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pravy komunikací v areálu\VZMR\PŘÍLOHY K VZMR DO EZAKU\"/>
    </mc:Choice>
  </mc:AlternateContent>
  <bookViews>
    <workbookView xWindow="-120" yWindow="-120" windowWidth="29040" windowHeight="15840" firstSheet="1" activeTab="10"/>
  </bookViews>
  <sheets>
    <sheet name="Pokyny pro vyplnění" sheetId="11" r:id="rId1"/>
    <sheet name="Stavba" sheetId="1" r:id="rId2"/>
    <sheet name="VzorPolozky" sheetId="10" state="hidden" r:id="rId3"/>
    <sheet name="01 01.01 Pol" sheetId="12" r:id="rId4"/>
    <sheet name="01 01.02 Pol" sheetId="13" r:id="rId5"/>
    <sheet name="01 01.03 Pol" sheetId="14" r:id="rId6"/>
    <sheet name="01 01.04 Pol" sheetId="15" r:id="rId7"/>
    <sheet name="01 01.05 Pol" sheetId="16" r:id="rId8"/>
    <sheet name="01 01.06 Pol" sheetId="17" r:id="rId9"/>
    <sheet name="01 01.07 Pol" sheetId="18" r:id="rId10"/>
    <sheet name="01 01.08 Pol" sheetId="19" r:id="rId11"/>
    <sheet name="01 01.11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01.01 Pol'!$1:$7</definedName>
    <definedName name="_xlnm.Print_Titles" localSheetId="4">'01 01.02 Pol'!$1:$7</definedName>
    <definedName name="_xlnm.Print_Titles" localSheetId="5">'01 01.03 Pol'!$1:$7</definedName>
    <definedName name="_xlnm.Print_Titles" localSheetId="6">'01 01.04 Pol'!$1:$7</definedName>
    <definedName name="_xlnm.Print_Titles" localSheetId="7">'01 01.05 Pol'!$1:$7</definedName>
    <definedName name="_xlnm.Print_Titles" localSheetId="8">'01 01.06 Pol'!$1:$7</definedName>
    <definedName name="_xlnm.Print_Titles" localSheetId="9">'01 01.07 Pol'!$1:$7</definedName>
    <definedName name="_xlnm.Print_Titles" localSheetId="10">'01 01.08 Pol'!$1:$7</definedName>
    <definedName name="_xlnm.Print_Titles" localSheetId="11">'01 01.11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01.01 Pol'!$A$1:$Y$96</definedName>
    <definedName name="_xlnm.Print_Area" localSheetId="4">'01 01.02 Pol'!$A$1:$Y$114</definedName>
    <definedName name="_xlnm.Print_Area" localSheetId="5">'01 01.03 Pol'!$A$1:$Y$96</definedName>
    <definedName name="_xlnm.Print_Area" localSheetId="6">'01 01.04 Pol'!$A$1:$Y$92</definedName>
    <definedName name="_xlnm.Print_Area" localSheetId="7">'01 01.05 Pol'!$A$1:$Y$75</definedName>
    <definedName name="_xlnm.Print_Area" localSheetId="8">'01 01.06 Pol'!$A$1:$Y$110</definedName>
    <definedName name="_xlnm.Print_Area" localSheetId="9">'01 01.07 Pol'!$A$1:$Y$105</definedName>
    <definedName name="_xlnm.Print_Area" localSheetId="10">'01 01.08 Pol'!$A$1:$Y$83</definedName>
    <definedName name="_xlnm.Print_Area" localSheetId="11">'01 01.11 Pol'!$A$1:$Y$71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16" i="1" s="1"/>
  <c r="I63" i="1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I41" i="1" s="1"/>
  <c r="F41" i="1"/>
  <c r="G40" i="1"/>
  <c r="F40" i="1"/>
  <c r="G39" i="1"/>
  <c r="I39" i="1" s="1"/>
  <c r="I50" i="1" s="1"/>
  <c r="J48" i="1" s="1"/>
  <c r="F39" i="1"/>
  <c r="G61" i="20"/>
  <c r="BA59" i="20"/>
  <c r="BA57" i="20"/>
  <c r="BA55" i="20"/>
  <c r="BA53" i="20"/>
  <c r="BA50" i="20"/>
  <c r="BA48" i="20"/>
  <c r="BA44" i="20"/>
  <c r="G8" i="20"/>
  <c r="K8" i="20"/>
  <c r="V8" i="20"/>
  <c r="G9" i="20"/>
  <c r="M9" i="20" s="1"/>
  <c r="I9" i="20"/>
  <c r="I8" i="20" s="1"/>
  <c r="K9" i="20"/>
  <c r="O9" i="20"/>
  <c r="O8" i="20" s="1"/>
  <c r="Q9" i="20"/>
  <c r="Q8" i="20" s="1"/>
  <c r="V9" i="20"/>
  <c r="G10" i="20"/>
  <c r="M10" i="20" s="1"/>
  <c r="I10" i="20"/>
  <c r="K10" i="20"/>
  <c r="O10" i="20"/>
  <c r="Q10" i="20"/>
  <c r="V10" i="20"/>
  <c r="G13" i="20"/>
  <c r="I13" i="20"/>
  <c r="I12" i="20" s="1"/>
  <c r="K13" i="20"/>
  <c r="K12" i="20" s="1"/>
  <c r="M13" i="20"/>
  <c r="O13" i="20"/>
  <c r="O12" i="20" s="1"/>
  <c r="Q13" i="20"/>
  <c r="V13" i="20"/>
  <c r="G14" i="20"/>
  <c r="G12" i="20" s="1"/>
  <c r="I14" i="20"/>
  <c r="K14" i="20"/>
  <c r="M14" i="20"/>
  <c r="O14" i="20"/>
  <c r="Q14" i="20"/>
  <c r="V14" i="20"/>
  <c r="V12" i="20" s="1"/>
  <c r="G17" i="20"/>
  <c r="M17" i="20" s="1"/>
  <c r="M12" i="20" s="1"/>
  <c r="I17" i="20"/>
  <c r="K17" i="20"/>
  <c r="O17" i="20"/>
  <c r="Q17" i="20"/>
  <c r="V17" i="20"/>
  <c r="G19" i="20"/>
  <c r="M19" i="20" s="1"/>
  <c r="I19" i="20"/>
  <c r="K19" i="20"/>
  <c r="O19" i="20"/>
  <c r="Q19" i="20"/>
  <c r="Q12" i="20" s="1"/>
  <c r="V19" i="20"/>
  <c r="G20" i="20"/>
  <c r="M20" i="20" s="1"/>
  <c r="I20" i="20"/>
  <c r="K20" i="20"/>
  <c r="O20" i="20"/>
  <c r="Q20" i="20"/>
  <c r="V20" i="20"/>
  <c r="Q23" i="20"/>
  <c r="G24" i="20"/>
  <c r="I24" i="20"/>
  <c r="I23" i="20" s="1"/>
  <c r="K24" i="20"/>
  <c r="K23" i="20" s="1"/>
  <c r="M24" i="20"/>
  <c r="O24" i="20"/>
  <c r="O23" i="20" s="1"/>
  <c r="Q24" i="20"/>
  <c r="V24" i="20"/>
  <c r="G26" i="20"/>
  <c r="I26" i="20"/>
  <c r="K26" i="20"/>
  <c r="M26" i="20"/>
  <c r="O26" i="20"/>
  <c r="Q26" i="20"/>
  <c r="V26" i="20"/>
  <c r="G27" i="20"/>
  <c r="G23" i="20" s="1"/>
  <c r="I27" i="20"/>
  <c r="K27" i="20"/>
  <c r="O27" i="20"/>
  <c r="Q27" i="20"/>
  <c r="V27" i="20"/>
  <c r="V23" i="20" s="1"/>
  <c r="G29" i="20"/>
  <c r="I29" i="20"/>
  <c r="K29" i="20"/>
  <c r="V29" i="20"/>
  <c r="G30" i="20"/>
  <c r="M30" i="20" s="1"/>
  <c r="M29" i="20" s="1"/>
  <c r="I30" i="20"/>
  <c r="K30" i="20"/>
  <c r="O30" i="20"/>
  <c r="O29" i="20" s="1"/>
  <c r="Q30" i="20"/>
  <c r="Q29" i="20" s="1"/>
  <c r="V30" i="20"/>
  <c r="G32" i="20"/>
  <c r="I32" i="20"/>
  <c r="K32" i="20"/>
  <c r="M32" i="20"/>
  <c r="O32" i="20"/>
  <c r="Q32" i="20"/>
  <c r="V32" i="20"/>
  <c r="M34" i="20"/>
  <c r="O34" i="20"/>
  <c r="Q34" i="20"/>
  <c r="G35" i="20"/>
  <c r="G34" i="20" s="1"/>
  <c r="I35" i="20"/>
  <c r="I34" i="20" s="1"/>
  <c r="K35" i="20"/>
  <c r="K34" i="20" s="1"/>
  <c r="M35" i="20"/>
  <c r="O35" i="20"/>
  <c r="Q35" i="20"/>
  <c r="V35" i="20"/>
  <c r="V34" i="20" s="1"/>
  <c r="I36" i="20"/>
  <c r="G37" i="20"/>
  <c r="G36" i="20" s="1"/>
  <c r="I37" i="20"/>
  <c r="K37" i="20"/>
  <c r="O37" i="20"/>
  <c r="O36" i="20" s="1"/>
  <c r="Q37" i="20"/>
  <c r="Q36" i="20" s="1"/>
  <c r="V37" i="20"/>
  <c r="V36" i="20" s="1"/>
  <c r="G39" i="20"/>
  <c r="M39" i="20" s="1"/>
  <c r="I39" i="20"/>
  <c r="K39" i="20"/>
  <c r="O39" i="20"/>
  <c r="Q39" i="20"/>
  <c r="V39" i="20"/>
  <c r="G40" i="20"/>
  <c r="I40" i="20"/>
  <c r="K40" i="20"/>
  <c r="M40" i="20"/>
  <c r="O40" i="20"/>
  <c r="Q40" i="20"/>
  <c r="V40" i="20"/>
  <c r="G41" i="20"/>
  <c r="I41" i="20"/>
  <c r="K41" i="20"/>
  <c r="K36" i="20" s="1"/>
  <c r="M41" i="20"/>
  <c r="O41" i="20"/>
  <c r="Q41" i="20"/>
  <c r="V41" i="20"/>
  <c r="K42" i="20"/>
  <c r="G43" i="20"/>
  <c r="G42" i="20" s="1"/>
  <c r="I43" i="20"/>
  <c r="I42" i="20" s="1"/>
  <c r="K43" i="20"/>
  <c r="O43" i="20"/>
  <c r="Q43" i="20"/>
  <c r="Q42" i="20" s="1"/>
  <c r="V43" i="20"/>
  <c r="V42" i="20" s="1"/>
  <c r="G45" i="20"/>
  <c r="M45" i="20" s="1"/>
  <c r="I45" i="20"/>
  <c r="K45" i="20"/>
  <c r="O45" i="20"/>
  <c r="O42" i="20" s="1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G52" i="20"/>
  <c r="G51" i="20" s="1"/>
  <c r="I52" i="20"/>
  <c r="I51" i="20" s="1"/>
  <c r="K52" i="20"/>
  <c r="K51" i="20" s="1"/>
  <c r="M52" i="20"/>
  <c r="O52" i="20"/>
  <c r="Q52" i="20"/>
  <c r="V52" i="20"/>
  <c r="V51" i="20" s="1"/>
  <c r="G54" i="20"/>
  <c r="M54" i="20" s="1"/>
  <c r="I54" i="20"/>
  <c r="K54" i="20"/>
  <c r="O54" i="20"/>
  <c r="Q54" i="20"/>
  <c r="Q51" i="20" s="1"/>
  <c r="V54" i="20"/>
  <c r="G56" i="20"/>
  <c r="M56" i="20" s="1"/>
  <c r="I56" i="20"/>
  <c r="K56" i="20"/>
  <c r="O56" i="20"/>
  <c r="Q56" i="20"/>
  <c r="V56" i="20"/>
  <c r="G58" i="20"/>
  <c r="M58" i="20" s="1"/>
  <c r="I58" i="20"/>
  <c r="K58" i="20"/>
  <c r="O58" i="20"/>
  <c r="O51" i="20" s="1"/>
  <c r="Q58" i="20"/>
  <c r="V58" i="20"/>
  <c r="AE61" i="20"/>
  <c r="G73" i="19"/>
  <c r="BA71" i="19"/>
  <c r="BA69" i="19"/>
  <c r="BA67" i="19"/>
  <c r="BA65" i="19"/>
  <c r="BA62" i="19"/>
  <c r="BA60" i="19"/>
  <c r="BA56" i="19"/>
  <c r="V8" i="19"/>
  <c r="G9" i="19"/>
  <c r="AF73" i="19" s="1"/>
  <c r="I9" i="19"/>
  <c r="I8" i="19" s="1"/>
  <c r="K9" i="19"/>
  <c r="O9" i="19"/>
  <c r="O8" i="19" s="1"/>
  <c r="Q9" i="19"/>
  <c r="Q8" i="19" s="1"/>
  <c r="V9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I13" i="19"/>
  <c r="K13" i="19"/>
  <c r="K8" i="19" s="1"/>
  <c r="M13" i="19"/>
  <c r="O13" i="19"/>
  <c r="Q13" i="19"/>
  <c r="V13" i="19"/>
  <c r="G14" i="19"/>
  <c r="I14" i="19"/>
  <c r="K14" i="19"/>
  <c r="M14" i="19"/>
  <c r="O14" i="19"/>
  <c r="Q14" i="19"/>
  <c r="V14" i="19"/>
  <c r="G16" i="19"/>
  <c r="G8" i="19" s="1"/>
  <c r="I16" i="19"/>
  <c r="K16" i="19"/>
  <c r="O16" i="19"/>
  <c r="Q16" i="19"/>
  <c r="V16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3" i="19"/>
  <c r="I23" i="19"/>
  <c r="I22" i="19" s="1"/>
  <c r="K23" i="19"/>
  <c r="K22" i="19" s="1"/>
  <c r="M23" i="19"/>
  <c r="O23" i="19"/>
  <c r="O22" i="19" s="1"/>
  <c r="Q23" i="19"/>
  <c r="V23" i="19"/>
  <c r="G25" i="19"/>
  <c r="G22" i="19" s="1"/>
  <c r="I25" i="19"/>
  <c r="K25" i="19"/>
  <c r="M25" i="19"/>
  <c r="O25" i="19"/>
  <c r="Q25" i="19"/>
  <c r="V25" i="19"/>
  <c r="V22" i="19" s="1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Q22" i="19" s="1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O34" i="19" s="1"/>
  <c r="Q35" i="19"/>
  <c r="V35" i="19"/>
  <c r="G36" i="19"/>
  <c r="I36" i="19"/>
  <c r="K36" i="19"/>
  <c r="K34" i="19" s="1"/>
  <c r="M36" i="19"/>
  <c r="O36" i="19"/>
  <c r="Q36" i="19"/>
  <c r="V36" i="19"/>
  <c r="G37" i="19"/>
  <c r="I37" i="19"/>
  <c r="K37" i="19"/>
  <c r="M37" i="19"/>
  <c r="O37" i="19"/>
  <c r="Q37" i="19"/>
  <c r="V37" i="19"/>
  <c r="G39" i="19"/>
  <c r="I39" i="19"/>
  <c r="I34" i="19" s="1"/>
  <c r="K39" i="19"/>
  <c r="M39" i="19"/>
  <c r="O39" i="19"/>
  <c r="Q39" i="19"/>
  <c r="V39" i="19"/>
  <c r="G40" i="19"/>
  <c r="G34" i="19" s="1"/>
  <c r="I40" i="19"/>
  <c r="K40" i="19"/>
  <c r="O40" i="19"/>
  <c r="Q40" i="19"/>
  <c r="V40" i="19"/>
  <c r="V34" i="19" s="1"/>
  <c r="G41" i="19"/>
  <c r="M41" i="19" s="1"/>
  <c r="I41" i="19"/>
  <c r="K41" i="19"/>
  <c r="O41" i="19"/>
  <c r="Q41" i="19"/>
  <c r="Q34" i="19" s="1"/>
  <c r="V41" i="19"/>
  <c r="G42" i="19"/>
  <c r="V42" i="19"/>
  <c r="G43" i="19"/>
  <c r="I43" i="19"/>
  <c r="K43" i="19"/>
  <c r="K42" i="19" s="1"/>
  <c r="M43" i="19"/>
  <c r="M42" i="19" s="1"/>
  <c r="O43" i="19"/>
  <c r="Q43" i="19"/>
  <c r="Q42" i="19" s="1"/>
  <c r="V43" i="19"/>
  <c r="G45" i="19"/>
  <c r="I45" i="19"/>
  <c r="I42" i="19" s="1"/>
  <c r="K45" i="19"/>
  <c r="M45" i="19"/>
  <c r="O45" i="19"/>
  <c r="O42" i="19" s="1"/>
  <c r="Q45" i="19"/>
  <c r="V45" i="19"/>
  <c r="I47" i="19"/>
  <c r="O47" i="19"/>
  <c r="G48" i="19"/>
  <c r="G47" i="19" s="1"/>
  <c r="I48" i="19"/>
  <c r="K48" i="19"/>
  <c r="K47" i="19" s="1"/>
  <c r="O48" i="19"/>
  <c r="Q48" i="19"/>
  <c r="Q47" i="19" s="1"/>
  <c r="V48" i="19"/>
  <c r="V47" i="19" s="1"/>
  <c r="I49" i="19"/>
  <c r="G50" i="19"/>
  <c r="M50" i="19" s="1"/>
  <c r="M49" i="19" s="1"/>
  <c r="I50" i="19"/>
  <c r="K50" i="19"/>
  <c r="O50" i="19"/>
  <c r="O49" i="19" s="1"/>
  <c r="Q50" i="19"/>
  <c r="Q49" i="19" s="1"/>
  <c r="V50" i="19"/>
  <c r="V49" i="19" s="1"/>
  <c r="G51" i="19"/>
  <c r="I51" i="19"/>
  <c r="K51" i="19"/>
  <c r="K49" i="19" s="1"/>
  <c r="M51" i="19"/>
  <c r="O51" i="19"/>
  <c r="Q51" i="19"/>
  <c r="V51" i="19"/>
  <c r="G52" i="19"/>
  <c r="I52" i="19"/>
  <c r="K52" i="19"/>
  <c r="M52" i="19"/>
  <c r="O52" i="19"/>
  <c r="Q52" i="19"/>
  <c r="V52" i="19"/>
  <c r="G53" i="19"/>
  <c r="I53" i="19"/>
  <c r="K53" i="19"/>
  <c r="M53" i="19"/>
  <c r="O53" i="19"/>
  <c r="Q53" i="19"/>
  <c r="V53" i="19"/>
  <c r="K54" i="19"/>
  <c r="G55" i="19"/>
  <c r="G54" i="19" s="1"/>
  <c r="I55" i="19"/>
  <c r="I54" i="19" s="1"/>
  <c r="K55" i="19"/>
  <c r="O55" i="19"/>
  <c r="O54" i="19" s="1"/>
  <c r="Q55" i="19"/>
  <c r="Q54" i="19" s="1"/>
  <c r="V55" i="19"/>
  <c r="V54" i="19" s="1"/>
  <c r="G57" i="19"/>
  <c r="M57" i="19" s="1"/>
  <c r="I57" i="19"/>
  <c r="K57" i="19"/>
  <c r="O57" i="19"/>
  <c r="Q57" i="19"/>
  <c r="V57" i="19"/>
  <c r="G59" i="19"/>
  <c r="I59" i="19"/>
  <c r="K59" i="19"/>
  <c r="M59" i="19"/>
  <c r="O59" i="19"/>
  <c r="Q59" i="19"/>
  <c r="V59" i="19"/>
  <c r="G61" i="19"/>
  <c r="I61" i="19"/>
  <c r="K61" i="19"/>
  <c r="M61" i="19"/>
  <c r="O61" i="19"/>
  <c r="Q61" i="19"/>
  <c r="V61" i="19"/>
  <c r="G64" i="19"/>
  <c r="G63" i="19" s="1"/>
  <c r="I64" i="19"/>
  <c r="I63" i="19" s="1"/>
  <c r="K64" i="19"/>
  <c r="K63" i="19" s="1"/>
  <c r="O64" i="19"/>
  <c r="Q64" i="19"/>
  <c r="Q63" i="19" s="1"/>
  <c r="V64" i="19"/>
  <c r="V63" i="19" s="1"/>
  <c r="G66" i="19"/>
  <c r="M66" i="19" s="1"/>
  <c r="I66" i="19"/>
  <c r="K66" i="19"/>
  <c r="O66" i="19"/>
  <c r="O63" i="19" s="1"/>
  <c r="Q66" i="19"/>
  <c r="V66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AE73" i="19"/>
  <c r="G95" i="18"/>
  <c r="BA93" i="18"/>
  <c r="BA91" i="18"/>
  <c r="BA89" i="18"/>
  <c r="BA87" i="18"/>
  <c r="BA84" i="18"/>
  <c r="BA82" i="18"/>
  <c r="BA78" i="18"/>
  <c r="G9" i="18"/>
  <c r="G8" i="18" s="1"/>
  <c r="I9" i="18"/>
  <c r="K9" i="18"/>
  <c r="K8" i="18" s="1"/>
  <c r="O9" i="18"/>
  <c r="Q9" i="18"/>
  <c r="Q8" i="18" s="1"/>
  <c r="V9" i="18"/>
  <c r="V8" i="18" s="1"/>
  <c r="G10" i="18"/>
  <c r="M10" i="18" s="1"/>
  <c r="I10" i="18"/>
  <c r="I8" i="18" s="1"/>
  <c r="K10" i="18"/>
  <c r="O10" i="18"/>
  <c r="O8" i="18" s="1"/>
  <c r="Q10" i="18"/>
  <c r="V10" i="18"/>
  <c r="G11" i="18"/>
  <c r="M11" i="18" s="1"/>
  <c r="I11" i="18"/>
  <c r="K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2" i="18"/>
  <c r="I22" i="18"/>
  <c r="K22" i="18"/>
  <c r="M22" i="18"/>
  <c r="O22" i="18"/>
  <c r="Q22" i="18"/>
  <c r="V22" i="18"/>
  <c r="G25" i="18"/>
  <c r="I25" i="18"/>
  <c r="K25" i="18"/>
  <c r="M25" i="18"/>
  <c r="O25" i="18"/>
  <c r="Q25" i="18"/>
  <c r="V25" i="18"/>
  <c r="G26" i="18"/>
  <c r="G27" i="18"/>
  <c r="M27" i="18" s="1"/>
  <c r="I27" i="18"/>
  <c r="K27" i="18"/>
  <c r="K26" i="18" s="1"/>
  <c r="O27" i="18"/>
  <c r="Q27" i="18"/>
  <c r="Q26" i="18" s="1"/>
  <c r="V27" i="18"/>
  <c r="V26" i="18" s="1"/>
  <c r="G29" i="18"/>
  <c r="M29" i="18" s="1"/>
  <c r="I29" i="18"/>
  <c r="K29" i="18"/>
  <c r="O29" i="18"/>
  <c r="O26" i="18" s="1"/>
  <c r="Q29" i="18"/>
  <c r="V29" i="18"/>
  <c r="G34" i="18"/>
  <c r="M34" i="18" s="1"/>
  <c r="I34" i="18"/>
  <c r="K34" i="18"/>
  <c r="O34" i="18"/>
  <c r="Q34" i="18"/>
  <c r="V34" i="18"/>
  <c r="G37" i="18"/>
  <c r="I37" i="18"/>
  <c r="K37" i="18"/>
  <c r="M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I26" i="18" s="1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9" i="18"/>
  <c r="G48" i="18" s="1"/>
  <c r="I49" i="18"/>
  <c r="K49" i="18"/>
  <c r="K48" i="18" s="1"/>
  <c r="O49" i="18"/>
  <c r="O48" i="18" s="1"/>
  <c r="Q49" i="18"/>
  <c r="Q48" i="18" s="1"/>
  <c r="V49" i="18"/>
  <c r="V48" i="18" s="1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5" i="18"/>
  <c r="M55" i="18" s="1"/>
  <c r="I55" i="18"/>
  <c r="K55" i="18"/>
  <c r="O55" i="18"/>
  <c r="Q55" i="18"/>
  <c r="V55" i="18"/>
  <c r="G56" i="18"/>
  <c r="I56" i="18"/>
  <c r="I48" i="18" s="1"/>
  <c r="K56" i="18"/>
  <c r="M56" i="18"/>
  <c r="O56" i="18"/>
  <c r="Q56" i="18"/>
  <c r="V56" i="18"/>
  <c r="G57" i="18"/>
  <c r="K57" i="18"/>
  <c r="V57" i="18"/>
  <c r="G58" i="18"/>
  <c r="M58" i="18" s="1"/>
  <c r="I58" i="18"/>
  <c r="I57" i="18" s="1"/>
  <c r="K58" i="18"/>
  <c r="O58" i="18"/>
  <c r="O57" i="18" s="1"/>
  <c r="Q58" i="18"/>
  <c r="Q57" i="18" s="1"/>
  <c r="V58" i="18"/>
  <c r="G60" i="18"/>
  <c r="M60" i="18" s="1"/>
  <c r="I60" i="18"/>
  <c r="K60" i="18"/>
  <c r="O60" i="18"/>
  <c r="Q60" i="18"/>
  <c r="V60" i="18"/>
  <c r="G62" i="18"/>
  <c r="M62" i="18"/>
  <c r="Q62" i="18"/>
  <c r="V62" i="18"/>
  <c r="G63" i="18"/>
  <c r="I63" i="18"/>
  <c r="I62" i="18" s="1"/>
  <c r="K63" i="18"/>
  <c r="K62" i="18" s="1"/>
  <c r="M63" i="18"/>
  <c r="O63" i="18"/>
  <c r="O62" i="18" s="1"/>
  <c r="Q63" i="18"/>
  <c r="V63" i="18"/>
  <c r="I65" i="18"/>
  <c r="O65" i="18"/>
  <c r="G66" i="18"/>
  <c r="G65" i="18" s="1"/>
  <c r="I66" i="18"/>
  <c r="K66" i="18"/>
  <c r="K65" i="18" s="1"/>
  <c r="O66" i="18"/>
  <c r="Q66" i="18"/>
  <c r="Q65" i="18" s="1"/>
  <c r="V66" i="18"/>
  <c r="V65" i="18" s="1"/>
  <c r="Q67" i="18"/>
  <c r="G68" i="18"/>
  <c r="G67" i="18" s="1"/>
  <c r="I68" i="18"/>
  <c r="K68" i="18"/>
  <c r="O68" i="18"/>
  <c r="O67" i="18" s="1"/>
  <c r="Q68" i="18"/>
  <c r="V68" i="18"/>
  <c r="V67" i="18" s="1"/>
  <c r="G70" i="18"/>
  <c r="I70" i="18"/>
  <c r="K70" i="18"/>
  <c r="K67" i="18" s="1"/>
  <c r="M70" i="18"/>
  <c r="O70" i="18"/>
  <c r="Q70" i="18"/>
  <c r="V70" i="18"/>
  <c r="G73" i="18"/>
  <c r="I73" i="18"/>
  <c r="K73" i="18"/>
  <c r="M73" i="18"/>
  <c r="O73" i="18"/>
  <c r="Q73" i="18"/>
  <c r="V73" i="18"/>
  <c r="G74" i="18"/>
  <c r="I74" i="18"/>
  <c r="I67" i="18" s="1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Q76" i="18"/>
  <c r="G77" i="18"/>
  <c r="G76" i="18" s="1"/>
  <c r="I77" i="18"/>
  <c r="K77" i="18"/>
  <c r="O77" i="18"/>
  <c r="O76" i="18" s="1"/>
  <c r="Q77" i="18"/>
  <c r="V77" i="18"/>
  <c r="V76" i="18" s="1"/>
  <c r="G79" i="18"/>
  <c r="I79" i="18"/>
  <c r="K79" i="18"/>
  <c r="K76" i="18" s="1"/>
  <c r="M79" i="18"/>
  <c r="O79" i="18"/>
  <c r="Q79" i="18"/>
  <c r="V79" i="18"/>
  <c r="G81" i="18"/>
  <c r="I81" i="18"/>
  <c r="K81" i="18"/>
  <c r="M81" i="18"/>
  <c r="O81" i="18"/>
  <c r="Q81" i="18"/>
  <c r="V81" i="18"/>
  <c r="G83" i="18"/>
  <c r="I83" i="18"/>
  <c r="I76" i="18" s="1"/>
  <c r="K83" i="18"/>
  <c r="M83" i="18"/>
  <c r="O83" i="18"/>
  <c r="Q83" i="18"/>
  <c r="V83" i="18"/>
  <c r="G85" i="18"/>
  <c r="V85" i="18"/>
  <c r="G86" i="18"/>
  <c r="M86" i="18" s="1"/>
  <c r="I86" i="18"/>
  <c r="I85" i="18" s="1"/>
  <c r="K86" i="18"/>
  <c r="O86" i="18"/>
  <c r="O85" i="18" s="1"/>
  <c r="Q86" i="18"/>
  <c r="Q85" i="18" s="1"/>
  <c r="V86" i="18"/>
  <c r="G88" i="18"/>
  <c r="M88" i="18" s="1"/>
  <c r="I88" i="18"/>
  <c r="K88" i="18"/>
  <c r="O88" i="18"/>
  <c r="Q88" i="18"/>
  <c r="V88" i="18"/>
  <c r="G90" i="18"/>
  <c r="I90" i="18"/>
  <c r="K90" i="18"/>
  <c r="M90" i="18"/>
  <c r="O90" i="18"/>
  <c r="Q90" i="18"/>
  <c r="V90" i="18"/>
  <c r="G92" i="18"/>
  <c r="I92" i="18"/>
  <c r="K92" i="18"/>
  <c r="K85" i="18" s="1"/>
  <c r="M92" i="18"/>
  <c r="O92" i="18"/>
  <c r="Q92" i="18"/>
  <c r="V92" i="18"/>
  <c r="AE95" i="18"/>
  <c r="AF95" i="18"/>
  <c r="G100" i="17"/>
  <c r="BA98" i="17"/>
  <c r="BA96" i="17"/>
  <c r="BA94" i="17"/>
  <c r="BA92" i="17"/>
  <c r="BA89" i="17"/>
  <c r="BA87" i="17"/>
  <c r="BA83" i="17"/>
  <c r="G9" i="17"/>
  <c r="I9" i="17"/>
  <c r="I8" i="17" s="1"/>
  <c r="K9" i="17"/>
  <c r="K8" i="17" s="1"/>
  <c r="M9" i="17"/>
  <c r="O9" i="17"/>
  <c r="Q9" i="17"/>
  <c r="V9" i="17"/>
  <c r="G10" i="17"/>
  <c r="M10" i="17" s="1"/>
  <c r="I10" i="17"/>
  <c r="K10" i="17"/>
  <c r="O10" i="17"/>
  <c r="Q10" i="17"/>
  <c r="V10" i="17"/>
  <c r="V8" i="17" s="1"/>
  <c r="G11" i="17"/>
  <c r="M11" i="17" s="1"/>
  <c r="I11" i="17"/>
  <c r="K11" i="17"/>
  <c r="O11" i="17"/>
  <c r="Q11" i="17"/>
  <c r="Q8" i="17" s="1"/>
  <c r="V11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9" i="17"/>
  <c r="I19" i="17"/>
  <c r="K19" i="17"/>
  <c r="M19" i="17"/>
  <c r="O19" i="17"/>
  <c r="O8" i="17" s="1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M27" i="17" s="1"/>
  <c r="I27" i="17"/>
  <c r="K27" i="17"/>
  <c r="O27" i="17"/>
  <c r="Q27" i="17"/>
  <c r="V27" i="17"/>
  <c r="G30" i="17"/>
  <c r="I30" i="17"/>
  <c r="K30" i="17"/>
  <c r="M30" i="17"/>
  <c r="O30" i="17"/>
  <c r="Q30" i="17"/>
  <c r="V30" i="17"/>
  <c r="G33" i="17"/>
  <c r="I33" i="17"/>
  <c r="K33" i="17"/>
  <c r="M33" i="17"/>
  <c r="O33" i="17"/>
  <c r="Q33" i="17"/>
  <c r="V33" i="17"/>
  <c r="G36" i="17"/>
  <c r="M36" i="17" s="1"/>
  <c r="I36" i="17"/>
  <c r="I35" i="17" s="1"/>
  <c r="K36" i="17"/>
  <c r="K35" i="17" s="1"/>
  <c r="O36" i="17"/>
  <c r="Q36" i="17"/>
  <c r="V36" i="17"/>
  <c r="V35" i="17" s="1"/>
  <c r="G37" i="17"/>
  <c r="M37" i="17" s="1"/>
  <c r="I37" i="17"/>
  <c r="K37" i="17"/>
  <c r="O37" i="17"/>
  <c r="Q37" i="17"/>
  <c r="Q35" i="17" s="1"/>
  <c r="V37" i="17"/>
  <c r="G40" i="17"/>
  <c r="M40" i="17" s="1"/>
  <c r="I40" i="17"/>
  <c r="K40" i="17"/>
  <c r="O40" i="17"/>
  <c r="O35" i="17" s="1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6" i="17"/>
  <c r="M46" i="17" s="1"/>
  <c r="I46" i="17"/>
  <c r="I45" i="17" s="1"/>
  <c r="K46" i="17"/>
  <c r="K45" i="17" s="1"/>
  <c r="O46" i="17"/>
  <c r="Q46" i="17"/>
  <c r="V46" i="17"/>
  <c r="V45" i="17" s="1"/>
  <c r="G47" i="17"/>
  <c r="M47" i="17" s="1"/>
  <c r="I47" i="17"/>
  <c r="K47" i="17"/>
  <c r="O47" i="17"/>
  <c r="Q47" i="17"/>
  <c r="Q45" i="17" s="1"/>
  <c r="V47" i="17"/>
  <c r="G48" i="17"/>
  <c r="M48" i="17" s="1"/>
  <c r="I48" i="17"/>
  <c r="K48" i="17"/>
  <c r="O48" i="17"/>
  <c r="O45" i="17" s="1"/>
  <c r="Q48" i="17"/>
  <c r="V48" i="17"/>
  <c r="G49" i="17"/>
  <c r="I49" i="17"/>
  <c r="K49" i="17"/>
  <c r="M49" i="17"/>
  <c r="O49" i="17"/>
  <c r="Q49" i="17"/>
  <c r="V49" i="17"/>
  <c r="G51" i="17"/>
  <c r="I51" i="17"/>
  <c r="I50" i="17" s="1"/>
  <c r="K51" i="17"/>
  <c r="K50" i="17" s="1"/>
  <c r="M51" i="17"/>
  <c r="O51" i="17"/>
  <c r="Q51" i="17"/>
  <c r="V51" i="17"/>
  <c r="G52" i="17"/>
  <c r="M52" i="17" s="1"/>
  <c r="I52" i="17"/>
  <c r="K52" i="17"/>
  <c r="O52" i="17"/>
  <c r="Q52" i="17"/>
  <c r="V52" i="17"/>
  <c r="V50" i="17" s="1"/>
  <c r="G53" i="17"/>
  <c r="M53" i="17" s="1"/>
  <c r="I53" i="17"/>
  <c r="K53" i="17"/>
  <c r="O53" i="17"/>
  <c r="Q53" i="17"/>
  <c r="Q50" i="17" s="1"/>
  <c r="V53" i="17"/>
  <c r="G54" i="17"/>
  <c r="M54" i="17" s="1"/>
  <c r="I54" i="17"/>
  <c r="K54" i="17"/>
  <c r="O54" i="17"/>
  <c r="Q54" i="17"/>
  <c r="V54" i="17"/>
  <c r="G56" i="17"/>
  <c r="I56" i="17"/>
  <c r="K56" i="17"/>
  <c r="M56" i="17"/>
  <c r="O56" i="17"/>
  <c r="Q56" i="17"/>
  <c r="V56" i="17"/>
  <c r="G57" i="17"/>
  <c r="I57" i="17"/>
  <c r="K57" i="17"/>
  <c r="M57" i="17"/>
  <c r="O57" i="17"/>
  <c r="O50" i="17" s="1"/>
  <c r="Q57" i="17"/>
  <c r="V57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I61" i="17"/>
  <c r="K61" i="17"/>
  <c r="G62" i="17"/>
  <c r="M62" i="17" s="1"/>
  <c r="M61" i="17" s="1"/>
  <c r="I62" i="17"/>
  <c r="K62" i="17"/>
  <c r="O62" i="17"/>
  <c r="O61" i="17" s="1"/>
  <c r="Q62" i="17"/>
  <c r="Q61" i="17" s="1"/>
  <c r="V62" i="17"/>
  <c r="V61" i="17" s="1"/>
  <c r="G64" i="17"/>
  <c r="I64" i="17"/>
  <c r="K64" i="17"/>
  <c r="M64" i="17"/>
  <c r="O64" i="17"/>
  <c r="Q64" i="17"/>
  <c r="V64" i="17"/>
  <c r="O66" i="17"/>
  <c r="G67" i="17"/>
  <c r="I67" i="17"/>
  <c r="I66" i="17" s="1"/>
  <c r="K67" i="17"/>
  <c r="K66" i="17" s="1"/>
  <c r="M67" i="17"/>
  <c r="M66" i="17" s="1"/>
  <c r="O67" i="17"/>
  <c r="Q67" i="17"/>
  <c r="Q66" i="17" s="1"/>
  <c r="V67" i="17"/>
  <c r="G69" i="17"/>
  <c r="M69" i="17" s="1"/>
  <c r="I69" i="17"/>
  <c r="K69" i="17"/>
  <c r="O69" i="17"/>
  <c r="Q69" i="17"/>
  <c r="V69" i="17"/>
  <c r="V66" i="17" s="1"/>
  <c r="I70" i="17"/>
  <c r="G71" i="17"/>
  <c r="M71" i="17" s="1"/>
  <c r="M70" i="17" s="1"/>
  <c r="I71" i="17"/>
  <c r="K71" i="17"/>
  <c r="K70" i="17" s="1"/>
  <c r="O71" i="17"/>
  <c r="O70" i="17" s="1"/>
  <c r="Q71" i="17"/>
  <c r="Q70" i="17" s="1"/>
  <c r="V71" i="17"/>
  <c r="V70" i="17" s="1"/>
  <c r="Q72" i="17"/>
  <c r="G73" i="17"/>
  <c r="I73" i="17"/>
  <c r="K73" i="17"/>
  <c r="K72" i="17" s="1"/>
  <c r="M73" i="17"/>
  <c r="O73" i="17"/>
  <c r="O72" i="17" s="1"/>
  <c r="Q73" i="17"/>
  <c r="V73" i="17"/>
  <c r="G75" i="17"/>
  <c r="I75" i="17"/>
  <c r="I72" i="17" s="1"/>
  <c r="K75" i="17"/>
  <c r="M75" i="17"/>
  <c r="O75" i="17"/>
  <c r="Q75" i="17"/>
  <c r="V75" i="17"/>
  <c r="G78" i="17"/>
  <c r="G72" i="17" s="1"/>
  <c r="I78" i="17"/>
  <c r="K78" i="17"/>
  <c r="O78" i="17"/>
  <c r="Q78" i="17"/>
  <c r="V78" i="17"/>
  <c r="V72" i="17" s="1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Q81" i="17"/>
  <c r="G82" i="17"/>
  <c r="I82" i="17"/>
  <c r="K82" i="17"/>
  <c r="K81" i="17" s="1"/>
  <c r="M82" i="17"/>
  <c r="O82" i="17"/>
  <c r="O81" i="17" s="1"/>
  <c r="Q82" i="17"/>
  <c r="V82" i="17"/>
  <c r="G84" i="17"/>
  <c r="I84" i="17"/>
  <c r="I81" i="17" s="1"/>
  <c r="K84" i="17"/>
  <c r="M84" i="17"/>
  <c r="O84" i="17"/>
  <c r="Q84" i="17"/>
  <c r="V84" i="17"/>
  <c r="G86" i="17"/>
  <c r="G81" i="17" s="1"/>
  <c r="I86" i="17"/>
  <c r="K86" i="17"/>
  <c r="O86" i="17"/>
  <c r="Q86" i="17"/>
  <c r="V86" i="17"/>
  <c r="V81" i="17" s="1"/>
  <c r="G88" i="17"/>
  <c r="M88" i="17" s="1"/>
  <c r="I88" i="17"/>
  <c r="K88" i="17"/>
  <c r="O88" i="17"/>
  <c r="Q88" i="17"/>
  <c r="V88" i="17"/>
  <c r="G90" i="17"/>
  <c r="V90" i="17"/>
  <c r="G91" i="17"/>
  <c r="I91" i="17"/>
  <c r="K91" i="17"/>
  <c r="M91" i="17"/>
  <c r="O91" i="17"/>
  <c r="O90" i="17" s="1"/>
  <c r="Q91" i="17"/>
  <c r="Q90" i="17" s="1"/>
  <c r="V91" i="17"/>
  <c r="G93" i="17"/>
  <c r="I93" i="17"/>
  <c r="K93" i="17"/>
  <c r="K90" i="17" s="1"/>
  <c r="M93" i="17"/>
  <c r="O93" i="17"/>
  <c r="Q93" i="17"/>
  <c r="V93" i="17"/>
  <c r="G95" i="17"/>
  <c r="I95" i="17"/>
  <c r="I90" i="17" s="1"/>
  <c r="K95" i="17"/>
  <c r="M95" i="17"/>
  <c r="O95" i="17"/>
  <c r="Q95" i="17"/>
  <c r="V95" i="17"/>
  <c r="G97" i="17"/>
  <c r="M97" i="17" s="1"/>
  <c r="I97" i="17"/>
  <c r="K97" i="17"/>
  <c r="O97" i="17"/>
  <c r="Q97" i="17"/>
  <c r="V97" i="17"/>
  <c r="AE100" i="17"/>
  <c r="AF100" i="17"/>
  <c r="G65" i="16"/>
  <c r="BA63" i="16"/>
  <c r="BA61" i="16"/>
  <c r="BA59" i="16"/>
  <c r="BA57" i="16"/>
  <c r="BA54" i="16"/>
  <c r="BA52" i="16"/>
  <c r="BA48" i="16"/>
  <c r="I8" i="16"/>
  <c r="G9" i="16"/>
  <c r="G8" i="16" s="1"/>
  <c r="I9" i="16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O8" i="16" s="1"/>
  <c r="Q11" i="16"/>
  <c r="V11" i="16"/>
  <c r="G13" i="16"/>
  <c r="I13" i="16"/>
  <c r="I12" i="16" s="1"/>
  <c r="K13" i="16"/>
  <c r="K12" i="16" s="1"/>
  <c r="M13" i="16"/>
  <c r="O13" i="16"/>
  <c r="O12" i="16" s="1"/>
  <c r="Q13" i="16"/>
  <c r="Q12" i="16" s="1"/>
  <c r="V13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V12" i="16" s="1"/>
  <c r="G18" i="16"/>
  <c r="M18" i="16" s="1"/>
  <c r="I18" i="16"/>
  <c r="K18" i="16"/>
  <c r="O18" i="16"/>
  <c r="Q18" i="16"/>
  <c r="V18" i="16"/>
  <c r="O21" i="16"/>
  <c r="G22" i="16"/>
  <c r="G21" i="16" s="1"/>
  <c r="I22" i="16"/>
  <c r="K22" i="16"/>
  <c r="K21" i="16" s="1"/>
  <c r="M22" i="16"/>
  <c r="O22" i="16"/>
  <c r="Q22" i="16"/>
  <c r="Q21" i="16" s="1"/>
  <c r="V22" i="16"/>
  <c r="V21" i="16" s="1"/>
  <c r="G23" i="16"/>
  <c r="I23" i="16"/>
  <c r="K23" i="16"/>
  <c r="M23" i="16"/>
  <c r="O23" i="16"/>
  <c r="Q23" i="16"/>
  <c r="V23" i="16"/>
  <c r="G24" i="16"/>
  <c r="M24" i="16" s="1"/>
  <c r="I24" i="16"/>
  <c r="I21" i="16" s="1"/>
  <c r="K24" i="16"/>
  <c r="O24" i="16"/>
  <c r="Q24" i="16"/>
  <c r="V24" i="16"/>
  <c r="G25" i="16"/>
  <c r="M25" i="16" s="1"/>
  <c r="I25" i="16"/>
  <c r="K25" i="16"/>
  <c r="O25" i="16"/>
  <c r="Q25" i="16"/>
  <c r="V25" i="16"/>
  <c r="K27" i="16"/>
  <c r="Q27" i="16"/>
  <c r="G28" i="16"/>
  <c r="G27" i="16" s="1"/>
  <c r="I28" i="16"/>
  <c r="I27" i="16" s="1"/>
  <c r="K28" i="16"/>
  <c r="M28" i="16"/>
  <c r="M27" i="16" s="1"/>
  <c r="O28" i="16"/>
  <c r="O27" i="16" s="1"/>
  <c r="Q28" i="16"/>
  <c r="V28" i="16"/>
  <c r="V27" i="16" s="1"/>
  <c r="G30" i="16"/>
  <c r="I30" i="16"/>
  <c r="K30" i="16"/>
  <c r="M30" i="16"/>
  <c r="O30" i="16"/>
  <c r="Q30" i="16"/>
  <c r="V30" i="16"/>
  <c r="K32" i="16"/>
  <c r="Q32" i="16"/>
  <c r="G33" i="16"/>
  <c r="G32" i="16" s="1"/>
  <c r="I33" i="16"/>
  <c r="I32" i="16" s="1"/>
  <c r="K33" i="16"/>
  <c r="O33" i="16"/>
  <c r="O32" i="16" s="1"/>
  <c r="Q33" i="16"/>
  <c r="V33" i="16"/>
  <c r="V32" i="16" s="1"/>
  <c r="G35" i="16"/>
  <c r="V35" i="16"/>
  <c r="G36" i="16"/>
  <c r="M36" i="16" s="1"/>
  <c r="M35" i="16" s="1"/>
  <c r="I36" i="16"/>
  <c r="I35" i="16" s="1"/>
  <c r="K36" i="16"/>
  <c r="K35" i="16" s="1"/>
  <c r="O36" i="16"/>
  <c r="O35" i="16" s="1"/>
  <c r="Q36" i="16"/>
  <c r="Q35" i="16" s="1"/>
  <c r="V36" i="16"/>
  <c r="O37" i="16"/>
  <c r="G38" i="16"/>
  <c r="G37" i="16" s="1"/>
  <c r="I38" i="16"/>
  <c r="K38" i="16"/>
  <c r="K37" i="16" s="1"/>
  <c r="M38" i="16"/>
  <c r="M37" i="16" s="1"/>
  <c r="O38" i="16"/>
  <c r="Q38" i="16"/>
  <c r="Q37" i="16" s="1"/>
  <c r="V38" i="16"/>
  <c r="V37" i="16" s="1"/>
  <c r="G40" i="16"/>
  <c r="I40" i="16"/>
  <c r="K40" i="16"/>
  <c r="M40" i="16"/>
  <c r="O40" i="16"/>
  <c r="Q40" i="16"/>
  <c r="V40" i="16"/>
  <c r="G43" i="16"/>
  <c r="M43" i="16" s="1"/>
  <c r="I43" i="16"/>
  <c r="I37" i="16" s="1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O46" i="16"/>
  <c r="G47" i="16"/>
  <c r="G46" i="16" s="1"/>
  <c r="I47" i="16"/>
  <c r="K47" i="16"/>
  <c r="K46" i="16" s="1"/>
  <c r="M47" i="16"/>
  <c r="M46" i="16" s="1"/>
  <c r="O47" i="16"/>
  <c r="Q47" i="16"/>
  <c r="Q46" i="16" s="1"/>
  <c r="V47" i="16"/>
  <c r="V46" i="16" s="1"/>
  <c r="G49" i="16"/>
  <c r="I49" i="16"/>
  <c r="K49" i="16"/>
  <c r="M49" i="16"/>
  <c r="O49" i="16"/>
  <c r="Q49" i="16"/>
  <c r="V49" i="16"/>
  <c r="G51" i="16"/>
  <c r="M51" i="16" s="1"/>
  <c r="I51" i="16"/>
  <c r="I46" i="16" s="1"/>
  <c r="K51" i="16"/>
  <c r="O51" i="16"/>
  <c r="Q51" i="16"/>
  <c r="V51" i="16"/>
  <c r="G53" i="16"/>
  <c r="M53" i="16" s="1"/>
  <c r="I53" i="16"/>
  <c r="K53" i="16"/>
  <c r="O53" i="16"/>
  <c r="Q53" i="16"/>
  <c r="V53" i="16"/>
  <c r="Q55" i="16"/>
  <c r="G56" i="16"/>
  <c r="G55" i="16" s="1"/>
  <c r="I56" i="16"/>
  <c r="I55" i="16" s="1"/>
  <c r="K56" i="16"/>
  <c r="M56" i="16"/>
  <c r="O56" i="16"/>
  <c r="O55" i="16" s="1"/>
  <c r="Q56" i="16"/>
  <c r="V56" i="16"/>
  <c r="V55" i="16" s="1"/>
  <c r="G58" i="16"/>
  <c r="I58" i="16"/>
  <c r="K58" i="16"/>
  <c r="M58" i="16"/>
  <c r="O58" i="16"/>
  <c r="Q58" i="16"/>
  <c r="V58" i="16"/>
  <c r="G60" i="16"/>
  <c r="I60" i="16"/>
  <c r="K60" i="16"/>
  <c r="K55" i="16" s="1"/>
  <c r="M60" i="16"/>
  <c r="O60" i="16"/>
  <c r="Q60" i="16"/>
  <c r="V60" i="16"/>
  <c r="G62" i="16"/>
  <c r="M62" i="16" s="1"/>
  <c r="I62" i="16"/>
  <c r="K62" i="16"/>
  <c r="O62" i="16"/>
  <c r="Q62" i="16"/>
  <c r="V62" i="16"/>
  <c r="AE65" i="16"/>
  <c r="G82" i="15"/>
  <c r="BA80" i="15"/>
  <c r="BA78" i="15"/>
  <c r="BA75" i="15"/>
  <c r="BA73" i="15"/>
  <c r="G8" i="15"/>
  <c r="G9" i="15"/>
  <c r="M9" i="15" s="1"/>
  <c r="I9" i="15"/>
  <c r="I8" i="15" s="1"/>
  <c r="K9" i="15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K8" i="15" s="1"/>
  <c r="M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V8" i="15" s="1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7" i="15"/>
  <c r="I27" i="15"/>
  <c r="I26" i="15" s="1"/>
  <c r="K27" i="15"/>
  <c r="K26" i="15" s="1"/>
  <c r="M27" i="15"/>
  <c r="O27" i="15"/>
  <c r="O26" i="15" s="1"/>
  <c r="Q27" i="15"/>
  <c r="V27" i="15"/>
  <c r="G29" i="15"/>
  <c r="I29" i="15"/>
  <c r="K29" i="15"/>
  <c r="M29" i="15"/>
  <c r="O29" i="15"/>
  <c r="Q29" i="15"/>
  <c r="V29" i="15"/>
  <c r="G31" i="15"/>
  <c r="G26" i="15" s="1"/>
  <c r="I31" i="15"/>
  <c r="K31" i="15"/>
  <c r="O31" i="15"/>
  <c r="Q31" i="15"/>
  <c r="V31" i="15"/>
  <c r="V26" i="15" s="1"/>
  <c r="G33" i="15"/>
  <c r="M33" i="15" s="1"/>
  <c r="I33" i="15"/>
  <c r="K33" i="15"/>
  <c r="O33" i="15"/>
  <c r="Q33" i="15"/>
  <c r="Q26" i="15" s="1"/>
  <c r="V33" i="15"/>
  <c r="G35" i="15"/>
  <c r="M35" i="15" s="1"/>
  <c r="I35" i="15"/>
  <c r="K35" i="15"/>
  <c r="O35" i="15"/>
  <c r="Q35" i="15"/>
  <c r="V35" i="15"/>
  <c r="G37" i="15"/>
  <c r="I37" i="15"/>
  <c r="K37" i="15"/>
  <c r="M37" i="15"/>
  <c r="O37" i="15"/>
  <c r="Q37" i="15"/>
  <c r="V37" i="15"/>
  <c r="K40" i="15"/>
  <c r="O40" i="15"/>
  <c r="G41" i="15"/>
  <c r="I41" i="15"/>
  <c r="I40" i="15" s="1"/>
  <c r="K41" i="15"/>
  <c r="M41" i="15"/>
  <c r="M40" i="15" s="1"/>
  <c r="O41" i="15"/>
  <c r="Q41" i="15"/>
  <c r="V41" i="15"/>
  <c r="G47" i="15"/>
  <c r="M47" i="15" s="1"/>
  <c r="I47" i="15"/>
  <c r="K47" i="15"/>
  <c r="O47" i="15"/>
  <c r="Q47" i="15"/>
  <c r="V47" i="15"/>
  <c r="V40" i="15" s="1"/>
  <c r="G48" i="15"/>
  <c r="I48" i="15"/>
  <c r="K48" i="15"/>
  <c r="M48" i="15"/>
  <c r="O48" i="15"/>
  <c r="Q48" i="15"/>
  <c r="Q40" i="15" s="1"/>
  <c r="V48" i="15"/>
  <c r="O49" i="15"/>
  <c r="G50" i="15"/>
  <c r="I50" i="15"/>
  <c r="K50" i="15"/>
  <c r="M50" i="15"/>
  <c r="O50" i="15"/>
  <c r="Q50" i="15"/>
  <c r="Q49" i="15" s="1"/>
  <c r="V50" i="15"/>
  <c r="G52" i="15"/>
  <c r="M52" i="15" s="1"/>
  <c r="I52" i="15"/>
  <c r="K52" i="15"/>
  <c r="K49" i="15" s="1"/>
  <c r="O52" i="15"/>
  <c r="Q52" i="15"/>
  <c r="V52" i="15"/>
  <c r="G53" i="15"/>
  <c r="I53" i="15"/>
  <c r="I49" i="15" s="1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V49" i="15" s="1"/>
  <c r="I56" i="15"/>
  <c r="K56" i="15"/>
  <c r="Q56" i="15"/>
  <c r="G57" i="15"/>
  <c r="M57" i="15" s="1"/>
  <c r="M56" i="15" s="1"/>
  <c r="I57" i="15"/>
  <c r="K57" i="15"/>
  <c r="O57" i="15"/>
  <c r="O56" i="15" s="1"/>
  <c r="Q57" i="15"/>
  <c r="V57" i="15"/>
  <c r="V56" i="15" s="1"/>
  <c r="G59" i="15"/>
  <c r="I59" i="15"/>
  <c r="K59" i="15"/>
  <c r="M59" i="15"/>
  <c r="O59" i="15"/>
  <c r="Q59" i="15"/>
  <c r="V59" i="15"/>
  <c r="G60" i="15"/>
  <c r="K60" i="15"/>
  <c r="O60" i="15"/>
  <c r="V60" i="15"/>
  <c r="G61" i="15"/>
  <c r="I61" i="15"/>
  <c r="I60" i="15" s="1"/>
  <c r="K61" i="15"/>
  <c r="M61" i="15"/>
  <c r="M60" i="15" s="1"/>
  <c r="O61" i="15"/>
  <c r="Q61" i="15"/>
  <c r="Q60" i="15" s="1"/>
  <c r="V61" i="15"/>
  <c r="G62" i="15"/>
  <c r="V62" i="15"/>
  <c r="G63" i="15"/>
  <c r="I63" i="15"/>
  <c r="I62" i="15" s="1"/>
  <c r="K63" i="15"/>
  <c r="M63" i="15"/>
  <c r="O63" i="15"/>
  <c r="Q63" i="15"/>
  <c r="Q62" i="15" s="1"/>
  <c r="V63" i="15"/>
  <c r="G65" i="15"/>
  <c r="M65" i="15" s="1"/>
  <c r="I65" i="15"/>
  <c r="K65" i="15"/>
  <c r="O65" i="15"/>
  <c r="O62" i="15" s="1"/>
  <c r="Q65" i="15"/>
  <c r="V65" i="15"/>
  <c r="G68" i="15"/>
  <c r="I68" i="15"/>
  <c r="K68" i="15"/>
  <c r="M68" i="15"/>
  <c r="O68" i="15"/>
  <c r="Q68" i="15"/>
  <c r="V68" i="15"/>
  <c r="G69" i="15"/>
  <c r="M69" i="15" s="1"/>
  <c r="I69" i="15"/>
  <c r="K69" i="15"/>
  <c r="K62" i="15" s="1"/>
  <c r="O69" i="15"/>
  <c r="Q69" i="15"/>
  <c r="V69" i="15"/>
  <c r="G70" i="15"/>
  <c r="I70" i="15"/>
  <c r="K70" i="15"/>
  <c r="M70" i="15"/>
  <c r="O70" i="15"/>
  <c r="Q70" i="15"/>
  <c r="V70" i="15"/>
  <c r="G71" i="15"/>
  <c r="K71" i="15"/>
  <c r="V71" i="15"/>
  <c r="G72" i="15"/>
  <c r="I72" i="15"/>
  <c r="I71" i="15" s="1"/>
  <c r="K72" i="15"/>
  <c r="M72" i="15"/>
  <c r="O72" i="15"/>
  <c r="Q72" i="15"/>
  <c r="Q71" i="15" s="1"/>
  <c r="V72" i="15"/>
  <c r="G74" i="15"/>
  <c r="M74" i="15" s="1"/>
  <c r="I74" i="15"/>
  <c r="K74" i="15"/>
  <c r="O74" i="15"/>
  <c r="O71" i="15" s="1"/>
  <c r="Q74" i="15"/>
  <c r="V74" i="15"/>
  <c r="G76" i="15"/>
  <c r="Q76" i="15"/>
  <c r="V76" i="15"/>
  <c r="G77" i="15"/>
  <c r="M77" i="15" s="1"/>
  <c r="M76" i="15" s="1"/>
  <c r="I77" i="15"/>
  <c r="K77" i="15"/>
  <c r="K76" i="15" s="1"/>
  <c r="O77" i="15"/>
  <c r="O76" i="15" s="1"/>
  <c r="Q77" i="15"/>
  <c r="V77" i="15"/>
  <c r="G79" i="15"/>
  <c r="I79" i="15"/>
  <c r="I76" i="15" s="1"/>
  <c r="K79" i="15"/>
  <c r="M79" i="15"/>
  <c r="O79" i="15"/>
  <c r="Q79" i="15"/>
  <c r="V79" i="15"/>
  <c r="AE82" i="15"/>
  <c r="G86" i="14"/>
  <c r="BA84" i="14"/>
  <c r="BA82" i="14"/>
  <c r="BA80" i="14"/>
  <c r="BA78" i="14"/>
  <c r="BA75" i="14"/>
  <c r="BA73" i="14"/>
  <c r="BA69" i="14"/>
  <c r="G9" i="14"/>
  <c r="I9" i="14"/>
  <c r="I8" i="14" s="1"/>
  <c r="K9" i="14"/>
  <c r="K8" i="14" s="1"/>
  <c r="M9" i="14"/>
  <c r="O9" i="14"/>
  <c r="Q9" i="14"/>
  <c r="Q8" i="14" s="1"/>
  <c r="V9" i="14"/>
  <c r="G10" i="14"/>
  <c r="I10" i="14"/>
  <c r="K10" i="14"/>
  <c r="M10" i="14"/>
  <c r="O10" i="14"/>
  <c r="Q10" i="14"/>
  <c r="V10" i="14"/>
  <c r="G11" i="14"/>
  <c r="G8" i="14" s="1"/>
  <c r="I11" i="14"/>
  <c r="K11" i="14"/>
  <c r="O11" i="14"/>
  <c r="Q11" i="14"/>
  <c r="V11" i="14"/>
  <c r="V8" i="14" s="1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O8" i="14" s="1"/>
  <c r="Q15" i="14"/>
  <c r="V15" i="14"/>
  <c r="G18" i="14"/>
  <c r="I18" i="14"/>
  <c r="K18" i="14"/>
  <c r="M18" i="14"/>
  <c r="O18" i="14"/>
  <c r="Q18" i="14"/>
  <c r="V18" i="14"/>
  <c r="K20" i="14"/>
  <c r="G21" i="14"/>
  <c r="M21" i="14" s="1"/>
  <c r="I21" i="14"/>
  <c r="I20" i="14" s="1"/>
  <c r="K21" i="14"/>
  <c r="O21" i="14"/>
  <c r="Q21" i="14"/>
  <c r="Q20" i="14" s="1"/>
  <c r="V21" i="14"/>
  <c r="V20" i="14" s="1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O20" i="14" s="1"/>
  <c r="Q24" i="14"/>
  <c r="V24" i="14"/>
  <c r="G26" i="14"/>
  <c r="I26" i="14"/>
  <c r="K26" i="14"/>
  <c r="M26" i="14"/>
  <c r="O26" i="14"/>
  <c r="Q26" i="14"/>
  <c r="V26" i="14"/>
  <c r="Q29" i="14"/>
  <c r="G30" i="14"/>
  <c r="M30" i="14" s="1"/>
  <c r="I30" i="14"/>
  <c r="I29" i="14" s="1"/>
  <c r="K30" i="14"/>
  <c r="K29" i="14" s="1"/>
  <c r="O30" i="14"/>
  <c r="O29" i="14" s="1"/>
  <c r="Q30" i="14"/>
  <c r="V30" i="14"/>
  <c r="V29" i="14" s="1"/>
  <c r="G31" i="14"/>
  <c r="M31" i="14" s="1"/>
  <c r="I31" i="14"/>
  <c r="K31" i="14"/>
  <c r="O31" i="14"/>
  <c r="Q31" i="14"/>
  <c r="V31" i="14"/>
  <c r="G32" i="14"/>
  <c r="G33" i="14"/>
  <c r="I33" i="14"/>
  <c r="I32" i="14" s="1"/>
  <c r="K33" i="14"/>
  <c r="M33" i="14"/>
  <c r="O33" i="14"/>
  <c r="O32" i="14" s="1"/>
  <c r="Q33" i="14"/>
  <c r="Q32" i="14" s="1"/>
  <c r="V33" i="14"/>
  <c r="G34" i="14"/>
  <c r="I34" i="14"/>
  <c r="K34" i="14"/>
  <c r="M34" i="14"/>
  <c r="O34" i="14"/>
  <c r="Q34" i="14"/>
  <c r="V34" i="14"/>
  <c r="G35" i="14"/>
  <c r="I35" i="14"/>
  <c r="K35" i="14"/>
  <c r="K32" i="14" s="1"/>
  <c r="M35" i="14"/>
  <c r="O35" i="14"/>
  <c r="Q35" i="14"/>
  <c r="V35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V32" i="14" s="1"/>
  <c r="G42" i="14"/>
  <c r="I42" i="14"/>
  <c r="K42" i="14"/>
  <c r="M42" i="14"/>
  <c r="O42" i="14"/>
  <c r="Q42" i="14"/>
  <c r="V42" i="14"/>
  <c r="G44" i="14"/>
  <c r="I44" i="14"/>
  <c r="K44" i="14"/>
  <c r="M44" i="14"/>
  <c r="O44" i="14"/>
  <c r="Q44" i="14"/>
  <c r="V44" i="14"/>
  <c r="G46" i="14"/>
  <c r="M46" i="14" s="1"/>
  <c r="I46" i="14"/>
  <c r="I45" i="14" s="1"/>
  <c r="K46" i="14"/>
  <c r="K45" i="14" s="1"/>
  <c r="O46" i="14"/>
  <c r="O45" i="14" s="1"/>
  <c r="Q46" i="14"/>
  <c r="V46" i="14"/>
  <c r="V45" i="14" s="1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Q45" i="14" s="1"/>
  <c r="V50" i="14"/>
  <c r="I51" i="14"/>
  <c r="Q51" i="14"/>
  <c r="G52" i="14"/>
  <c r="G51" i="14" s="1"/>
  <c r="I52" i="14"/>
  <c r="K52" i="14"/>
  <c r="K51" i="14" s="1"/>
  <c r="M52" i="14"/>
  <c r="M51" i="14" s="1"/>
  <c r="O52" i="14"/>
  <c r="O51" i="14" s="1"/>
  <c r="Q52" i="14"/>
  <c r="V52" i="14"/>
  <c r="V51" i="14" s="1"/>
  <c r="G54" i="14"/>
  <c r="I54" i="14"/>
  <c r="K54" i="14"/>
  <c r="M54" i="14"/>
  <c r="O54" i="14"/>
  <c r="Q54" i="14"/>
  <c r="V54" i="14"/>
  <c r="K56" i="14"/>
  <c r="O56" i="14"/>
  <c r="G57" i="14"/>
  <c r="M57" i="14" s="1"/>
  <c r="M56" i="14" s="1"/>
  <c r="I57" i="14"/>
  <c r="I56" i="14" s="1"/>
  <c r="K57" i="14"/>
  <c r="O57" i="14"/>
  <c r="Q57" i="14"/>
  <c r="Q56" i="14" s="1"/>
  <c r="V57" i="14"/>
  <c r="V56" i="14" s="1"/>
  <c r="G58" i="14"/>
  <c r="V58" i="14"/>
  <c r="G59" i="14"/>
  <c r="I59" i="14"/>
  <c r="I58" i="14" s="1"/>
  <c r="K59" i="14"/>
  <c r="M59" i="14"/>
  <c r="O59" i="14"/>
  <c r="O58" i="14" s="1"/>
  <c r="Q59" i="14"/>
  <c r="Q58" i="14" s="1"/>
  <c r="V59" i="14"/>
  <c r="G61" i="14"/>
  <c r="I61" i="14"/>
  <c r="K61" i="14"/>
  <c r="M61" i="14"/>
  <c r="O61" i="14"/>
  <c r="Q61" i="14"/>
  <c r="V61" i="14"/>
  <c r="G64" i="14"/>
  <c r="I64" i="14"/>
  <c r="K64" i="14"/>
  <c r="K58" i="14" s="1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V67" i="14"/>
  <c r="G68" i="14"/>
  <c r="I68" i="14"/>
  <c r="I67" i="14" s="1"/>
  <c r="K68" i="14"/>
  <c r="M68" i="14"/>
  <c r="O68" i="14"/>
  <c r="O67" i="14" s="1"/>
  <c r="Q68" i="14"/>
  <c r="Q67" i="14" s="1"/>
  <c r="V68" i="14"/>
  <c r="G70" i="14"/>
  <c r="I70" i="14"/>
  <c r="K70" i="14"/>
  <c r="M70" i="14"/>
  <c r="O70" i="14"/>
  <c r="Q70" i="14"/>
  <c r="V70" i="14"/>
  <c r="G72" i="14"/>
  <c r="I72" i="14"/>
  <c r="K72" i="14"/>
  <c r="K67" i="14" s="1"/>
  <c r="M72" i="14"/>
  <c r="O72" i="14"/>
  <c r="Q72" i="14"/>
  <c r="V72" i="14"/>
  <c r="G74" i="14"/>
  <c r="M74" i="14" s="1"/>
  <c r="I74" i="14"/>
  <c r="K74" i="14"/>
  <c r="O74" i="14"/>
  <c r="Q74" i="14"/>
  <c r="V74" i="14"/>
  <c r="I76" i="14"/>
  <c r="G77" i="14"/>
  <c r="G76" i="14" s="1"/>
  <c r="I77" i="14"/>
  <c r="K77" i="14"/>
  <c r="K76" i="14" s="1"/>
  <c r="O77" i="14"/>
  <c r="O76" i="14" s="1"/>
  <c r="Q77" i="14"/>
  <c r="Q76" i="14" s="1"/>
  <c r="V77" i="14"/>
  <c r="V76" i="14" s="1"/>
  <c r="G79" i="14"/>
  <c r="I79" i="14"/>
  <c r="K79" i="14"/>
  <c r="M79" i="14"/>
  <c r="O79" i="14"/>
  <c r="Q79" i="14"/>
  <c r="V79" i="14"/>
  <c r="G81" i="14"/>
  <c r="I81" i="14"/>
  <c r="K81" i="14"/>
  <c r="M81" i="14"/>
  <c r="O81" i="14"/>
  <c r="Q81" i="14"/>
  <c r="V81" i="14"/>
  <c r="G83" i="14"/>
  <c r="I83" i="14"/>
  <c r="K83" i="14"/>
  <c r="M83" i="14"/>
  <c r="O83" i="14"/>
  <c r="Q83" i="14"/>
  <c r="V83" i="14"/>
  <c r="AE86" i="14"/>
  <c r="G104" i="13"/>
  <c r="BA102" i="13"/>
  <c r="BA100" i="13"/>
  <c r="BA98" i="13"/>
  <c r="BA96" i="13"/>
  <c r="BA93" i="13"/>
  <c r="BA91" i="13"/>
  <c r="BA87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0" i="13"/>
  <c r="M10" i="13" s="1"/>
  <c r="I10" i="13"/>
  <c r="K10" i="13"/>
  <c r="O10" i="13"/>
  <c r="Q10" i="13"/>
  <c r="Q8" i="13" s="1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M29" i="13" s="1"/>
  <c r="I29" i="13"/>
  <c r="K29" i="13"/>
  <c r="O29" i="13"/>
  <c r="Q29" i="13"/>
  <c r="V29" i="13"/>
  <c r="G31" i="13"/>
  <c r="G32" i="13"/>
  <c r="M32" i="13" s="1"/>
  <c r="M31" i="13" s="1"/>
  <c r="I32" i="13"/>
  <c r="K32" i="13"/>
  <c r="K31" i="13" s="1"/>
  <c r="O32" i="13"/>
  <c r="O31" i="13" s="1"/>
  <c r="Q32" i="13"/>
  <c r="Q31" i="13" s="1"/>
  <c r="V32" i="13"/>
  <c r="V31" i="13" s="1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1" i="13"/>
  <c r="M41" i="13" s="1"/>
  <c r="I41" i="13"/>
  <c r="I31" i="13" s="1"/>
  <c r="K41" i="13"/>
  <c r="O41" i="13"/>
  <c r="Q41" i="13"/>
  <c r="V41" i="13"/>
  <c r="G42" i="13"/>
  <c r="M42" i="13" s="1"/>
  <c r="I42" i="13"/>
  <c r="K42" i="13"/>
  <c r="O42" i="13"/>
  <c r="Q42" i="13"/>
  <c r="V42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8" i="13"/>
  <c r="I48" i="13"/>
  <c r="I47" i="13" s="1"/>
  <c r="K48" i="13"/>
  <c r="K47" i="13" s="1"/>
  <c r="M48" i="13"/>
  <c r="O48" i="13"/>
  <c r="Q48" i="13"/>
  <c r="Q47" i="13" s="1"/>
  <c r="V48" i="13"/>
  <c r="G49" i="13"/>
  <c r="G47" i="13" s="1"/>
  <c r="I49" i="13"/>
  <c r="K49" i="13"/>
  <c r="O49" i="13"/>
  <c r="Q49" i="13"/>
  <c r="V49" i="13"/>
  <c r="V47" i="13" s="1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O47" i="13" s="1"/>
  <c r="Q54" i="13"/>
  <c r="V54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K64" i="13"/>
  <c r="G65" i="13"/>
  <c r="M65" i="13" s="1"/>
  <c r="M64" i="13" s="1"/>
  <c r="I65" i="13"/>
  <c r="I64" i="13" s="1"/>
  <c r="K65" i="13"/>
  <c r="O65" i="13"/>
  <c r="Q65" i="13"/>
  <c r="Q64" i="13" s="1"/>
  <c r="V65" i="13"/>
  <c r="V64" i="13" s="1"/>
  <c r="G67" i="13"/>
  <c r="M67" i="13" s="1"/>
  <c r="I67" i="13"/>
  <c r="K67" i="13"/>
  <c r="O67" i="13"/>
  <c r="O64" i="13" s="1"/>
  <c r="Q67" i="13"/>
  <c r="V67" i="13"/>
  <c r="Q69" i="13"/>
  <c r="G70" i="13"/>
  <c r="G69" i="13" s="1"/>
  <c r="I70" i="13"/>
  <c r="K70" i="13"/>
  <c r="K69" i="13" s="1"/>
  <c r="M70" i="13"/>
  <c r="M69" i="13" s="1"/>
  <c r="O70" i="13"/>
  <c r="O69" i="13" s="1"/>
  <c r="Q70" i="13"/>
  <c r="V70" i="13"/>
  <c r="V69" i="13" s="1"/>
  <c r="G72" i="13"/>
  <c r="I72" i="13"/>
  <c r="I69" i="13" s="1"/>
  <c r="K72" i="13"/>
  <c r="M72" i="13"/>
  <c r="O72" i="13"/>
  <c r="Q72" i="13"/>
  <c r="V72" i="13"/>
  <c r="K74" i="13"/>
  <c r="O74" i="13"/>
  <c r="G75" i="13"/>
  <c r="G74" i="13" s="1"/>
  <c r="I75" i="13"/>
  <c r="I74" i="13" s="1"/>
  <c r="K75" i="13"/>
  <c r="O75" i="13"/>
  <c r="Q75" i="13"/>
  <c r="Q74" i="13" s="1"/>
  <c r="V75" i="13"/>
  <c r="V74" i="13" s="1"/>
  <c r="G76" i="13"/>
  <c r="V76" i="13"/>
  <c r="G77" i="13"/>
  <c r="I77" i="13"/>
  <c r="I76" i="13" s="1"/>
  <c r="K77" i="13"/>
  <c r="M77" i="13"/>
  <c r="O77" i="13"/>
  <c r="O76" i="13" s="1"/>
  <c r="Q77" i="13"/>
  <c r="Q76" i="13" s="1"/>
  <c r="V77" i="13"/>
  <c r="G79" i="13"/>
  <c r="I79" i="13"/>
  <c r="K79" i="13"/>
  <c r="K76" i="13" s="1"/>
  <c r="M79" i="13"/>
  <c r="O79" i="13"/>
  <c r="Q79" i="13"/>
  <c r="V79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V85" i="13"/>
  <c r="G86" i="13"/>
  <c r="I86" i="13"/>
  <c r="I85" i="13" s="1"/>
  <c r="K86" i="13"/>
  <c r="M86" i="13"/>
  <c r="O86" i="13"/>
  <c r="O85" i="13" s="1"/>
  <c r="Q86" i="13"/>
  <c r="Q85" i="13" s="1"/>
  <c r="V86" i="13"/>
  <c r="G88" i="13"/>
  <c r="I88" i="13"/>
  <c r="K88" i="13"/>
  <c r="K85" i="13" s="1"/>
  <c r="M88" i="13"/>
  <c r="O88" i="13"/>
  <c r="Q88" i="13"/>
  <c r="V88" i="13"/>
  <c r="G90" i="13"/>
  <c r="I90" i="13"/>
  <c r="K90" i="13"/>
  <c r="M90" i="13"/>
  <c r="O90" i="13"/>
  <c r="Q90" i="13"/>
  <c r="V90" i="13"/>
  <c r="G92" i="13"/>
  <c r="M92" i="13" s="1"/>
  <c r="I92" i="13"/>
  <c r="K92" i="13"/>
  <c r="O92" i="13"/>
  <c r="Q92" i="13"/>
  <c r="V92" i="13"/>
  <c r="G94" i="13"/>
  <c r="I94" i="13"/>
  <c r="G95" i="13"/>
  <c r="M95" i="13" s="1"/>
  <c r="M94" i="13" s="1"/>
  <c r="I95" i="13"/>
  <c r="K95" i="13"/>
  <c r="K94" i="13" s="1"/>
  <c r="O95" i="13"/>
  <c r="O94" i="13" s="1"/>
  <c r="Q95" i="13"/>
  <c r="Q94" i="13" s="1"/>
  <c r="V95" i="13"/>
  <c r="V94" i="13" s="1"/>
  <c r="G97" i="13"/>
  <c r="I97" i="13"/>
  <c r="K97" i="13"/>
  <c r="M97" i="13"/>
  <c r="O97" i="13"/>
  <c r="Q97" i="13"/>
  <c r="V97" i="13"/>
  <c r="G99" i="13"/>
  <c r="I99" i="13"/>
  <c r="K99" i="13"/>
  <c r="M99" i="13"/>
  <c r="O99" i="13"/>
  <c r="Q99" i="13"/>
  <c r="V99" i="13"/>
  <c r="G101" i="13"/>
  <c r="I101" i="13"/>
  <c r="K101" i="13"/>
  <c r="M101" i="13"/>
  <c r="O101" i="13"/>
  <c r="Q101" i="13"/>
  <c r="V101" i="13"/>
  <c r="AE104" i="13"/>
  <c r="G86" i="12"/>
  <c r="BA84" i="12"/>
  <c r="BA82" i="12"/>
  <c r="BA80" i="12"/>
  <c r="BA78" i="12"/>
  <c r="BA75" i="12"/>
  <c r="BA73" i="12"/>
  <c r="BA69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I14" i="12"/>
  <c r="K14" i="12"/>
  <c r="K8" i="12" s="1"/>
  <c r="M14" i="12"/>
  <c r="O14" i="12"/>
  <c r="Q14" i="12"/>
  <c r="V14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V23" i="12"/>
  <c r="G24" i="12"/>
  <c r="I24" i="12"/>
  <c r="I23" i="12" s="1"/>
  <c r="K24" i="12"/>
  <c r="K23" i="12" s="1"/>
  <c r="M24" i="12"/>
  <c r="O24" i="12"/>
  <c r="O23" i="12" s="1"/>
  <c r="Q24" i="12"/>
  <c r="Q23" i="12" s="1"/>
  <c r="V24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4" i="12"/>
  <c r="V34" i="12"/>
  <c r="G35" i="12"/>
  <c r="I35" i="12"/>
  <c r="I34" i="12" s="1"/>
  <c r="K35" i="12"/>
  <c r="K34" i="12" s="1"/>
  <c r="M35" i="12"/>
  <c r="M34" i="12" s="1"/>
  <c r="O35" i="12"/>
  <c r="O34" i="12" s="1"/>
  <c r="Q35" i="12"/>
  <c r="Q34" i="12" s="1"/>
  <c r="V35" i="12"/>
  <c r="G37" i="12"/>
  <c r="G36" i="12" s="1"/>
  <c r="I37" i="12"/>
  <c r="I36" i="12" s="1"/>
  <c r="K37" i="12"/>
  <c r="K36" i="12" s="1"/>
  <c r="M37" i="12"/>
  <c r="M36" i="12" s="1"/>
  <c r="O37" i="12"/>
  <c r="Q37" i="12"/>
  <c r="Q36" i="12" s="1"/>
  <c r="V37" i="12"/>
  <c r="V36" i="12" s="1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O36" i="12" s="1"/>
  <c r="Q45" i="12"/>
  <c r="V45" i="12"/>
  <c r="G48" i="12"/>
  <c r="M48" i="12" s="1"/>
  <c r="I48" i="12"/>
  <c r="I47" i="12" s="1"/>
  <c r="K48" i="12"/>
  <c r="K47" i="12" s="1"/>
  <c r="O48" i="12"/>
  <c r="O47" i="12" s="1"/>
  <c r="Q48" i="12"/>
  <c r="Q47" i="12" s="1"/>
  <c r="V48" i="12"/>
  <c r="V47" i="12" s="1"/>
  <c r="G50" i="12"/>
  <c r="M50" i="12" s="1"/>
  <c r="I50" i="12"/>
  <c r="K50" i="12"/>
  <c r="O50" i="12"/>
  <c r="Q50" i="12"/>
  <c r="V50" i="12"/>
  <c r="G52" i="12"/>
  <c r="V52" i="12"/>
  <c r="G53" i="12"/>
  <c r="I53" i="12"/>
  <c r="I52" i="12" s="1"/>
  <c r="K53" i="12"/>
  <c r="K52" i="12" s="1"/>
  <c r="M53" i="12"/>
  <c r="M52" i="12" s="1"/>
  <c r="O53" i="12"/>
  <c r="O52" i="12" s="1"/>
  <c r="Q53" i="12"/>
  <c r="Q52" i="12" s="1"/>
  <c r="V53" i="12"/>
  <c r="O56" i="12"/>
  <c r="G57" i="12"/>
  <c r="G56" i="12" s="1"/>
  <c r="I57" i="12"/>
  <c r="I56" i="12" s="1"/>
  <c r="K57" i="12"/>
  <c r="K56" i="12" s="1"/>
  <c r="M57" i="12"/>
  <c r="M56" i="12" s="1"/>
  <c r="O57" i="12"/>
  <c r="Q57" i="12"/>
  <c r="Q56" i="12" s="1"/>
  <c r="V57" i="12"/>
  <c r="V56" i="12" s="1"/>
  <c r="K58" i="12"/>
  <c r="G59" i="12"/>
  <c r="G58" i="12" s="1"/>
  <c r="I59" i="12"/>
  <c r="I58" i="12" s="1"/>
  <c r="K59" i="12"/>
  <c r="O59" i="12"/>
  <c r="O58" i="12" s="1"/>
  <c r="Q59" i="12"/>
  <c r="Q58" i="12" s="1"/>
  <c r="V59" i="12"/>
  <c r="V58" i="12" s="1"/>
  <c r="G61" i="12"/>
  <c r="M61" i="12" s="1"/>
  <c r="I61" i="12"/>
  <c r="K61" i="12"/>
  <c r="O61" i="12"/>
  <c r="Q61" i="12"/>
  <c r="V61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K67" i="12"/>
  <c r="G68" i="12"/>
  <c r="M68" i="12" s="1"/>
  <c r="I68" i="12"/>
  <c r="I67" i="12" s="1"/>
  <c r="K68" i="12"/>
  <c r="O68" i="12"/>
  <c r="O67" i="12" s="1"/>
  <c r="Q68" i="12"/>
  <c r="Q67" i="12" s="1"/>
  <c r="V68" i="12"/>
  <c r="V67" i="12" s="1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7" i="12"/>
  <c r="G76" i="12" s="1"/>
  <c r="I77" i="12"/>
  <c r="I76" i="12" s="1"/>
  <c r="K77" i="12"/>
  <c r="K76" i="12" s="1"/>
  <c r="O77" i="12"/>
  <c r="O76" i="12" s="1"/>
  <c r="Q77" i="12"/>
  <c r="Q76" i="12" s="1"/>
  <c r="V77" i="12"/>
  <c r="V76" i="12" s="1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AE86" i="12"/>
  <c r="I20" i="1"/>
  <c r="I19" i="1"/>
  <c r="I18" i="1"/>
  <c r="I17" i="1"/>
  <c r="F50" i="1"/>
  <c r="G23" i="1" s="1"/>
  <c r="G50" i="1"/>
  <c r="G25" i="1" s="1"/>
  <c r="H50" i="1"/>
  <c r="I49" i="1"/>
  <c r="I48" i="1"/>
  <c r="I47" i="1"/>
  <c r="I46" i="1"/>
  <c r="I45" i="1"/>
  <c r="I44" i="1"/>
  <c r="I43" i="1"/>
  <c r="I42" i="1"/>
  <c r="I40" i="1"/>
  <c r="J28" i="1"/>
  <c r="J26" i="1"/>
  <c r="G38" i="1"/>
  <c r="F38" i="1"/>
  <c r="J23" i="1"/>
  <c r="J24" i="1"/>
  <c r="J25" i="1"/>
  <c r="J27" i="1"/>
  <c r="E24" i="1"/>
  <c r="G24" i="1"/>
  <c r="E26" i="1"/>
  <c r="G26" i="1"/>
  <c r="I67" i="1" l="1"/>
  <c r="J66" i="1" s="1"/>
  <c r="A27" i="1"/>
  <c r="M51" i="20"/>
  <c r="M8" i="20"/>
  <c r="AF61" i="20"/>
  <c r="M37" i="20"/>
  <c r="M36" i="20" s="1"/>
  <c r="M43" i="20"/>
  <c r="M42" i="20" s="1"/>
  <c r="M27" i="20"/>
  <c r="M23" i="20" s="1"/>
  <c r="M22" i="19"/>
  <c r="M34" i="19"/>
  <c r="M55" i="19"/>
  <c r="M54" i="19" s="1"/>
  <c r="M9" i="19"/>
  <c r="M8" i="19" s="1"/>
  <c r="M64" i="19"/>
  <c r="M63" i="19" s="1"/>
  <c r="M48" i="19"/>
  <c r="M47" i="19" s="1"/>
  <c r="M40" i="19"/>
  <c r="M16" i="19"/>
  <c r="G49" i="19"/>
  <c r="M57" i="18"/>
  <c r="M85" i="18"/>
  <c r="M26" i="18"/>
  <c r="M77" i="18"/>
  <c r="M76" i="18" s="1"/>
  <c r="M68" i="18"/>
  <c r="M67" i="18" s="1"/>
  <c r="M66" i="18"/>
  <c r="M65" i="18" s="1"/>
  <c r="M49" i="18"/>
  <c r="M48" i="18" s="1"/>
  <c r="M9" i="18"/>
  <c r="M8" i="18" s="1"/>
  <c r="M8" i="17"/>
  <c r="M45" i="17"/>
  <c r="M90" i="17"/>
  <c r="M50" i="17"/>
  <c r="M35" i="17"/>
  <c r="M72" i="17"/>
  <c r="G70" i="17"/>
  <c r="G61" i="17"/>
  <c r="G45" i="17"/>
  <c r="G35" i="17"/>
  <c r="G66" i="17"/>
  <c r="G50" i="17"/>
  <c r="G8" i="17"/>
  <c r="M86" i="17"/>
  <c r="M81" i="17" s="1"/>
  <c r="M78" i="17"/>
  <c r="M12" i="16"/>
  <c r="M21" i="16"/>
  <c r="M55" i="16"/>
  <c r="G12" i="16"/>
  <c r="M9" i="16"/>
  <c r="M8" i="16" s="1"/>
  <c r="M33" i="16"/>
  <c r="M32" i="16" s="1"/>
  <c r="AF65" i="16"/>
  <c r="M8" i="15"/>
  <c r="M71" i="15"/>
  <c r="M62" i="15"/>
  <c r="M49" i="15"/>
  <c r="G49" i="15"/>
  <c r="AF82" i="15"/>
  <c r="G56" i="15"/>
  <c r="G40" i="15"/>
  <c r="M31" i="15"/>
  <c r="M26" i="15" s="1"/>
  <c r="M58" i="14"/>
  <c r="M67" i="14"/>
  <c r="M32" i="14"/>
  <c r="M45" i="14"/>
  <c r="M29" i="14"/>
  <c r="M20" i="14"/>
  <c r="G56" i="14"/>
  <c r="G20" i="14"/>
  <c r="AF86" i="14"/>
  <c r="M77" i="14"/>
  <c r="M76" i="14" s="1"/>
  <c r="G45" i="14"/>
  <c r="G29" i="14"/>
  <c r="M11" i="14"/>
  <c r="M8" i="14" s="1"/>
  <c r="M76" i="13"/>
  <c r="M85" i="13"/>
  <c r="M75" i="13"/>
  <c r="M74" i="13" s="1"/>
  <c r="M49" i="13"/>
  <c r="M47" i="13" s="1"/>
  <c r="M9" i="13"/>
  <c r="M8" i="13" s="1"/>
  <c r="AF104" i="13"/>
  <c r="G64" i="13"/>
  <c r="M47" i="12"/>
  <c r="M67" i="12"/>
  <c r="M23" i="12"/>
  <c r="M8" i="12"/>
  <c r="G8" i="12"/>
  <c r="AF86" i="12"/>
  <c r="G47" i="12"/>
  <c r="G67" i="12"/>
  <c r="M59" i="12"/>
  <c r="M58" i="12" s="1"/>
  <c r="M77" i="12"/>
  <c r="M76" i="12" s="1"/>
  <c r="I21" i="1"/>
  <c r="J40" i="1"/>
  <c r="J43" i="1"/>
  <c r="J46" i="1"/>
  <c r="J49" i="1"/>
  <c r="J41" i="1"/>
  <c r="J44" i="1"/>
  <c r="J47" i="1"/>
  <c r="J39" i="1"/>
  <c r="J50" i="1" s="1"/>
  <c r="J42" i="1"/>
  <c r="J45" i="1"/>
  <c r="J61" i="1" l="1"/>
  <c r="J57" i="1"/>
  <c r="J64" i="1"/>
  <c r="J59" i="1"/>
  <c r="J62" i="1"/>
  <c r="J60" i="1"/>
  <c r="J65" i="1"/>
  <c r="J63" i="1"/>
  <c r="J58" i="1"/>
  <c r="G28" i="1"/>
  <c r="G27" i="1" s="1"/>
  <c r="G29" i="1" s="1"/>
  <c r="A28" i="1"/>
  <c r="J6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<sst xmlns="http://schemas.openxmlformats.org/spreadsheetml/2006/main" count="4137" uniqueCount="456">
  <si>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</si>
  <si>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</si>
  <si>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</si>
  <si>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</si>
  <si>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</si>
  <si>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</si>
  <si>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</si>
  <si>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</si>
  <si>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</si>
  <si>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</si>
  <si>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</si>
  <si>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</si>
  <si>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</si>
  <si>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</si>
  <si>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</si>
  <si>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</si>
  <si>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</si>
  <si>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</si>
  <si>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</si>
  <si>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</si>
  <si>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</si>
  <si>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</si>
  <si>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</si>
  <si>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</si>
  <si>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</si>
  <si>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</si>
  <si>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</si>
  <si>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</si>
  <si>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</si>
  <si>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</si>
  <si>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</si>
  <si>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</si>
  <si>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</si>
  <si>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</si>
  <si>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</si>
  <si>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</si>
  <si>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</si>
  <si>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</si>
  <si>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</si>
  <si>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</si>
  <si>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</si>
  <si>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</si>
  <si>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</si>
  <si>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62500.01</t>
  </si>
  <si>
    <t>FN Brno</t>
  </si>
  <si>
    <t>Fakultní nemocnice Brno</t>
  </si>
  <si>
    <t>Jihlavská 340/20</t>
  </si>
  <si>
    <t>Brno - Bohunice</t>
  </si>
  <si>
    <t>62500</t>
  </si>
  <si>
    <t>65269705</t>
  </si>
  <si>
    <t>CZ65269705</t>
  </si>
  <si>
    <t>Stavba</t>
  </si>
  <si>
    <t>01</t>
  </si>
  <si>
    <t>Oprava povrchů</t>
  </si>
  <si>
    <t>01.01</t>
  </si>
  <si>
    <t>Místo č.1</t>
  </si>
  <si>
    <t>01.02</t>
  </si>
  <si>
    <t>Místo č.2</t>
  </si>
  <si>
    <t>01.03</t>
  </si>
  <si>
    <t>Místo č.3</t>
  </si>
  <si>
    <t>01.04</t>
  </si>
  <si>
    <t>Místo č.4</t>
  </si>
  <si>
    <t>01.05</t>
  </si>
  <si>
    <t>Místo č.5</t>
  </si>
  <si>
    <t>01.06</t>
  </si>
  <si>
    <t>Místo č.6</t>
  </si>
  <si>
    <t>01.07</t>
  </si>
  <si>
    <t>Místo č.7</t>
  </si>
  <si>
    <t>01.08</t>
  </si>
  <si>
    <t>Místo č.8</t>
  </si>
  <si>
    <t>01.11</t>
  </si>
  <si>
    <t>Místo č.11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</si>
  <si>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</si>
  <si>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</si>
  <si>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</si>
  <si>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</si>
  <si>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</si>
  <si>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</si>
  <si>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</si>
  <si>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</si>
  <si>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</si>
  <si>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</si>
  <si>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</si>
  <si>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</si>
  <si>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</si>
  <si>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</si>
  <si>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</si>
  <si>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</si>
  <si>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</si>
  <si>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</si>
  <si>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</si>
  <si>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</si>
  <si>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</si>
  <si>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</si>
  <si>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</si>
  <si>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</si>
  <si>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</si>
  <si>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</si>
  <si>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</si>
  <si>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</si>
  <si>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</si>
  <si>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</si>
  <si>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</si>
  <si>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</si>
  <si>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</si>
  <si>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</si>
  <si>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</si>
  <si>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</si>
  <si>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</si>
  <si>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</si>
  <si>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</si>
  <si>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</si>
  <si>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</si>
  <si>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</si>
  <si>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</si>
  <si>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</si>
  <si>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</si>
  <si>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</si>
  <si>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</si>
  <si>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</si>
  <si>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</si>
  <si>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</si>
  <si>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</si>
  <si>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113151119R00</t>
  </si>
  <si>
    <t>Fréz.živič.krytu pl.do 500 m2,pruh do 75cm,tl.10cm</t>
  </si>
  <si>
    <t>m2</t>
  </si>
  <si>
    <t>RTS 24/ I</t>
  </si>
  <si>
    <t>Práce</t>
  </si>
  <si>
    <t>Běžná</t>
  </si>
  <si>
    <t>POL1_</t>
  </si>
  <si>
    <t>113202111R00</t>
  </si>
  <si>
    <t>Vytrhání obrub obrubníků silničních</t>
  </si>
  <si>
    <t>m</t>
  </si>
  <si>
    <t>výšková oprava obrub : 6,0</t>
  </si>
  <si>
    <t>VV</t>
  </si>
  <si>
    <t>113202111T00</t>
  </si>
  <si>
    <t>Vytrhání obrub z krajníků nebo obrubníků</t>
  </si>
  <si>
    <t>Vlastní</t>
  </si>
  <si>
    <t>Kalkul</t>
  </si>
  <si>
    <t>přídlažba : 20,0</t>
  </si>
  <si>
    <t>120901121R00</t>
  </si>
  <si>
    <t>Bourání konstrukcí z prostého betonu v odkopávkách</t>
  </si>
  <si>
    <t>m3</t>
  </si>
  <si>
    <t>181101101R00</t>
  </si>
  <si>
    <t>Úprava pláně v zářezech v hor. 1-4, bez zhutnění</t>
  </si>
  <si>
    <t>Odkaz na mn. položky pořadí 1 : 25,50000</t>
  </si>
  <si>
    <t>121100002RA0</t>
  </si>
  <si>
    <t>Sejmutí ornice a uložení na deponii</t>
  </si>
  <si>
    <t>Agregovaná položka</t>
  </si>
  <si>
    <t>POL2_</t>
  </si>
  <si>
    <t>Včetně nakládání, vodorovného přemístění do 1 km, uložení na skládku a rozprostření.</t>
  </si>
  <si>
    <t>POP</t>
  </si>
  <si>
    <t>v délce 0,5 m od obruby, při tl. 0,1 m (koef.) : 0,5*0,1</t>
  </si>
  <si>
    <t>Odkaz na mn. položky pořadí 2 : 6,00000*0,05</t>
  </si>
  <si>
    <t>180400021RA0</t>
  </si>
  <si>
    <t>Založení trávníku parkového, svah, s dodáním osiva</t>
  </si>
  <si>
    <t>Odkaz na mn. položky pořadí 2 : 6,00000*0,5</t>
  </si>
  <si>
    <t>566904111R00</t>
  </si>
  <si>
    <t>Vyspravení podkladu po překopech kam.obal.asfaltem</t>
  </si>
  <si>
    <t>t</t>
  </si>
  <si>
    <t>573231125R00</t>
  </si>
  <si>
    <t>Postřik spojovací z KAE, množství zbytkového asfaltu 0,5 kg/m2</t>
  </si>
  <si>
    <t>Odkaz na mn. položky pořadí 11 : 32,00000</t>
  </si>
  <si>
    <t>577131111RT3</t>
  </si>
  <si>
    <t>Beton asfalt. ACO 11+ obrusný, š. do 3 m, tl. 4 cm plochy 101-200 m2</t>
  </si>
  <si>
    <t>577151123RT3</t>
  </si>
  <si>
    <t>Beton asfalt. ACL 16+ ložný, š. do 3 m, tl. 6 cm plochy 101-200 m2</t>
  </si>
  <si>
    <t>599142111R00</t>
  </si>
  <si>
    <t>Úprava zálivky dil.spár hloubky do 4 cm š. do 4 cm</t>
  </si>
  <si>
    <t>Včetně vyčištění spár, zalití spár asfaltovou zálivkou, nátěru asfaltovým lakem a posyp drtí.</t>
  </si>
  <si>
    <t>Odkaz na mn. položky pořadí 17 : 24,00000</t>
  </si>
  <si>
    <t>899431111R00</t>
  </si>
  <si>
    <t>Výšková úprava do 20 cm, zvýšení krytu šoupěte</t>
  </si>
  <si>
    <t>kus</t>
  </si>
  <si>
    <t>917732114RT7</t>
  </si>
  <si>
    <t>Osazení ležatého obrubníku betonového, bez boční opěry, do lože z betonu C 25/30 včetně obrubníku 1000 x 150 x 250 mm</t>
  </si>
  <si>
    <t>Odkaz na mn. položky pořadí 2 : 6,00000</t>
  </si>
  <si>
    <t>918101113T00</t>
  </si>
  <si>
    <t>Lože pod obrubníky nebo obruby dlažeb z C 25/30</t>
  </si>
  <si>
    <t>919731122R00</t>
  </si>
  <si>
    <t>Zarovnání styčné plochy živičné tl. do 10 cm</t>
  </si>
  <si>
    <t>919735112R00</t>
  </si>
  <si>
    <t>Řezání stávajícího živičného krytu tl. 5 - 10 cm</t>
  </si>
  <si>
    <t>919794441R00</t>
  </si>
  <si>
    <t>Úprava ploch kolem hydrantů v živ.krytech do 2 m2</t>
  </si>
  <si>
    <t>Odkaz na mn. položky pořadí 13 : 1,00000</t>
  </si>
  <si>
    <t>909      R00</t>
  </si>
  <si>
    <t>Hzs-nezmeritelne stavebni prace</t>
  </si>
  <si>
    <t>h</t>
  </si>
  <si>
    <t>Prav.M</t>
  </si>
  <si>
    <t>HZS</t>
  </si>
  <si>
    <t>POL10_</t>
  </si>
  <si>
    <t>úprava pro osazení n.obrub, pomocné práce : 2*8</t>
  </si>
  <si>
    <t>938908411R00</t>
  </si>
  <si>
    <t>Očištění povrchu krytu saponátovým roztokem</t>
  </si>
  <si>
    <t>Odkaz na mn. položky pořadí 21 : 25,50000</t>
  </si>
  <si>
    <t>938909311R00</t>
  </si>
  <si>
    <t>Odstranění nánosu z povrchu živičného nebo beton.</t>
  </si>
  <si>
    <t>979024441R00</t>
  </si>
  <si>
    <t>Očištění vybour. obrubníků všech loží a výplní</t>
  </si>
  <si>
    <t>Odkaz na mn. položky pořadí 3 : 20,00000</t>
  </si>
  <si>
    <t>998225111R00</t>
  </si>
  <si>
    <t>Přesun hmot, pozemní komunikace, kryt živičný</t>
  </si>
  <si>
    <t>Přesun hmot</t>
  </si>
  <si>
    <t>POL7_</t>
  </si>
  <si>
    <t>979999995R00</t>
  </si>
  <si>
    <t>Poplatek za recyklaci asfaltu, kusovost do 1600 cm2, (skup.170302)</t>
  </si>
  <si>
    <t>170 302</t>
  </si>
  <si>
    <t>979999999R00</t>
  </si>
  <si>
    <t>Poplatek za ukládku suť do 10 % příměsí (skup.170107)</t>
  </si>
  <si>
    <t>12,130</t>
  </si>
  <si>
    <t>Odkaz na mn. položky pořadí 24 : 5,61000*-1</t>
  </si>
  <si>
    <t>979084216R00</t>
  </si>
  <si>
    <t>Vodorovná doprava vybour. hmot po suchu do 5 km</t>
  </si>
  <si>
    <t>Přesun suti</t>
  </si>
  <si>
    <t>POL8_</t>
  </si>
  <si>
    <t>979084219R00</t>
  </si>
  <si>
    <t>Příplatek k dopravě vybour.hmot za dalších 5 km</t>
  </si>
  <si>
    <t>979087213R00</t>
  </si>
  <si>
    <t>Nakládání vybour.hmot na dop.prostředky-komunikace</t>
  </si>
  <si>
    <t>005111021R</t>
  </si>
  <si>
    <t>Vytyčení inženýrských sítí</t>
  </si>
  <si>
    <t>Soubor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</si>
  <si>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</si>
  <si>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</si>
  <si>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</si>
  <si>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</si>
  <si>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</si>
  <si>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</si>
  <si>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</si>
  <si>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</si>
  <si>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</si>
  <si>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</si>
  <si>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</si>
  <si>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</si>
  <si>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</si>
  <si>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</si>
  <si>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</si>
  <si>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</si>
  <si>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</si>
  <si>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</si>
  <si>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</si>
  <si>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</si>
  <si>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</si>
  <si>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</si>
  <si>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</si>
  <si>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</si>
  <si>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</si>
  <si>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</si>
  <si>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</si>
  <si>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</si>
  <si>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</si>
  <si>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</si>
  <si>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END</t>
  </si>
  <si>
    <t>113109310R00</t>
  </si>
  <si>
    <t>Odstranění podkladu pl.50 m2, bet.prostý tl.10 cm</t>
  </si>
  <si>
    <t>113203111R00</t>
  </si>
  <si>
    <t>Vytrhání obrub z dlažebních kostek</t>
  </si>
  <si>
    <t>139601102R00</t>
  </si>
  <si>
    <t>Ruční výkop jam, rýh a šachet v hornině tř. 3</t>
  </si>
  <si>
    <t>162701105R00</t>
  </si>
  <si>
    <t>Vodorovné přemístění výkopku z hor.1-4 do 10000 m</t>
  </si>
  <si>
    <t>Odkaz na mn. položky pořadí 6 : 3,00000</t>
  </si>
  <si>
    <t>167101201R00</t>
  </si>
  <si>
    <t>Nakládání výkopku z hor. 1 ÷ 4 - ručně</t>
  </si>
  <si>
    <t>Odkaz na mn. položky pořadí 2 : 150,00000</t>
  </si>
  <si>
    <t>Odkaz na mn. položky pořadí 13 : 11,50000</t>
  </si>
  <si>
    <t>181101111R00</t>
  </si>
  <si>
    <t>Úprava pláně v zářezech se zhutněním - ručně</t>
  </si>
  <si>
    <t>199000002R00</t>
  </si>
  <si>
    <t>Poplatek za skládku horniny 1- 4, č. dle katal. odpadů 17 05 04</t>
  </si>
  <si>
    <t>Cena dle Pískovny Černovice. www.piskovna-cernovice.cz</t>
  </si>
  <si>
    <t>Odkaz na mn. položky pořadí 13 : 11,50000*0,1</t>
  </si>
  <si>
    <t>(8,0+15,0)*0,5</t>
  </si>
  <si>
    <t>565310016R00</t>
  </si>
  <si>
    <t>Podklad z asfalt. recyklátu po zhutnění tl.10 cm</t>
  </si>
  <si>
    <t>Odkaz na mn. položky pořadí 10 : 20,00000</t>
  </si>
  <si>
    <t>569903311R00</t>
  </si>
  <si>
    <t>Zřízení zemních krajnic se zhutněním</t>
  </si>
  <si>
    <t>7,500/2,000</t>
  </si>
  <si>
    <t>Odkaz na mn. položky pořadí 18 : 170,00000</t>
  </si>
  <si>
    <t>Odkaz na mn. položky pořadí 28 : 103,00000</t>
  </si>
  <si>
    <t>587206OA0</t>
  </si>
  <si>
    <t>PŘEDLÁŽDĚNÍ KRYTU Z BETONOVÝCH DLAŽDIC SE ZÁMKEM</t>
  </si>
  <si>
    <t>M2</t>
  </si>
  <si>
    <t>EXP 23</t>
  </si>
  <si>
    <t>5832100R</t>
  </si>
  <si>
    <t>Zemina recyklovaná tříděná 0/22</t>
  </si>
  <si>
    <t>SPCM</t>
  </si>
  <si>
    <t>Specifikace</t>
  </si>
  <si>
    <t>POL3_</t>
  </si>
  <si>
    <t>916231111R00</t>
  </si>
  <si>
    <t>Osazení obruby z kostek drobných, bez boční opěry</t>
  </si>
  <si>
    <t>916261111R00</t>
  </si>
  <si>
    <t>Osazení obruby z kostek drobných, s boční opěrou</t>
  </si>
  <si>
    <t>917762114R00</t>
  </si>
  <si>
    <t>Osazení ležatého obrubníku betonového, s boční opěrou, do lože z betonu C 25/30</t>
  </si>
  <si>
    <t>917862114R00</t>
  </si>
  <si>
    <t>Osazení stojatého obrubníku betonového, s boční opěrou, do lože z betonu C 25/30</t>
  </si>
  <si>
    <t>(15,0+20,0+14,0+2*1,0)-8,0</t>
  </si>
  <si>
    <t>59217420R</t>
  </si>
  <si>
    <t>Obrubník chodníkový ABO 13-10 v. 200 x 100 x 1000 mm přírodní</t>
  </si>
  <si>
    <t>59217488R</t>
  </si>
  <si>
    <t>Obrubník silniční ABO 2-15 v. 250 x 150 x 1000 mm přírodní</t>
  </si>
  <si>
    <t>59217490R</t>
  </si>
  <si>
    <t xml:space="preserve">Obrubník silniční nájezdový ABO 2-15 N v. 150 x 150 x 1000 mm 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</si>
  <si>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</si>
  <si>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</si>
  <si>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</si>
  <si>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</si>
  <si>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Odkaz na mn. položky pořadí 36 : 150,00000</t>
  </si>
  <si>
    <t>Odkaz na mn. položky pořadí 3 : 12,00000</t>
  </si>
  <si>
    <t>979071122R00</t>
  </si>
  <si>
    <t>Očištění vybour.kostek drobných s výplní MC/živicí</t>
  </si>
  <si>
    <t>Odkaz na mn. položky pořadí 4 : 31,00000*0,1</t>
  </si>
  <si>
    <t>54,445</t>
  </si>
  <si>
    <t>Odkaz na mn. položky pořadí 40 : 33,00000*-1</t>
  </si>
  <si>
    <t>113151114R00</t>
  </si>
  <si>
    <t>Fréz.živič.krytu pl.do 500 m2,pruh do 75 cm,tl.5cm</t>
  </si>
  <si>
    <t>Odkaz na mn. položky pořadí 7 : 3,50000</t>
  </si>
  <si>
    <t>Odkaz na mn. položky pořadí 7 : 3,50000*0,1</t>
  </si>
  <si>
    <t>Odkaz na mn. položky pořadí 2 : 7,00000*0,5</t>
  </si>
  <si>
    <t>Odkaz na mn. položky pořadí 1 : 225,00000</t>
  </si>
  <si>
    <t>577141112RT2</t>
  </si>
  <si>
    <t>Beton asfalt. ACO 11+,nebo ACO 16+,do 3 m, tl.5 cm plochy 201-1000 m2</t>
  </si>
  <si>
    <t>Odkaz na mn. položky pořadí 18 : 60,00000</t>
  </si>
  <si>
    <t>899231111R00</t>
  </si>
  <si>
    <t>Výšková úprava vstupu do 20 cm, zvýšení mříže</t>
  </si>
  <si>
    <t>899331111R00</t>
  </si>
  <si>
    <t>Výšková úprava vstupu do 20 cm, zvýšení poklopu</t>
  </si>
  <si>
    <t>Odkaz na mn. položky pořadí 12 : 2,00000</t>
  </si>
  <si>
    <t>Odkaz na mn. položky pořadí 23 : 225,00000</t>
  </si>
  <si>
    <t>939431111RT2</t>
  </si>
  <si>
    <t>Výměna kanaliz.poklopu za samonivelační, hl.200 mm včetně dodávky litinového poklopu D400 SN600</t>
  </si>
  <si>
    <t>Odkaz na mn. položky pořadí 2 : 7,00000</t>
  </si>
  <si>
    <t>Odkaz na mn. položky pořadí 3 : 7,00000*0,1</t>
  </si>
  <si>
    <t>53,516</t>
  </si>
  <si>
    <t>Odkaz na mn. položky pořadí 28 : 24,75000*-1</t>
  </si>
  <si>
    <t>2,00-0,6^2</t>
  </si>
  <si>
    <t>Odkaz na mn. položky pořadí 1 : 1,64000*0,25</t>
  </si>
  <si>
    <t>120901123R00</t>
  </si>
  <si>
    <t>Bourání konstrukcí ze železobetonu v odkopávkách</t>
  </si>
  <si>
    <t>0,6^2*0,49</t>
  </si>
  <si>
    <t>139601103R00</t>
  </si>
  <si>
    <t>Ruční výkop jam, rýh a šachet v hornině tř. 4</t>
  </si>
  <si>
    <t>Odkaz na mn. položky pořadí 1 : 1,64000*0,35</t>
  </si>
  <si>
    <t>Odkaz na mn. položky pořadí 4 : 0,57400</t>
  </si>
  <si>
    <t>Odkaz na mn. položky pořadí 1 : 1,64000</t>
  </si>
  <si>
    <t>566901111R00</t>
  </si>
  <si>
    <t>Vyspravení podkladu po překopech štěrkopískem</t>
  </si>
  <si>
    <t>566905111R00</t>
  </si>
  <si>
    <t>Vyspravení podkladu po překopech podklad.betonem</t>
  </si>
  <si>
    <t>Odkaz na mn. položky pořadí 2 : 0,41000</t>
  </si>
  <si>
    <t>Odkaz na mn. položky pořadí 1 : 1,64000*2</t>
  </si>
  <si>
    <t>Odkaz na mn. položky pořadí 19 : 8,00000</t>
  </si>
  <si>
    <t>2</t>
  </si>
  <si>
    <t>Osazení každého dalšího dílu vpustí</t>
  </si>
  <si>
    <t>Včetně:</t>
  </si>
  <si>
    <t>- prostého betonu dna šachtice tloušťky 150 mm s cementovým potěrem tl. 20 mm,</t>
  </si>
  <si>
    <t>- osazení betonových dílců,</t>
  </si>
  <si>
    <t>- nadbetonování prstence pod poklopy,</t>
  </si>
  <si>
    <t>- osazení těžkého litinového rámu a poklopu.</t>
  </si>
  <si>
    <t>592238740R</t>
  </si>
  <si>
    <t>Dílec dešťové vpusti horní TBV-Q 50/20 CP DN 500/190 x 65 mm</t>
  </si>
  <si>
    <t>592238741R</t>
  </si>
  <si>
    <t>Skruž dešťové vpusti TBV-Q 50/29 SN DN 500/290 x 65 mm</t>
  </si>
  <si>
    <t>pomocné práce : 8</t>
  </si>
  <si>
    <t>939431111RT1</t>
  </si>
  <si>
    <t>Výměna kanaliz.poklopu za samonivelační, hl.200 mm bez dodávky poklopu</t>
  </si>
  <si>
    <t>1,925</t>
  </si>
  <si>
    <t>Odkaz na mn. položky pořadí 25 : 0,36100*-1</t>
  </si>
  <si>
    <t>Odkaz na mn. položky pořadí 1 : 75,00000</t>
  </si>
  <si>
    <t>Odkaz na mn. položky pořadí 10 : 15,00000</t>
  </si>
  <si>
    <t>Odkaz na mn. položky pořadí 13 : 75,00000</t>
  </si>
  <si>
    <t>Odkaz na mn. položky pořadí 2 : 38,00000*0,1</t>
  </si>
  <si>
    <t>16,820</t>
  </si>
  <si>
    <t>Odkaz na mn. položky pořadí 16 : 8,25000*-1</t>
  </si>
  <si>
    <t>přídlažby : 17,0</t>
  </si>
  <si>
    <t>Začátek provozního součtu</t>
  </si>
  <si>
    <t xml:space="preserve">  2,0^2-0,6^2</t>
  </si>
  <si>
    <t>Konec provozního součtu</t>
  </si>
  <si>
    <t>3,64*2,0</t>
  </si>
  <si>
    <t>Odkaz na mn. položky pořadí 5 : 7,28000</t>
  </si>
  <si>
    <t>175101101RT2</t>
  </si>
  <si>
    <t>Obsyp potrubí bez prohození sypaniny s dodáním štěrkopísku frakce 0 - 22 mm</t>
  </si>
  <si>
    <t>4,00+8,50</t>
  </si>
  <si>
    <t>Odkaz na mn. položky pořadí 12 : 8,50000*0,1</t>
  </si>
  <si>
    <t>Odkaz na mn. položky pořadí 2 : 17,00000*0,5</t>
  </si>
  <si>
    <t>Odkaz na mn. položky pořadí 1 : 48,00000</t>
  </si>
  <si>
    <t>Odkaz na mn. položky pořadí 16 : 48,00000</t>
  </si>
  <si>
    <t>Odkaz na mn. položky pořadí 26 : 12,00000</t>
  </si>
  <si>
    <t>895941311RT2</t>
  </si>
  <si>
    <t>Zřízení vpusti uliční z dílců typ UVB - 50 včetně dodávky dílců pro uliční vpusti TBV</t>
  </si>
  <si>
    <t>899202111R00</t>
  </si>
  <si>
    <t>Osazení mříží litinových s rámem do 100kg</t>
  </si>
  <si>
    <t>55340394R</t>
  </si>
  <si>
    <t>Rám s mříží, zatížení 40 t, 500 x 500 mm</t>
  </si>
  <si>
    <t>917932131RT2</t>
  </si>
  <si>
    <t>Osazení betonové prefa přídlažby do lože z C20/25 včetně dodávky silniční přídlažby</t>
  </si>
  <si>
    <t>Odkaz na mn. položky pořadí 31 : 48,00000</t>
  </si>
  <si>
    <t>Odkaz na mn. položky pořadí 2 : 17,00000</t>
  </si>
  <si>
    <t>96687OA0</t>
  </si>
  <si>
    <t>VYBOURÁNÍ ULIČNÍCH VPUSTÍ KOMPLETNÍCH</t>
  </si>
  <si>
    <t>KUS</t>
  </si>
  <si>
    <t>22,615</t>
  </si>
  <si>
    <t>Odkaz na mn. položky pořadí 35 : 10,56000*-1</t>
  </si>
  <si>
    <t>Odkaz na mn. položky pořadí 4 : 13,00000</t>
  </si>
  <si>
    <t>Odkaz na mn. položky pořadí 11 : 15,00000*0,1</t>
  </si>
  <si>
    <t>Odkaz na mn. položky pořadí 8 : 30,00000</t>
  </si>
  <si>
    <t xml:space="preserve">  koef. : 1/2,000</t>
  </si>
  <si>
    <t>Odkaz na mn. položky pořadí 21 : 3,00000*0,5</t>
  </si>
  <si>
    <t>Odkaz na mn. položky pořadí 1 : 120,00000</t>
  </si>
  <si>
    <t>Odkaz na mn. položky pořadí 16 : 120,00000</t>
  </si>
  <si>
    <t>596215040R00</t>
  </si>
  <si>
    <t>Kladení zámkové dlažby tl. 8 cm do drtě tl. 4 cm</t>
  </si>
  <si>
    <t>Odkaz na mn. položky pořadí 12 : 30,00000</t>
  </si>
  <si>
    <t>596291113R00</t>
  </si>
  <si>
    <t xml:space="preserve">Řezání zámkové dlažby tl. 80 mm </t>
  </si>
  <si>
    <t>Odkaz na mn. položky pořadí 25 : 10,00000</t>
  </si>
  <si>
    <t>592451170R</t>
  </si>
  <si>
    <t>15,0+23,0</t>
  </si>
  <si>
    <t>Odkaz na mn. položky pořadí 30 : 120,00000</t>
  </si>
  <si>
    <t>Odkaz na mn. položky pořadí 2 : 23,00000</t>
  </si>
  <si>
    <t>36,610</t>
  </si>
  <si>
    <t>Odkaz na mn. položky pořadí 33 : 26,40000*-1</t>
  </si>
  <si>
    <t>113106231R00</t>
  </si>
  <si>
    <t>Rozebrání dlažeb ze zámkové dlažby v kamenivu</t>
  </si>
  <si>
    <t>180,00+4,00</t>
  </si>
  <si>
    <t>Odkaz na mn. položky pořadí 4 : 27,00000</t>
  </si>
  <si>
    <t>181101102R00</t>
  </si>
  <si>
    <t>Úprava pláně v zářezech v hor. 1-4, se zhutněním</t>
  </si>
  <si>
    <t>512533111R00</t>
  </si>
  <si>
    <t>Odstranění lože z kameniva</t>
  </si>
  <si>
    <t>Odkaz na mn. položky pořadí 1 : 184,00000*0,04</t>
  </si>
  <si>
    <t>Odkaz na mn. položky pořadí 7 : 184,00000</t>
  </si>
  <si>
    <t>596215021R00</t>
  </si>
  <si>
    <t>Kladení zámkové dlažby tl. 6 cm do drtě tl. 4 cm</t>
  </si>
  <si>
    <t>596291111R00</t>
  </si>
  <si>
    <t>Řezání zámkové dlažby tl. 60 mm</t>
  </si>
  <si>
    <t>592451124R</t>
  </si>
  <si>
    <t>592451151R</t>
  </si>
  <si>
    <t>Odkaz na mn. položky pořadí 2 : 4,00000</t>
  </si>
  <si>
    <t>979054441R00</t>
  </si>
  <si>
    <t>Očištění vybour. dlaždic s výplní kamen. těženým</t>
  </si>
  <si>
    <t>Odkaz na mn. položky pořadí 1 : 184,00000</t>
  </si>
  <si>
    <t>113151150R00</t>
  </si>
  <si>
    <t>Fréz.živič.krytu pl.do 500 m2,pruh do 75cm,tl.12cm</t>
  </si>
  <si>
    <t>Odkaz na mn. položky pořadí 1 : 35,00000</t>
  </si>
  <si>
    <t>Odkaz na mn. položky pořadí 6 : 35,00000</t>
  </si>
  <si>
    <t>577171125RT3</t>
  </si>
  <si>
    <t>Beton asfalt. ACL 16+ ložný, š. do 3 m, tl. 8 cm plochy 101-200 m2</t>
  </si>
  <si>
    <t>Odkaz na mn. položky pořadí 9 : 24,00000</t>
  </si>
  <si>
    <t>Odkaz na mn. položky pořadí 12 : 35,00000</t>
  </si>
  <si>
    <t>Dlažba např. HOLLAND I 200 x 100 x 80 mm přírodní</t>
  </si>
  <si>
    <t>Dlažba skladebná např. HOLLAND I BF 200 x 100 x 60 mm přírodní</t>
  </si>
  <si>
    <t>Dlažba skladebná např. HOLLAND I SPL pro nevidomé 200 x 100 x 60 mm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</si>
</sst>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1" t="s">
        <v>4</v>
      </c>
      <c r="C1" s="202"/>
      <c r="D1" s="202"/>
      <c r="E1" s="202"/>
      <c r="F1" s="202"/>
      <c r="G1" s="202"/>
      <c r="H1" s="202"/>
      <c r="I1" s="202"/>
      <c r="J1" s="203"/>
    </row>
    <row r="2" spans="1:15" ht="36" customHeight="1" x14ac:dyDescent="0.2">
      <c r="A2" s="2"/>
      <c r="B2" s="76" t="s">
        <v>24</v>
      </c>
      <c r="C2" s="77"/>
      <c r="D2" s="78" t="s">
        <v>43</v>
      </c>
      <c r="E2" s="210" t="s">
        <v>44</v>
      </c>
      <c r="F2" s="211"/>
      <c r="G2" s="211"/>
      <c r="H2" s="211"/>
      <c r="I2" s="211"/>
      <c r="J2" s="212"/>
      <c r="O2" s="1"/>
    </row>
    <row r="3" spans="1:15" ht="27" hidden="1" customHeight="1" x14ac:dyDescent="0.2">
      <c r="A3" s="2"/>
      <c r="B3" s="79"/>
      <c r="C3" s="77"/>
      <c r="D3" s="80"/>
      <c r="E3" s="213"/>
      <c r="F3" s="214"/>
      <c r="G3" s="214"/>
      <c r="H3" s="214"/>
      <c r="I3" s="214"/>
      <c r="J3" s="215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 t="s">
        <v>45</v>
      </c>
      <c r="E5" s="228"/>
      <c r="F5" s="228"/>
      <c r="G5" s="228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9" t="s">
        <v>46</v>
      </c>
      <c r="E6" s="230"/>
      <c r="F6" s="230"/>
      <c r="G6" s="230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1" t="s">
        <v>47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SUMIF(F57:F66,A16,I57:I66)+SUMIF(F57:F66,"PSU",I57:I66)</f>
        <v>0</v>
      </c>
      <c r="J16" s="209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SUMIF(F57:F66,A17,I57:I66)</f>
        <v>0</v>
      </c>
      <c r="J17" s="209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SUMIF(F57:F66,A18,I57:I66)</f>
        <v>0</v>
      </c>
      <c r="J18" s="209"/>
    </row>
    <row r="19" spans="1:10" ht="23.25" customHeight="1" x14ac:dyDescent="0.2">
      <c r="A19" s="144" t="s">
        <v>93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SUMIF(F57:F66,A19,I57:I66)</f>
        <v>0</v>
      </c>
      <c r="J19" s="209"/>
    </row>
    <row r="20" spans="1:10" ht="23.25" customHeight="1" x14ac:dyDescent="0.2">
      <c r="A20" s="144" t="s">
        <v>94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SUMIF(F57:F66,A20,I57:I66)</f>
        <v>0</v>
      </c>
      <c r="J20" s="209"/>
    </row>
    <row r="21" spans="1:10" ht="23.25" customHeight="1" x14ac:dyDescent="0.2">
      <c r="A21" s="2"/>
      <c r="B21" s="48" t="s">
        <v>31</v>
      </c>
      <c r="C21" s="64"/>
      <c r="D21" s="65"/>
      <c r="E21" s="220"/>
      <c r="F21" s="221"/>
      <c r="G21" s="220"/>
      <c r="H21" s="221"/>
      <c r="I21" s="220">
        <f>SUM(I16:J20)</f>
        <v>0</v>
      </c>
      <c r="J21" s="23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36">
        <f>ZakladDPHSniVypocet</f>
        <v>0</v>
      </c>
      <c r="H23" s="237"/>
      <c r="I23" s="23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34">
        <f>I23*E23/100</f>
        <v>0</v>
      </c>
      <c r="H24" s="235"/>
      <c r="I24" s="23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36">
        <f>ZakladDPHZaklVypocet</f>
        <v>0</v>
      </c>
      <c r="H25" s="237"/>
      <c r="I25" s="23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4">
        <f>I25*E25/100</f>
        <v>0</v>
      </c>
      <c r="H26" s="205"/>
      <c r="I26" s="20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06">
        <f>CenaCelkemBezDPH-(ZakladDPHSni+ZakladDPHZakl)</f>
        <v>0</v>
      </c>
      <c r="H27" s="206"/>
      <c r="I27" s="20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40">
        <f>A27</f>
        <v>0</v>
      </c>
      <c r="H28" s="240"/>
      <c r="I28" s="240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39">
        <f>ZakladDPHSni+DPHSni+ZakladDPHZakl+DPHZakl+Zaokrouhleni</f>
        <v>0</v>
      </c>
      <c r="H29" s="239"/>
      <c r="I29" s="239"/>
      <c r="J29" s="124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1"/>
      <c r="E34" s="242"/>
      <c r="G34" s="243"/>
      <c r="H34" s="244"/>
      <c r="I34" s="244"/>
      <c r="J34" s="25"/>
    </row>
    <row r="35" spans="1:10" ht="12.75" customHeight="1" x14ac:dyDescent="0.2">
      <c r="A35" s="2"/>
      <c r="B35" s="2"/>
      <c r="D35" s="233" t="s">
        <v>2</v>
      </c>
      <c r="E35" s="23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45"/>
      <c r="D39" s="245"/>
      <c r="E39" s="245"/>
      <c r="F39" s="101">
        <f>'01 01.01 Pol'!AE86+'01 01.02 Pol'!AE104+'01 01.03 Pol'!AE86+'01 01.04 Pol'!AE82+'01 01.05 Pol'!AE65+'01 01.06 Pol'!AE100+'01 01.07 Pol'!AE95+'01 01.08 Pol'!AE73+'01 01.11 Pol'!AE61</f>
        <v>0</v>
      </c>
      <c r="G39" s="102">
        <f>'01 01.01 Pol'!AF86+'01 01.02 Pol'!AF104+'01 01.03 Pol'!AF86+'01 01.04 Pol'!AF82+'01 01.05 Pol'!AF65+'01 01.06 Pol'!AF100+'01 01.07 Pol'!AF95+'01 01.08 Pol'!AF73+'01 01.11 Pol'!AF61</f>
        <v>0</v>
      </c>
      <c r="H39" s="103"/>
      <c r="I39" s="104">
        <f t="shared" ref="I39:I49" si="1">F39+G39+H39</f>
        <v>0</v>
      </c>
      <c r="J39" s="105" t="str">
        <f t="shared" ref="J39:J49" si="2">IF(CenaCelkemVypocet=0,"",I39/CenaCelkemVypocet*100)</f>
        <v/>
      </c>
    </row>
    <row r="40" spans="1:10" ht="25.5" customHeight="1" x14ac:dyDescent="0.2">
      <c r="A40" s="89">
        <v>2</v>
      </c>
      <c r="B40" s="106" t="s">
        <v>52</v>
      </c>
      <c r="C40" s="246" t="s">
        <v>53</v>
      </c>
      <c r="D40" s="246"/>
      <c r="E40" s="246"/>
      <c r="F40" s="107">
        <f>'01 01.01 Pol'!AE86+'01 01.02 Pol'!AE104+'01 01.03 Pol'!AE86+'01 01.04 Pol'!AE82+'01 01.05 Pol'!AE65+'01 01.06 Pol'!AE100+'01 01.07 Pol'!AE95+'01 01.08 Pol'!AE73+'01 01.11 Pol'!AE61</f>
        <v>0</v>
      </c>
      <c r="G40" s="108">
        <f>'01 01.01 Pol'!AF86+'01 01.02 Pol'!AF104+'01 01.03 Pol'!AF86+'01 01.04 Pol'!AF82+'01 01.05 Pol'!AF65+'01 01.06 Pol'!AF100+'01 01.07 Pol'!AF95+'01 01.08 Pol'!AF73+'01 01.11 Pol'!AF61</f>
        <v>0</v>
      </c>
      <c r="H40" s="108"/>
      <c r="I40" s="109">
        <f t="shared" si="1"/>
        <v>0</v>
      </c>
      <c r="J40" s="110" t="str">
        <f t="shared" si="2"/>
        <v/>
      </c>
    </row>
    <row r="41" spans="1:10" ht="25.5" customHeight="1" x14ac:dyDescent="0.2">
      <c r="A41" s="89">
        <v>3</v>
      </c>
      <c r="B41" s="111" t="s">
        <v>54</v>
      </c>
      <c r="C41" s="245" t="s">
        <v>55</v>
      </c>
      <c r="D41" s="245"/>
      <c r="E41" s="245"/>
      <c r="F41" s="112">
        <f>'01 01.01 Pol'!AE86</f>
        <v>0</v>
      </c>
      <c r="G41" s="103">
        <f>'01 01.01 Pol'!AF86</f>
        <v>0</v>
      </c>
      <c r="H41" s="103"/>
      <c r="I41" s="104">
        <f t="shared" si="1"/>
        <v>0</v>
      </c>
      <c r="J41" s="105" t="str">
        <f t="shared" si="2"/>
        <v/>
      </c>
    </row>
    <row r="42" spans="1:10" ht="25.5" customHeight="1" x14ac:dyDescent="0.2">
      <c r="A42" s="89">
        <v>3</v>
      </c>
      <c r="B42" s="111" t="s">
        <v>56</v>
      </c>
      <c r="C42" s="245" t="s">
        <v>57</v>
      </c>
      <c r="D42" s="245"/>
      <c r="E42" s="245"/>
      <c r="F42" s="112">
        <f>'01 01.02 Pol'!AE104</f>
        <v>0</v>
      </c>
      <c r="G42" s="103">
        <f>'01 01.02 Pol'!AF104</f>
        <v>0</v>
      </c>
      <c r="H42" s="103"/>
      <c r="I42" s="104">
        <f t="shared" si="1"/>
        <v>0</v>
      </c>
      <c r="J42" s="105" t="str">
        <f t="shared" si="2"/>
        <v/>
      </c>
    </row>
    <row r="43" spans="1:10" ht="25.5" customHeight="1" x14ac:dyDescent="0.2">
      <c r="A43" s="89">
        <v>3</v>
      </c>
      <c r="B43" s="111" t="s">
        <v>58</v>
      </c>
      <c r="C43" s="245" t="s">
        <v>59</v>
      </c>
      <c r="D43" s="245"/>
      <c r="E43" s="245"/>
      <c r="F43" s="112">
        <f>'01 01.03 Pol'!AE86</f>
        <v>0</v>
      </c>
      <c r="G43" s="103">
        <f>'01 01.03 Pol'!AF86</f>
        <v>0</v>
      </c>
      <c r="H43" s="103"/>
      <c r="I43" s="104">
        <f t="shared" si="1"/>
        <v>0</v>
      </c>
      <c r="J43" s="105" t="str">
        <f t="shared" si="2"/>
        <v/>
      </c>
    </row>
    <row r="44" spans="1:10" ht="25.5" customHeight="1" x14ac:dyDescent="0.2">
      <c r="A44" s="89">
        <v>3</v>
      </c>
      <c r="B44" s="111" t="s">
        <v>60</v>
      </c>
      <c r="C44" s="245" t="s">
        <v>61</v>
      </c>
      <c r="D44" s="245"/>
      <c r="E44" s="245"/>
      <c r="F44" s="112">
        <f>'01 01.04 Pol'!AE82</f>
        <v>0</v>
      </c>
      <c r="G44" s="103">
        <f>'01 01.04 Pol'!AF82</f>
        <v>0</v>
      </c>
      <c r="H44" s="103"/>
      <c r="I44" s="104">
        <f t="shared" si="1"/>
        <v>0</v>
      </c>
      <c r="J44" s="105" t="str">
        <f t="shared" si="2"/>
        <v/>
      </c>
    </row>
    <row r="45" spans="1:10" ht="25.5" customHeight="1" x14ac:dyDescent="0.2">
      <c r="A45" s="89">
        <v>3</v>
      </c>
      <c r="B45" s="111" t="s">
        <v>62</v>
      </c>
      <c r="C45" s="245" t="s">
        <v>63</v>
      </c>
      <c r="D45" s="245"/>
      <c r="E45" s="245"/>
      <c r="F45" s="112">
        <f>'01 01.05 Pol'!AE65</f>
        <v>0</v>
      </c>
      <c r="G45" s="103">
        <f>'01 01.05 Pol'!AF65</f>
        <v>0</v>
      </c>
      <c r="H45" s="103"/>
      <c r="I45" s="104">
        <f t="shared" si="1"/>
        <v>0</v>
      </c>
      <c r="J45" s="105" t="str">
        <f t="shared" si="2"/>
        <v/>
      </c>
    </row>
    <row r="46" spans="1:10" ht="25.5" customHeight="1" x14ac:dyDescent="0.2">
      <c r="A46" s="89">
        <v>3</v>
      </c>
      <c r="B46" s="111" t="s">
        <v>64</v>
      </c>
      <c r="C46" s="245" t="s">
        <v>65</v>
      </c>
      <c r="D46" s="245"/>
      <c r="E46" s="245"/>
      <c r="F46" s="112">
        <f>'01 01.06 Pol'!AE100</f>
        <v>0</v>
      </c>
      <c r="G46" s="103">
        <f>'01 01.06 Pol'!AF100</f>
        <v>0</v>
      </c>
      <c r="H46" s="103"/>
      <c r="I46" s="104">
        <f t="shared" si="1"/>
        <v>0</v>
      </c>
      <c r="J46" s="105" t="str">
        <f t="shared" si="2"/>
        <v/>
      </c>
    </row>
    <row r="47" spans="1:10" ht="25.5" customHeight="1" x14ac:dyDescent="0.2">
      <c r="A47" s="89">
        <v>3</v>
      </c>
      <c r="B47" s="111" t="s">
        <v>66</v>
      </c>
      <c r="C47" s="245" t="s">
        <v>67</v>
      </c>
      <c r="D47" s="245"/>
      <c r="E47" s="245"/>
      <c r="F47" s="112">
        <f>'01 01.07 Pol'!AE95</f>
        <v>0</v>
      </c>
      <c r="G47" s="103">
        <f>'01 01.07 Pol'!AF95</f>
        <v>0</v>
      </c>
      <c r="H47" s="103"/>
      <c r="I47" s="104">
        <f t="shared" si="1"/>
        <v>0</v>
      </c>
      <c r="J47" s="105" t="str">
        <f t="shared" si="2"/>
        <v/>
      </c>
    </row>
    <row r="48" spans="1:10" ht="25.5" customHeight="1" x14ac:dyDescent="0.2">
      <c r="A48" s="89">
        <v>3</v>
      </c>
      <c r="B48" s="111" t="s">
        <v>68</v>
      </c>
      <c r="C48" s="245" t="s">
        <v>69</v>
      </c>
      <c r="D48" s="245"/>
      <c r="E48" s="245"/>
      <c r="F48" s="112">
        <f>'01 01.08 Pol'!AE73</f>
        <v>0</v>
      </c>
      <c r="G48" s="103">
        <f>'01 01.08 Pol'!AF73</f>
        <v>0</v>
      </c>
      <c r="H48" s="103"/>
      <c r="I48" s="104">
        <f t="shared" si="1"/>
        <v>0</v>
      </c>
      <c r="J48" s="105" t="str">
        <f t="shared" si="2"/>
        <v/>
      </c>
    </row>
    <row r="49" spans="1:10" ht="25.5" customHeight="1" x14ac:dyDescent="0.2">
      <c r="A49" s="89">
        <v>3</v>
      </c>
      <c r="B49" s="111" t="s">
        <v>70</v>
      </c>
      <c r="C49" s="245" t="s">
        <v>71</v>
      </c>
      <c r="D49" s="245"/>
      <c r="E49" s="245"/>
      <c r="F49" s="112">
        <f>'01 01.11 Pol'!AE61</f>
        <v>0</v>
      </c>
      <c r="G49" s="103">
        <f>'01 01.11 Pol'!AF61</f>
        <v>0</v>
      </c>
      <c r="H49" s="103"/>
      <c r="I49" s="104">
        <f t="shared" si="1"/>
        <v>0</v>
      </c>
      <c r="J49" s="105" t="str">
        <f t="shared" si="2"/>
        <v/>
      </c>
    </row>
    <row r="50" spans="1:10" ht="25.5" customHeight="1" x14ac:dyDescent="0.2">
      <c r="A50" s="89"/>
      <c r="B50" s="247" t="s">
        <v>72</v>
      </c>
      <c r="C50" s="248"/>
      <c r="D50" s="248"/>
      <c r="E50" s="248"/>
      <c r="F50" s="113">
        <f>SUMIF(A39:A49,"=1",F39:F49)</f>
        <v>0</v>
      </c>
      <c r="G50" s="114">
        <f>SUMIF(A39:A49,"=1",G39:G49)</f>
        <v>0</v>
      </c>
      <c r="H50" s="114">
        <f>SUMIF(A39:A49,"=1",H39:H49)</f>
        <v>0</v>
      </c>
      <c r="I50" s="115">
        <f>SUMIF(A39:A49,"=1",I39:I49)</f>
        <v>0</v>
      </c>
      <c r="J50" s="116">
        <f>SUMIF(A39:A49,"=1",J39:J49)</f>
        <v>0</v>
      </c>
    </row>
    <row r="54" spans="1:10" ht="15.75" x14ac:dyDescent="0.25">
      <c r="B54" s="125" t="s">
        <v>74</v>
      </c>
    </row>
    <row r="56" spans="1:10" ht="25.5" customHeight="1" x14ac:dyDescent="0.2">
      <c r="A56" s="127"/>
      <c r="B56" s="130" t="s">
        <v>18</v>
      </c>
      <c r="C56" s="130" t="s">
        <v>6</v>
      </c>
      <c r="D56" s="131"/>
      <c r="E56" s="131"/>
      <c r="F56" s="132" t="s">
        <v>75</v>
      </c>
      <c r="G56" s="132"/>
      <c r="H56" s="132"/>
      <c r="I56" s="132" t="s">
        <v>31</v>
      </c>
      <c r="J56" s="132" t="s">
        <v>0</v>
      </c>
    </row>
    <row r="57" spans="1:10" ht="36.75" customHeight="1" x14ac:dyDescent="0.2">
      <c r="A57" s="128"/>
      <c r="B57" s="133" t="s">
        <v>76</v>
      </c>
      <c r="C57" s="249" t="s">
        <v>77</v>
      </c>
      <c r="D57" s="250"/>
      <c r="E57" s="250"/>
      <c r="F57" s="140" t="s">
        <v>26</v>
      </c>
      <c r="G57" s="141"/>
      <c r="H57" s="141"/>
      <c r="I57" s="141">
        <f>'01 01.01 Pol'!G8+'01 01.02 Pol'!G8+'01 01.03 Pol'!G8+'01 01.04 Pol'!G8+'01 01.05 Pol'!G8+'01 01.06 Pol'!G8+'01 01.07 Pol'!G8+'01 01.08 Pol'!G8+'01 01.11 Pol'!G8</f>
        <v>0</v>
      </c>
      <c r="J57" s="137" t="str">
        <f>IF(I67=0,"",I57/I67*100)</f>
        <v/>
      </c>
    </row>
    <row r="58" spans="1:10" ht="36.75" customHeight="1" x14ac:dyDescent="0.2">
      <c r="A58" s="128"/>
      <c r="B58" s="133" t="s">
        <v>78</v>
      </c>
      <c r="C58" s="249" t="s">
        <v>79</v>
      </c>
      <c r="D58" s="250"/>
      <c r="E58" s="250"/>
      <c r="F58" s="140" t="s">
        <v>26</v>
      </c>
      <c r="G58" s="141"/>
      <c r="H58" s="141"/>
      <c r="I58" s="141">
        <f>'01 01.01 Pol'!G23+'01 01.02 Pol'!G31+'01 01.03 Pol'!G20+'01 01.04 Pol'!G26+'01 01.05 Pol'!G12+'01 01.06 Pol'!G35+'01 01.07 Pol'!G26+'01 01.08 Pol'!G22+'01 01.11 Pol'!G12</f>
        <v>0</v>
      </c>
      <c r="J58" s="137" t="str">
        <f>IF(I67=0,"",I58/I67*100)</f>
        <v/>
      </c>
    </row>
    <row r="59" spans="1:10" ht="36.75" customHeight="1" x14ac:dyDescent="0.2">
      <c r="A59" s="128"/>
      <c r="B59" s="133" t="s">
        <v>80</v>
      </c>
      <c r="C59" s="249" t="s">
        <v>81</v>
      </c>
      <c r="D59" s="250"/>
      <c r="E59" s="250"/>
      <c r="F59" s="140" t="s">
        <v>26</v>
      </c>
      <c r="G59" s="141"/>
      <c r="H59" s="141"/>
      <c r="I59" s="141">
        <f>'01 01.01 Pol'!G34+'01 01.03 Pol'!G29+'01 01.04 Pol'!G40+'01 01.06 Pol'!G45</f>
        <v>0</v>
      </c>
      <c r="J59" s="137" t="str">
        <f>IF(I67=0,"",I59/I67*100)</f>
        <v/>
      </c>
    </row>
    <row r="60" spans="1:10" ht="36.75" customHeight="1" x14ac:dyDescent="0.2">
      <c r="A60" s="128"/>
      <c r="B60" s="133" t="s">
        <v>82</v>
      </c>
      <c r="C60" s="249" t="s">
        <v>83</v>
      </c>
      <c r="D60" s="250"/>
      <c r="E60" s="250"/>
      <c r="F60" s="140" t="s">
        <v>26</v>
      </c>
      <c r="G60" s="141"/>
      <c r="H60" s="141"/>
      <c r="I60" s="141">
        <f>'01 01.01 Pol'!G36+'01 01.02 Pol'!G47+'01 01.03 Pol'!G32+'01 01.04 Pol'!G49+'01 01.05 Pol'!G21+'01 01.06 Pol'!G50+'01 01.07 Pol'!G48+'01 01.08 Pol'!G34+'01 01.11 Pol'!G23</f>
        <v>0</v>
      </c>
      <c r="J60" s="137" t="str">
        <f>IF(I67=0,"",I60/I67*100)</f>
        <v/>
      </c>
    </row>
    <row r="61" spans="1:10" ht="36.75" customHeight="1" x14ac:dyDescent="0.2">
      <c r="A61" s="128"/>
      <c r="B61" s="133" t="s">
        <v>84</v>
      </c>
      <c r="C61" s="249" t="s">
        <v>85</v>
      </c>
      <c r="D61" s="250"/>
      <c r="E61" s="250"/>
      <c r="F61" s="140" t="s">
        <v>26</v>
      </c>
      <c r="G61" s="141"/>
      <c r="H61" s="141"/>
      <c r="I61" s="141">
        <f>'01 01.01 Pol'!G47+'01 01.02 Pol'!G64+'01 01.03 Pol'!G45+'01 01.04 Pol'!G56+'01 01.05 Pol'!G27+'01 01.06 Pol'!G61+'01 01.07 Pol'!G57+'01 01.11 Pol'!G29</f>
        <v>0</v>
      </c>
      <c r="J61" s="137" t="str">
        <f>IF(I67=0,"",I61/I67*100)</f>
        <v/>
      </c>
    </row>
    <row r="62" spans="1:10" ht="36.75" customHeight="1" x14ac:dyDescent="0.2">
      <c r="A62" s="128"/>
      <c r="B62" s="133" t="s">
        <v>86</v>
      </c>
      <c r="C62" s="249" t="s">
        <v>87</v>
      </c>
      <c r="D62" s="250"/>
      <c r="E62" s="250"/>
      <c r="F62" s="140" t="s">
        <v>26</v>
      </c>
      <c r="G62" s="141"/>
      <c r="H62" s="141"/>
      <c r="I62" s="141">
        <f>'01 01.01 Pol'!G52+'01 01.02 Pol'!G69+'01 01.03 Pol'!G51+'01 01.05 Pol'!G32+'01 01.06 Pol'!G66+'01 01.07 Pol'!G62+'01 01.08 Pol'!G42</f>
        <v>0</v>
      </c>
      <c r="J62" s="137" t="str">
        <f>IF(I67=0,"",I62/I67*100)</f>
        <v/>
      </c>
    </row>
    <row r="63" spans="1:10" ht="36.75" customHeight="1" x14ac:dyDescent="0.2">
      <c r="A63" s="128"/>
      <c r="B63" s="133" t="s">
        <v>88</v>
      </c>
      <c r="C63" s="249" t="s">
        <v>89</v>
      </c>
      <c r="D63" s="250"/>
      <c r="E63" s="250"/>
      <c r="F63" s="140" t="s">
        <v>26</v>
      </c>
      <c r="G63" s="141"/>
      <c r="H63" s="141"/>
      <c r="I63" s="141">
        <f>'01 01.01 Pol'!G56+'01 01.02 Pol'!G74+'01 01.03 Pol'!G56+'01 01.04 Pol'!G60+'01 01.05 Pol'!G35+'01 01.06 Pol'!G70+'01 01.07 Pol'!G65+'01 01.08 Pol'!G47+'01 01.11 Pol'!G34</f>
        <v>0</v>
      </c>
      <c r="J63" s="137" t="str">
        <f>IF(I67=0,"",I63/I67*100)</f>
        <v/>
      </c>
    </row>
    <row r="64" spans="1:10" ht="36.75" customHeight="1" x14ac:dyDescent="0.2">
      <c r="A64" s="128"/>
      <c r="B64" s="133" t="s">
        <v>90</v>
      </c>
      <c r="C64" s="249" t="s">
        <v>91</v>
      </c>
      <c r="D64" s="250"/>
      <c r="E64" s="250"/>
      <c r="F64" s="140" t="s">
        <v>92</v>
      </c>
      <c r="G64" s="141"/>
      <c r="H64" s="141"/>
      <c r="I64" s="141">
        <f>'01 01.01 Pol'!G58+'01 01.02 Pol'!G76+'01 01.03 Pol'!G58+'01 01.04 Pol'!G62+'01 01.05 Pol'!G37+'01 01.06 Pol'!G72+'01 01.07 Pol'!G67+'01 01.08 Pol'!G49+'01 01.11 Pol'!G36</f>
        <v>0</v>
      </c>
      <c r="J64" s="137" t="str">
        <f>IF(I67=0,"",I64/I67*100)</f>
        <v/>
      </c>
    </row>
    <row r="65" spans="1:10" ht="36.75" customHeight="1" x14ac:dyDescent="0.2">
      <c r="A65" s="128"/>
      <c r="B65" s="133" t="s">
        <v>93</v>
      </c>
      <c r="C65" s="249" t="s">
        <v>29</v>
      </c>
      <c r="D65" s="250"/>
      <c r="E65" s="250"/>
      <c r="F65" s="140" t="s">
        <v>93</v>
      </c>
      <c r="G65" s="141"/>
      <c r="H65" s="141"/>
      <c r="I65" s="141">
        <f>'01 01.01 Pol'!G67+'01 01.02 Pol'!G85+'01 01.03 Pol'!G67+'01 01.04 Pol'!G71+'01 01.05 Pol'!G46+'01 01.06 Pol'!G81+'01 01.07 Pol'!G76+'01 01.08 Pol'!G54+'01 01.11 Pol'!G42</f>
        <v>0</v>
      </c>
      <c r="J65" s="137" t="str">
        <f>IF(I67=0,"",I65/I67*100)</f>
        <v/>
      </c>
    </row>
    <row r="66" spans="1:10" ht="36.75" customHeight="1" x14ac:dyDescent="0.2">
      <c r="A66" s="128"/>
      <c r="B66" s="133" t="s">
        <v>94</v>
      </c>
      <c r="C66" s="249" t="s">
        <v>30</v>
      </c>
      <c r="D66" s="250"/>
      <c r="E66" s="250"/>
      <c r="F66" s="140" t="s">
        <v>94</v>
      </c>
      <c r="G66" s="141"/>
      <c r="H66" s="141"/>
      <c r="I66" s="141">
        <f>'01 01.01 Pol'!G76+'01 01.02 Pol'!G94+'01 01.03 Pol'!G76+'01 01.04 Pol'!G76+'01 01.05 Pol'!G55+'01 01.06 Pol'!G90+'01 01.07 Pol'!G85+'01 01.08 Pol'!G63+'01 01.11 Pol'!G51</f>
        <v>0</v>
      </c>
      <c r="J66" s="137" t="str">
        <f>IF(I67=0,"",I66/I67*100)</f>
        <v/>
      </c>
    </row>
    <row r="67" spans="1:10" ht="25.5" customHeight="1" x14ac:dyDescent="0.2">
      <c r="A67" s="129"/>
      <c r="B67" s="134" t="s">
        <v>1</v>
      </c>
      <c r="C67" s="135"/>
      <c r="D67" s="136"/>
      <c r="E67" s="136"/>
      <c r="F67" s="142"/>
      <c r="G67" s="143"/>
      <c r="H67" s="143"/>
      <c r="I67" s="143">
        <f>SUM(I57:I66)</f>
        <v>0</v>
      </c>
      <c r="J67" s="138">
        <f>SUM(J57:J66)</f>
        <v>0</v>
      </c>
    </row>
    <row r="68" spans="1:10" x14ac:dyDescent="0.2">
      <c r="F68" s="88"/>
      <c r="G68" s="88"/>
      <c r="H68" s="88"/>
      <c r="I68" s="88"/>
      <c r="J68" s="139"/>
    </row>
    <row r="69" spans="1:10" x14ac:dyDescent="0.2">
      <c r="F69" s="88"/>
      <c r="G69" s="88"/>
      <c r="H69" s="88"/>
      <c r="I69" s="88"/>
      <c r="J69" s="139"/>
    </row>
    <row r="70" spans="1:10" x14ac:dyDescent="0.2">
      <c r="F70" s="88"/>
      <c r="G70" s="88"/>
      <c r="H70" s="88"/>
      <c r="I70" s="88"/>
      <c r="J70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54</v>
      </c>
      <c r="C4" s="273" t="s">
        <v>55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SUMIF(AG9:AG22,"&lt;&gt;NOR",G9:G22)</f>
        <v>0</v>
      </c>
      <c r="H8" s="171"/>
      <c r="I8" s="171">
        <f>SUM(I9:I22)</f>
        <v>0</v>
      </c>
      <c r="J8" s="171"/>
      <c r="K8" s="171">
        <f>SUM(K9:K22)</f>
        <v>0</v>
      </c>
      <c r="L8" s="171"/>
      <c r="M8" s="171">
        <f>SUM(M9:M22)</f>
        <v>0</v>
      </c>
      <c r="N8" s="170"/>
      <c r="O8" s="170">
        <f>SUM(O9:O22)</f>
        <v>0</v>
      </c>
      <c r="P8" s="170"/>
      <c r="Q8" s="170">
        <f>SUM(Q9:Q22)</f>
        <v>12.13</v>
      </c>
      <c r="R8" s="171"/>
      <c r="S8" s="171"/>
      <c r="T8" s="172"/>
      <c r="U8" s="166"/>
      <c r="V8" s="166">
        <f>SUM(V9:V22)</f>
        <v>25.169999999999998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123</v>
      </c>
      <c r="C9" s="190" t="s">
        <v>124</v>
      </c>
      <c r="D9" s="183" t="s">
        <v>125</v>
      </c>
      <c r="E9" s="184">
        <v>25.5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</v>
      </c>
      <c r="Q9" s="184">
        <f>ROUND(E9*P9,2)</f>
        <v>5.61</v>
      </c>
      <c r="R9" s="186"/>
      <c r="S9" s="186" t="s">
        <v>126</v>
      </c>
      <c r="T9" s="187" t="s">
        <v>126</v>
      </c>
      <c r="U9" s="163">
        <v>0.12</v>
      </c>
      <c r="V9" s="163">
        <f>ROUND(E9*U9,2)</f>
        <v>3.06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4">
        <v>2</v>
      </c>
      <c r="B10" s="175" t="s">
        <v>130</v>
      </c>
      <c r="C10" s="191" t="s">
        <v>131</v>
      </c>
      <c r="D10" s="176" t="s">
        <v>132</v>
      </c>
      <c r="E10" s="177">
        <v>6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0.27</v>
      </c>
      <c r="Q10" s="177">
        <f>ROUND(E10*P10,2)</f>
        <v>1.62</v>
      </c>
      <c r="R10" s="179"/>
      <c r="S10" s="179" t="s">
        <v>126</v>
      </c>
      <c r="T10" s="180" t="s">
        <v>126</v>
      </c>
      <c r="U10" s="163">
        <v>0.123</v>
      </c>
      <c r="V10" s="163">
        <f>ROUND(E10*U10,2)</f>
        <v>0.74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 x14ac:dyDescent="0.2">
      <c r="A11" s="160"/>
      <c r="B11" s="161"/>
      <c r="C11" s="192" t="s">
        <v>133</v>
      </c>
      <c r="D11" s="164"/>
      <c r="E11" s="165">
        <v>6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134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4">
        <v>3</v>
      </c>
      <c r="B12" s="175" t="s">
        <v>135</v>
      </c>
      <c r="C12" s="191" t="s">
        <v>136</v>
      </c>
      <c r="D12" s="176" t="s">
        <v>132</v>
      </c>
      <c r="E12" s="177">
        <v>20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0.14499999999999999</v>
      </c>
      <c r="Q12" s="177">
        <f>ROUND(E12*P12,2)</f>
        <v>2.9</v>
      </c>
      <c r="R12" s="179"/>
      <c r="S12" s="179" t="s">
        <v>137</v>
      </c>
      <c r="T12" s="180" t="s">
        <v>138</v>
      </c>
      <c r="U12" s="163">
        <v>0.183</v>
      </c>
      <c r="V12" s="163">
        <f>ROUND(E12*U12,2)</f>
        <v>3.66</v>
      </c>
      <c r="W12" s="163"/>
      <c r="X12" s="163" t="s">
        <v>127</v>
      </c>
      <c r="Y12" s="163" t="s">
        <v>128</v>
      </c>
      <c r="Z12" s="153"/>
      <c r="AA12" s="153"/>
      <c r="AB12" s="153"/>
      <c r="AC12" s="153"/>
      <c r="AD12" s="153"/>
      <c r="AE12" s="153"/>
      <c r="AF12" s="153"/>
      <c r="AG12" s="153" t="s">
        <v>129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 x14ac:dyDescent="0.2">
      <c r="A13" s="160"/>
      <c r="B13" s="161"/>
      <c r="C13" s="192" t="s">
        <v>139</v>
      </c>
      <c r="D13" s="164"/>
      <c r="E13" s="165">
        <v>20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134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81">
        <v>4</v>
      </c>
      <c r="B14" s="182" t="s">
        <v>140</v>
      </c>
      <c r="C14" s="190" t="s">
        <v>141</v>
      </c>
      <c r="D14" s="183" t="s">
        <v>142</v>
      </c>
      <c r="E14" s="184">
        <v>1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2</v>
      </c>
      <c r="Q14" s="184">
        <f>ROUND(E14*P14,2)</f>
        <v>2</v>
      </c>
      <c r="R14" s="186"/>
      <c r="S14" s="186" t="s">
        <v>126</v>
      </c>
      <c r="T14" s="187" t="s">
        <v>126</v>
      </c>
      <c r="U14" s="163">
        <v>16.54</v>
      </c>
      <c r="V14" s="163">
        <f>ROUND(E14*U14,2)</f>
        <v>16.54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5</v>
      </c>
      <c r="B15" s="175" t="s">
        <v>143</v>
      </c>
      <c r="C15" s="191" t="s">
        <v>144</v>
      </c>
      <c r="D15" s="176" t="s">
        <v>125</v>
      </c>
      <c r="E15" s="177">
        <v>25.5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126</v>
      </c>
      <c r="T15" s="180" t="s">
        <v>126</v>
      </c>
      <c r="U15" s="163">
        <v>1.2999999999999999E-2</v>
      </c>
      <c r="V15" s="163">
        <f>ROUND(E15*U15,2)</f>
        <v>0.33</v>
      </c>
      <c r="W15" s="163"/>
      <c r="X15" s="163" t="s">
        <v>127</v>
      </c>
      <c r="Y15" s="163" t="s">
        <v>128</v>
      </c>
      <c r="Z15" s="153"/>
      <c r="AA15" s="153"/>
      <c r="AB15" s="153"/>
      <c r="AC15" s="153"/>
      <c r="AD15" s="153"/>
      <c r="AE15" s="153"/>
      <c r="AF15" s="153"/>
      <c r="AG15" s="153" t="s">
        <v>129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2" t="s">
        <v>145</v>
      </c>
      <c r="D16" s="164"/>
      <c r="E16" s="165">
        <v>25.5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4">
        <v>6</v>
      </c>
      <c r="B17" s="175" t="s">
        <v>146</v>
      </c>
      <c r="C17" s="191" t="s">
        <v>147</v>
      </c>
      <c r="D17" s="176" t="s">
        <v>142</v>
      </c>
      <c r="E17" s="177">
        <v>0.35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126</v>
      </c>
      <c r="T17" s="180" t="s">
        <v>126</v>
      </c>
      <c r="U17" s="163">
        <v>1.4379999999999999</v>
      </c>
      <c r="V17" s="163">
        <f>ROUND(E17*U17,2)</f>
        <v>0.5</v>
      </c>
      <c r="W17" s="163"/>
      <c r="X17" s="163" t="s">
        <v>148</v>
      </c>
      <c r="Y17" s="163" t="s">
        <v>128</v>
      </c>
      <c r="Z17" s="153"/>
      <c r="AA17" s="153"/>
      <c r="AB17" s="153"/>
      <c r="AC17" s="153"/>
      <c r="AD17" s="153"/>
      <c r="AE17" s="153"/>
      <c r="AF17" s="153"/>
      <c r="AG17" s="153" t="s">
        <v>149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267" t="s">
        <v>150</v>
      </c>
      <c r="D18" s="268"/>
      <c r="E18" s="268"/>
      <c r="F18" s="268"/>
      <c r="G18" s="268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151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">
      <c r="A19" s="160"/>
      <c r="B19" s="161"/>
      <c r="C19" s="192" t="s">
        <v>152</v>
      </c>
      <c r="D19" s="164"/>
      <c r="E19" s="165">
        <v>0.05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134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2" t="s">
        <v>153</v>
      </c>
      <c r="D20" s="164"/>
      <c r="E20" s="165">
        <v>0.3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134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4">
        <v>7</v>
      </c>
      <c r="B21" s="175" t="s">
        <v>154</v>
      </c>
      <c r="C21" s="191" t="s">
        <v>155</v>
      </c>
      <c r="D21" s="176" t="s">
        <v>125</v>
      </c>
      <c r="E21" s="177">
        <v>3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3.0000000000000001E-5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126</v>
      </c>
      <c r="T21" s="180" t="s">
        <v>126</v>
      </c>
      <c r="U21" s="163">
        <v>0.113</v>
      </c>
      <c r="V21" s="163">
        <f>ROUND(E21*U21,2)</f>
        <v>0.34</v>
      </c>
      <c r="W21" s="163"/>
      <c r="X21" s="163" t="s">
        <v>148</v>
      </c>
      <c r="Y21" s="163" t="s">
        <v>128</v>
      </c>
      <c r="Z21" s="153"/>
      <c r="AA21" s="153"/>
      <c r="AB21" s="153"/>
      <c r="AC21" s="153"/>
      <c r="AD21" s="153"/>
      <c r="AE21" s="153"/>
      <c r="AF21" s="153"/>
      <c r="AG21" s="153" t="s">
        <v>149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2" t="s">
        <v>156</v>
      </c>
      <c r="D22" s="164"/>
      <c r="E22" s="165">
        <v>3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134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7" t="s">
        <v>121</v>
      </c>
      <c r="B23" s="168" t="s">
        <v>78</v>
      </c>
      <c r="C23" s="189" t="s">
        <v>79</v>
      </c>
      <c r="D23" s="169"/>
      <c r="E23" s="170"/>
      <c r="F23" s="171"/>
      <c r="G23" s="171">
        <f>SUMIF(AG24:AG33,"&lt;&gt;NOR",G24:G33)</f>
        <v>0</v>
      </c>
      <c r="H23" s="171"/>
      <c r="I23" s="171">
        <f>SUM(I24:I33)</f>
        <v>0</v>
      </c>
      <c r="J23" s="171"/>
      <c r="K23" s="171">
        <f>SUM(K24:K33)</f>
        <v>0</v>
      </c>
      <c r="L23" s="171"/>
      <c r="M23" s="171">
        <f>SUM(M24:M33)</f>
        <v>0</v>
      </c>
      <c r="N23" s="170"/>
      <c r="O23" s="170">
        <f>SUM(O24:O33)</f>
        <v>12.38</v>
      </c>
      <c r="P23" s="170"/>
      <c r="Q23" s="170">
        <f>SUM(Q24:Q33)</f>
        <v>0</v>
      </c>
      <c r="R23" s="171"/>
      <c r="S23" s="171"/>
      <c r="T23" s="172"/>
      <c r="U23" s="166"/>
      <c r="V23" s="166">
        <f>SUM(V24:V33)</f>
        <v>9.51</v>
      </c>
      <c r="W23" s="166"/>
      <c r="X23" s="166"/>
      <c r="Y23" s="166"/>
      <c r="AG23" t="s">
        <v>122</v>
      </c>
    </row>
    <row r="24" spans="1:60" ht="22.5" outlineLevel="1" x14ac:dyDescent="0.2">
      <c r="A24" s="181">
        <v>8</v>
      </c>
      <c r="B24" s="182" t="s">
        <v>157</v>
      </c>
      <c r="C24" s="190" t="s">
        <v>158</v>
      </c>
      <c r="D24" s="183" t="s">
        <v>159</v>
      </c>
      <c r="E24" s="184">
        <v>4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1</v>
      </c>
      <c r="O24" s="184">
        <f>ROUND(E24*N24,2)</f>
        <v>4</v>
      </c>
      <c r="P24" s="184">
        <v>0</v>
      </c>
      <c r="Q24" s="184">
        <f>ROUND(E24*P24,2)</f>
        <v>0</v>
      </c>
      <c r="R24" s="186"/>
      <c r="S24" s="186" t="s">
        <v>126</v>
      </c>
      <c r="T24" s="187" t="s">
        <v>126</v>
      </c>
      <c r="U24" s="163">
        <v>0.40600000000000003</v>
      </c>
      <c r="V24" s="163">
        <f>ROUND(E24*U24,2)</f>
        <v>1.62</v>
      </c>
      <c r="W24" s="163"/>
      <c r="X24" s="163" t="s">
        <v>127</v>
      </c>
      <c r="Y24" s="163" t="s">
        <v>128</v>
      </c>
      <c r="Z24" s="153"/>
      <c r="AA24" s="153"/>
      <c r="AB24" s="153"/>
      <c r="AC24" s="153"/>
      <c r="AD24" s="153"/>
      <c r="AE24" s="153"/>
      <c r="AF24" s="153"/>
      <c r="AG24" s="153" t="s">
        <v>129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4">
        <v>9</v>
      </c>
      <c r="B25" s="175" t="s">
        <v>160</v>
      </c>
      <c r="C25" s="191" t="s">
        <v>161</v>
      </c>
      <c r="D25" s="176" t="s">
        <v>125</v>
      </c>
      <c r="E25" s="177">
        <v>57.5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5.0000000000000001E-4</v>
      </c>
      <c r="O25" s="177">
        <f>ROUND(E25*N25,2)</f>
        <v>0.03</v>
      </c>
      <c r="P25" s="177">
        <v>0</v>
      </c>
      <c r="Q25" s="177">
        <f>ROUND(E25*P25,2)</f>
        <v>0</v>
      </c>
      <c r="R25" s="179"/>
      <c r="S25" s="179" t="s">
        <v>126</v>
      </c>
      <c r="T25" s="180" t="s">
        <v>126</v>
      </c>
      <c r="U25" s="163">
        <v>2E-3</v>
      </c>
      <c r="V25" s="163">
        <f>ROUND(E25*U25,2)</f>
        <v>0.12</v>
      </c>
      <c r="W25" s="163"/>
      <c r="X25" s="163" t="s">
        <v>127</v>
      </c>
      <c r="Y25" s="163" t="s">
        <v>128</v>
      </c>
      <c r="Z25" s="153"/>
      <c r="AA25" s="153"/>
      <c r="AB25" s="153"/>
      <c r="AC25" s="153"/>
      <c r="AD25" s="153"/>
      <c r="AE25" s="153"/>
      <c r="AF25" s="153"/>
      <c r="AG25" s="153" t="s">
        <v>129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2" t="s">
        <v>145</v>
      </c>
      <c r="D26" s="164"/>
      <c r="E26" s="165">
        <v>25.5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134</v>
      </c>
      <c r="AH26" s="153">
        <v>5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2" t="s">
        <v>162</v>
      </c>
      <c r="D27" s="164"/>
      <c r="E27" s="165">
        <v>32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134</v>
      </c>
      <c r="AH27" s="153">
        <v>5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74">
        <v>10</v>
      </c>
      <c r="B28" s="175" t="s">
        <v>163</v>
      </c>
      <c r="C28" s="191" t="s">
        <v>164</v>
      </c>
      <c r="D28" s="176" t="s">
        <v>125</v>
      </c>
      <c r="E28" s="177">
        <v>32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0.10373</v>
      </c>
      <c r="O28" s="177">
        <f>ROUND(E28*N28,2)</f>
        <v>3.32</v>
      </c>
      <c r="P28" s="177">
        <v>0</v>
      </c>
      <c r="Q28" s="177">
        <f>ROUND(E28*P28,2)</f>
        <v>0</v>
      </c>
      <c r="R28" s="179"/>
      <c r="S28" s="179" t="s">
        <v>126</v>
      </c>
      <c r="T28" s="180" t="s">
        <v>126</v>
      </c>
      <c r="U28" s="163">
        <v>6.4000000000000001E-2</v>
      </c>
      <c r="V28" s="163">
        <f>ROUND(E28*U28,2)</f>
        <v>2.0499999999999998</v>
      </c>
      <c r="W28" s="163"/>
      <c r="X28" s="163" t="s">
        <v>127</v>
      </c>
      <c r="Y28" s="163" t="s">
        <v>128</v>
      </c>
      <c r="Z28" s="153"/>
      <c r="AA28" s="153"/>
      <c r="AB28" s="153"/>
      <c r="AC28" s="153"/>
      <c r="AD28" s="153"/>
      <c r="AE28" s="153"/>
      <c r="AF28" s="153"/>
      <c r="AG28" s="153" t="s">
        <v>129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2" x14ac:dyDescent="0.2">
      <c r="A29" s="160"/>
      <c r="B29" s="161"/>
      <c r="C29" s="192" t="s">
        <v>162</v>
      </c>
      <c r="D29" s="164"/>
      <c r="E29" s="165">
        <v>32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134</v>
      </c>
      <c r="AH29" s="153">
        <v>5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81">
        <v>11</v>
      </c>
      <c r="B30" s="182" t="s">
        <v>165</v>
      </c>
      <c r="C30" s="190" t="s">
        <v>166</v>
      </c>
      <c r="D30" s="183" t="s">
        <v>125</v>
      </c>
      <c r="E30" s="184">
        <v>32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0.15559000000000001</v>
      </c>
      <c r="O30" s="184">
        <f>ROUND(E30*N30,2)</f>
        <v>4.9800000000000004</v>
      </c>
      <c r="P30" s="184">
        <v>0</v>
      </c>
      <c r="Q30" s="184">
        <f>ROUND(E30*P30,2)</f>
        <v>0</v>
      </c>
      <c r="R30" s="186"/>
      <c r="S30" s="186" t="s">
        <v>126</v>
      </c>
      <c r="T30" s="187" t="s">
        <v>126</v>
      </c>
      <c r="U30" s="163">
        <v>8.2000000000000003E-2</v>
      </c>
      <c r="V30" s="163">
        <f>ROUND(E30*U30,2)</f>
        <v>2.62</v>
      </c>
      <c r="W30" s="163"/>
      <c r="X30" s="163" t="s">
        <v>127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129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4">
        <v>12</v>
      </c>
      <c r="B31" s="175" t="s">
        <v>167</v>
      </c>
      <c r="C31" s="191" t="s">
        <v>168</v>
      </c>
      <c r="D31" s="176" t="s">
        <v>132</v>
      </c>
      <c r="E31" s="177">
        <v>24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2.2399999999999998E-3</v>
      </c>
      <c r="O31" s="177">
        <f>ROUND(E31*N31,2)</f>
        <v>0.05</v>
      </c>
      <c r="P31" s="177">
        <v>0</v>
      </c>
      <c r="Q31" s="177">
        <f>ROUND(E31*P31,2)</f>
        <v>0</v>
      </c>
      <c r="R31" s="179"/>
      <c r="S31" s="179" t="s">
        <v>126</v>
      </c>
      <c r="T31" s="180" t="s">
        <v>126</v>
      </c>
      <c r="U31" s="163">
        <v>0.129</v>
      </c>
      <c r="V31" s="163">
        <f>ROUND(E31*U31,2)</f>
        <v>3.1</v>
      </c>
      <c r="W31" s="163"/>
      <c r="X31" s="163" t="s">
        <v>127</v>
      </c>
      <c r="Y31" s="163" t="s">
        <v>128</v>
      </c>
      <c r="Z31" s="153"/>
      <c r="AA31" s="153"/>
      <c r="AB31" s="153"/>
      <c r="AC31" s="153"/>
      <c r="AD31" s="153"/>
      <c r="AE31" s="153"/>
      <c r="AF31" s="153"/>
      <c r="AG31" s="153" t="s">
        <v>129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 x14ac:dyDescent="0.2">
      <c r="A32" s="160"/>
      <c r="B32" s="161"/>
      <c r="C32" s="267" t="s">
        <v>169</v>
      </c>
      <c r="D32" s="268"/>
      <c r="E32" s="268"/>
      <c r="F32" s="268"/>
      <c r="G32" s="268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151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2" x14ac:dyDescent="0.2">
      <c r="A33" s="160"/>
      <c r="B33" s="161"/>
      <c r="C33" s="192" t="s">
        <v>170</v>
      </c>
      <c r="D33" s="164"/>
      <c r="E33" s="165">
        <v>24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134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7" t="s">
        <v>121</v>
      </c>
      <c r="B34" s="168" t="s">
        <v>80</v>
      </c>
      <c r="C34" s="189" t="s">
        <v>81</v>
      </c>
      <c r="D34" s="169"/>
      <c r="E34" s="170"/>
      <c r="F34" s="171"/>
      <c r="G34" s="171">
        <f>SUMIF(AG35:AG35,"&lt;&gt;NOR",G35:G35)</f>
        <v>0</v>
      </c>
      <c r="H34" s="171"/>
      <c r="I34" s="171">
        <f>SUM(I35:I35)</f>
        <v>0</v>
      </c>
      <c r="J34" s="171"/>
      <c r="K34" s="171">
        <f>SUM(K35:K35)</f>
        <v>0</v>
      </c>
      <c r="L34" s="171"/>
      <c r="M34" s="171">
        <f>SUM(M35:M35)</f>
        <v>0</v>
      </c>
      <c r="N34" s="170"/>
      <c r="O34" s="170">
        <f>SUM(O35:O35)</f>
        <v>0.32</v>
      </c>
      <c r="P34" s="170"/>
      <c r="Q34" s="170">
        <f>SUM(Q35:Q35)</f>
        <v>0</v>
      </c>
      <c r="R34" s="171"/>
      <c r="S34" s="171"/>
      <c r="T34" s="172"/>
      <c r="U34" s="166"/>
      <c r="V34" s="166">
        <f>SUM(V35:V35)</f>
        <v>1.55</v>
      </c>
      <c r="W34" s="166"/>
      <c r="X34" s="166"/>
      <c r="Y34" s="166"/>
      <c r="AG34" t="s">
        <v>122</v>
      </c>
    </row>
    <row r="35" spans="1:60" outlineLevel="1" x14ac:dyDescent="0.2">
      <c r="A35" s="181">
        <v>13</v>
      </c>
      <c r="B35" s="182" t="s">
        <v>171</v>
      </c>
      <c r="C35" s="190" t="s">
        <v>172</v>
      </c>
      <c r="D35" s="183" t="s">
        <v>173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0.31590000000000001</v>
      </c>
      <c r="O35" s="184">
        <f>ROUND(E35*N35,2)</f>
        <v>0.32</v>
      </c>
      <c r="P35" s="184">
        <v>0</v>
      </c>
      <c r="Q35" s="184">
        <f>ROUND(E35*P35,2)</f>
        <v>0</v>
      </c>
      <c r="R35" s="186"/>
      <c r="S35" s="186" t="s">
        <v>126</v>
      </c>
      <c r="T35" s="187" t="s">
        <v>126</v>
      </c>
      <c r="U35" s="163">
        <v>1.5509999999999999</v>
      </c>
      <c r="V35" s="163">
        <f>ROUND(E35*U35,2)</f>
        <v>1.55</v>
      </c>
      <c r="W35" s="163"/>
      <c r="X35" s="163" t="s">
        <v>127</v>
      </c>
      <c r="Y35" s="163" t="s">
        <v>128</v>
      </c>
      <c r="Z35" s="153"/>
      <c r="AA35" s="153"/>
      <c r="AB35" s="153"/>
      <c r="AC35" s="153"/>
      <c r="AD35" s="153"/>
      <c r="AE35" s="153"/>
      <c r="AF35" s="153"/>
      <c r="AG35" s="153" t="s">
        <v>129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67" t="s">
        <v>121</v>
      </c>
      <c r="B36" s="168" t="s">
        <v>82</v>
      </c>
      <c r="C36" s="189" t="s">
        <v>83</v>
      </c>
      <c r="D36" s="169"/>
      <c r="E36" s="170"/>
      <c r="F36" s="171"/>
      <c r="G36" s="171">
        <f>SUMIF(AG37:AG46,"&lt;&gt;NOR",G37:G46)</f>
        <v>0</v>
      </c>
      <c r="H36" s="171"/>
      <c r="I36" s="171">
        <f>SUM(I37:I46)</f>
        <v>0</v>
      </c>
      <c r="J36" s="171"/>
      <c r="K36" s="171">
        <f>SUM(K37:K46)</f>
        <v>0</v>
      </c>
      <c r="L36" s="171"/>
      <c r="M36" s="171">
        <f>SUM(M37:M46)</f>
        <v>0</v>
      </c>
      <c r="N36" s="170"/>
      <c r="O36" s="170">
        <f>SUM(O37:O46)</f>
        <v>4.1500000000000004</v>
      </c>
      <c r="P36" s="170"/>
      <c r="Q36" s="170">
        <f>SUM(Q37:Q46)</f>
        <v>0</v>
      </c>
      <c r="R36" s="171"/>
      <c r="S36" s="171"/>
      <c r="T36" s="172"/>
      <c r="U36" s="166"/>
      <c r="V36" s="166">
        <f>SUM(V37:V46)</f>
        <v>22.15</v>
      </c>
      <c r="W36" s="166"/>
      <c r="X36" s="166"/>
      <c r="Y36" s="166"/>
      <c r="AG36" t="s">
        <v>122</v>
      </c>
    </row>
    <row r="37" spans="1:60" ht="33.75" outlineLevel="1" x14ac:dyDescent="0.2">
      <c r="A37" s="174">
        <v>14</v>
      </c>
      <c r="B37" s="175" t="s">
        <v>174</v>
      </c>
      <c r="C37" s="191" t="s">
        <v>175</v>
      </c>
      <c r="D37" s="176" t="s">
        <v>132</v>
      </c>
      <c r="E37" s="177">
        <v>6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0.21181</v>
      </c>
      <c r="O37" s="177">
        <f>ROUND(E37*N37,2)</f>
        <v>1.27</v>
      </c>
      <c r="P37" s="177">
        <v>0</v>
      </c>
      <c r="Q37" s="177">
        <f>ROUND(E37*P37,2)</f>
        <v>0</v>
      </c>
      <c r="R37" s="179"/>
      <c r="S37" s="179" t="s">
        <v>126</v>
      </c>
      <c r="T37" s="180" t="s">
        <v>126</v>
      </c>
      <c r="U37" s="163">
        <v>0.28877999999999998</v>
      </c>
      <c r="V37" s="163">
        <f>ROUND(E37*U37,2)</f>
        <v>1.73</v>
      </c>
      <c r="W37" s="163"/>
      <c r="X37" s="163" t="s">
        <v>127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129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192" t="s">
        <v>176</v>
      </c>
      <c r="D38" s="164"/>
      <c r="E38" s="165">
        <v>6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134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81">
        <v>15</v>
      </c>
      <c r="B39" s="182" t="s">
        <v>177</v>
      </c>
      <c r="C39" s="190" t="s">
        <v>178</v>
      </c>
      <c r="D39" s="183" t="s">
        <v>142</v>
      </c>
      <c r="E39" s="184">
        <v>0.5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2.5249999999999999</v>
      </c>
      <c r="O39" s="184">
        <f>ROUND(E39*N39,2)</f>
        <v>1.26</v>
      </c>
      <c r="P39" s="184">
        <v>0</v>
      </c>
      <c r="Q39" s="184">
        <f>ROUND(E39*P39,2)</f>
        <v>0</v>
      </c>
      <c r="R39" s="186"/>
      <c r="S39" s="186" t="s">
        <v>137</v>
      </c>
      <c r="T39" s="187" t="s">
        <v>138</v>
      </c>
      <c r="U39" s="163">
        <v>1.4419999999999999</v>
      </c>
      <c r="V39" s="163">
        <f>ROUND(E39*U39,2)</f>
        <v>0.72</v>
      </c>
      <c r="W39" s="163"/>
      <c r="X39" s="163" t="s">
        <v>127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129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4">
        <v>16</v>
      </c>
      <c r="B40" s="175" t="s">
        <v>179</v>
      </c>
      <c r="C40" s="191" t="s">
        <v>180</v>
      </c>
      <c r="D40" s="176" t="s">
        <v>132</v>
      </c>
      <c r="E40" s="177">
        <v>24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126</v>
      </c>
      <c r="T40" s="180" t="s">
        <v>126</v>
      </c>
      <c r="U40" s="163">
        <v>9.2999999999999999E-2</v>
      </c>
      <c r="V40" s="163">
        <f>ROUND(E40*U40,2)</f>
        <v>2.23</v>
      </c>
      <c r="W40" s="163"/>
      <c r="X40" s="163" t="s">
        <v>127</v>
      </c>
      <c r="Y40" s="163" t="s">
        <v>128</v>
      </c>
      <c r="Z40" s="153"/>
      <c r="AA40" s="153"/>
      <c r="AB40" s="153"/>
      <c r="AC40" s="153"/>
      <c r="AD40" s="153"/>
      <c r="AE40" s="153"/>
      <c r="AF40" s="153"/>
      <c r="AG40" s="153" t="s">
        <v>129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">
      <c r="A41" s="160"/>
      <c r="B41" s="161"/>
      <c r="C41" s="192" t="s">
        <v>170</v>
      </c>
      <c r="D41" s="164"/>
      <c r="E41" s="165">
        <v>24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134</v>
      </c>
      <c r="AH41" s="153">
        <v>5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81">
        <v>17</v>
      </c>
      <c r="B42" s="182" t="s">
        <v>181</v>
      </c>
      <c r="C42" s="190" t="s">
        <v>182</v>
      </c>
      <c r="D42" s="183" t="s">
        <v>132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126</v>
      </c>
      <c r="T42" s="187" t="s">
        <v>126</v>
      </c>
      <c r="U42" s="163">
        <v>3.6999999999999998E-2</v>
      </c>
      <c r="V42" s="163">
        <f>ROUND(E42*U42,2)</f>
        <v>0.89</v>
      </c>
      <c r="W42" s="163"/>
      <c r="X42" s="163" t="s">
        <v>127</v>
      </c>
      <c r="Y42" s="163" t="s">
        <v>128</v>
      </c>
      <c r="Z42" s="153"/>
      <c r="AA42" s="153"/>
      <c r="AB42" s="153"/>
      <c r="AC42" s="153"/>
      <c r="AD42" s="153"/>
      <c r="AE42" s="153"/>
      <c r="AF42" s="153"/>
      <c r="AG42" s="153" t="s">
        <v>129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4">
        <v>18</v>
      </c>
      <c r="B43" s="175" t="s">
        <v>183</v>
      </c>
      <c r="C43" s="191" t="s">
        <v>184</v>
      </c>
      <c r="D43" s="176" t="s">
        <v>173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1.6167899999999999</v>
      </c>
      <c r="O43" s="177">
        <f>ROUND(E43*N43,2)</f>
        <v>1.62</v>
      </c>
      <c r="P43" s="177">
        <v>0</v>
      </c>
      <c r="Q43" s="177">
        <f>ROUND(E43*P43,2)</f>
        <v>0</v>
      </c>
      <c r="R43" s="179"/>
      <c r="S43" s="179" t="s">
        <v>126</v>
      </c>
      <c r="T43" s="180" t="s">
        <v>126</v>
      </c>
      <c r="U43" s="163">
        <v>0.57999999999999996</v>
      </c>
      <c r="V43" s="163">
        <f>ROUND(E43*U43,2)</f>
        <v>0.57999999999999996</v>
      </c>
      <c r="W43" s="163"/>
      <c r="X43" s="163" t="s">
        <v>127</v>
      </c>
      <c r="Y43" s="163" t="s">
        <v>128</v>
      </c>
      <c r="Z43" s="153"/>
      <c r="AA43" s="153"/>
      <c r="AB43" s="153"/>
      <c r="AC43" s="153"/>
      <c r="AD43" s="153"/>
      <c r="AE43" s="153"/>
      <c r="AF43" s="153"/>
      <c r="AG43" s="153" t="s">
        <v>129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2" t="s">
        <v>185</v>
      </c>
      <c r="D44" s="164"/>
      <c r="E44" s="165">
        <v>1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134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4">
        <v>19</v>
      </c>
      <c r="B45" s="175" t="s">
        <v>186</v>
      </c>
      <c r="C45" s="191" t="s">
        <v>187</v>
      </c>
      <c r="D45" s="176" t="s">
        <v>188</v>
      </c>
      <c r="E45" s="177">
        <v>16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 t="s">
        <v>189</v>
      </c>
      <c r="S45" s="179" t="s">
        <v>126</v>
      </c>
      <c r="T45" s="180" t="s">
        <v>126</v>
      </c>
      <c r="U45" s="163">
        <v>1</v>
      </c>
      <c r="V45" s="163">
        <f>ROUND(E45*U45,2)</f>
        <v>16</v>
      </c>
      <c r="W45" s="163"/>
      <c r="X45" s="163" t="s">
        <v>190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191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 x14ac:dyDescent="0.2">
      <c r="A46" s="160"/>
      <c r="B46" s="161"/>
      <c r="C46" s="192" t="s">
        <v>192</v>
      </c>
      <c r="D46" s="164"/>
      <c r="E46" s="165">
        <v>16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134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121</v>
      </c>
      <c r="B47" s="168" t="s">
        <v>84</v>
      </c>
      <c r="C47" s="189" t="s">
        <v>85</v>
      </c>
      <c r="D47" s="169"/>
      <c r="E47" s="170"/>
      <c r="F47" s="171"/>
      <c r="G47" s="171">
        <f>SUMIF(AG48:AG51,"&lt;&gt;NOR",G48:G51)</f>
        <v>0</v>
      </c>
      <c r="H47" s="171"/>
      <c r="I47" s="171">
        <f>SUM(I48:I51)</f>
        <v>0</v>
      </c>
      <c r="J47" s="171"/>
      <c r="K47" s="171">
        <f>SUM(K48:K51)</f>
        <v>0</v>
      </c>
      <c r="L47" s="171"/>
      <c r="M47" s="171">
        <f>SUM(M48:M51)</f>
        <v>0</v>
      </c>
      <c r="N47" s="170"/>
      <c r="O47" s="170">
        <f>SUM(O48:O51)</f>
        <v>0</v>
      </c>
      <c r="P47" s="170"/>
      <c r="Q47" s="170">
        <f>SUM(Q48:Q51)</f>
        <v>0</v>
      </c>
      <c r="R47" s="171"/>
      <c r="S47" s="171"/>
      <c r="T47" s="172"/>
      <c r="U47" s="166"/>
      <c r="V47" s="166">
        <f>SUM(V48:V51)</f>
        <v>0.45999999999999996</v>
      </c>
      <c r="W47" s="166"/>
      <c r="X47" s="166"/>
      <c r="Y47" s="166"/>
      <c r="AG47" t="s">
        <v>122</v>
      </c>
    </row>
    <row r="48" spans="1:60" outlineLevel="1" x14ac:dyDescent="0.2">
      <c r="A48" s="174">
        <v>20</v>
      </c>
      <c r="B48" s="175" t="s">
        <v>193</v>
      </c>
      <c r="C48" s="191" t="s">
        <v>194</v>
      </c>
      <c r="D48" s="176" t="s">
        <v>125</v>
      </c>
      <c r="E48" s="177">
        <v>25.5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1.0000000000000001E-5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126</v>
      </c>
      <c r="T48" s="180" t="s">
        <v>126</v>
      </c>
      <c r="U48" s="163">
        <v>1.6E-2</v>
      </c>
      <c r="V48" s="163">
        <f>ROUND(E48*U48,2)</f>
        <v>0.41</v>
      </c>
      <c r="W48" s="163"/>
      <c r="X48" s="163" t="s">
        <v>127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129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 x14ac:dyDescent="0.2">
      <c r="A49" s="160"/>
      <c r="B49" s="161"/>
      <c r="C49" s="192" t="s">
        <v>195</v>
      </c>
      <c r="D49" s="164"/>
      <c r="E49" s="165">
        <v>25.5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134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4">
        <v>21</v>
      </c>
      <c r="B50" s="175" t="s">
        <v>196</v>
      </c>
      <c r="C50" s="191" t="s">
        <v>197</v>
      </c>
      <c r="D50" s="176" t="s">
        <v>125</v>
      </c>
      <c r="E50" s="177">
        <v>25.5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126</v>
      </c>
      <c r="T50" s="180" t="s">
        <v>126</v>
      </c>
      <c r="U50" s="163">
        <v>2E-3</v>
      </c>
      <c r="V50" s="163">
        <f>ROUND(E50*U50,2)</f>
        <v>0.05</v>
      </c>
      <c r="W50" s="163"/>
      <c r="X50" s="163" t="s">
        <v>127</v>
      </c>
      <c r="Y50" s="163" t="s">
        <v>128</v>
      </c>
      <c r="Z50" s="153"/>
      <c r="AA50" s="153"/>
      <c r="AB50" s="153"/>
      <c r="AC50" s="153"/>
      <c r="AD50" s="153"/>
      <c r="AE50" s="153"/>
      <c r="AF50" s="153"/>
      <c r="AG50" s="153" t="s">
        <v>129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2" x14ac:dyDescent="0.2">
      <c r="A51" s="160"/>
      <c r="B51" s="161"/>
      <c r="C51" s="192" t="s">
        <v>145</v>
      </c>
      <c r="D51" s="164"/>
      <c r="E51" s="165">
        <v>25.5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134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67" t="s">
        <v>121</v>
      </c>
      <c r="B52" s="168" t="s">
        <v>86</v>
      </c>
      <c r="C52" s="189" t="s">
        <v>87</v>
      </c>
      <c r="D52" s="169"/>
      <c r="E52" s="170"/>
      <c r="F52" s="171"/>
      <c r="G52" s="171">
        <f>SUMIF(AG53:AG55,"&lt;&gt;NOR",G53:G55)</f>
        <v>0</v>
      </c>
      <c r="H52" s="171"/>
      <c r="I52" s="171">
        <f>SUM(I53:I55)</f>
        <v>0</v>
      </c>
      <c r="J52" s="171"/>
      <c r="K52" s="171">
        <f>SUM(K53:K55)</f>
        <v>0</v>
      </c>
      <c r="L52" s="171"/>
      <c r="M52" s="171">
        <f>SUM(M53:M55)</f>
        <v>0</v>
      </c>
      <c r="N52" s="170"/>
      <c r="O52" s="170">
        <f>SUM(O53:O55)</f>
        <v>0</v>
      </c>
      <c r="P52" s="170"/>
      <c r="Q52" s="170">
        <f>SUM(Q53:Q55)</f>
        <v>0</v>
      </c>
      <c r="R52" s="171"/>
      <c r="S52" s="171"/>
      <c r="T52" s="172"/>
      <c r="U52" s="166"/>
      <c r="V52" s="166">
        <f>SUM(V53:V55)</f>
        <v>2.34</v>
      </c>
      <c r="W52" s="166"/>
      <c r="X52" s="166"/>
      <c r="Y52" s="166"/>
      <c r="AG52" t="s">
        <v>122</v>
      </c>
    </row>
    <row r="53" spans="1:60" outlineLevel="1" x14ac:dyDescent="0.2">
      <c r="A53" s="174">
        <v>22</v>
      </c>
      <c r="B53" s="175" t="s">
        <v>198</v>
      </c>
      <c r="C53" s="191" t="s">
        <v>199</v>
      </c>
      <c r="D53" s="176" t="s">
        <v>132</v>
      </c>
      <c r="E53" s="177">
        <v>26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126</v>
      </c>
      <c r="T53" s="180" t="s">
        <v>126</v>
      </c>
      <c r="U53" s="163">
        <v>0.09</v>
      </c>
      <c r="V53" s="163">
        <f>ROUND(E53*U53,2)</f>
        <v>2.34</v>
      </c>
      <c r="W53" s="163"/>
      <c r="X53" s="163" t="s">
        <v>127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129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2" x14ac:dyDescent="0.2">
      <c r="A54" s="160"/>
      <c r="B54" s="161"/>
      <c r="C54" s="192" t="s">
        <v>176</v>
      </c>
      <c r="D54" s="164"/>
      <c r="E54" s="165">
        <v>6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134</v>
      </c>
      <c r="AH54" s="153">
        <v>5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3" x14ac:dyDescent="0.2">
      <c r="A55" s="160"/>
      <c r="B55" s="161"/>
      <c r="C55" s="192" t="s">
        <v>200</v>
      </c>
      <c r="D55" s="164"/>
      <c r="E55" s="165">
        <v>20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134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121</v>
      </c>
      <c r="B56" s="168" t="s">
        <v>88</v>
      </c>
      <c r="C56" s="189" t="s">
        <v>89</v>
      </c>
      <c r="D56" s="169"/>
      <c r="E56" s="170"/>
      <c r="F56" s="171"/>
      <c r="G56" s="171">
        <f>SUMIF(AG57:AG57,"&lt;&gt;NOR",G57:G57)</f>
        <v>0</v>
      </c>
      <c r="H56" s="171"/>
      <c r="I56" s="171">
        <f>SUM(I57:I57)</f>
        <v>0</v>
      </c>
      <c r="J56" s="171"/>
      <c r="K56" s="171">
        <f>SUM(K57:K57)</f>
        <v>0</v>
      </c>
      <c r="L56" s="171"/>
      <c r="M56" s="171">
        <f>SUM(M57:M57)</f>
        <v>0</v>
      </c>
      <c r="N56" s="170"/>
      <c r="O56" s="170">
        <f>SUM(O57:O57)</f>
        <v>0</v>
      </c>
      <c r="P56" s="170"/>
      <c r="Q56" s="170">
        <f>SUM(Q57:Q57)</f>
        <v>0</v>
      </c>
      <c r="R56" s="171"/>
      <c r="S56" s="171"/>
      <c r="T56" s="172"/>
      <c r="U56" s="166"/>
      <c r="V56" s="166">
        <f>SUM(V57:V57)</f>
        <v>0.27</v>
      </c>
      <c r="W56" s="166"/>
      <c r="X56" s="166"/>
      <c r="Y56" s="166"/>
      <c r="AG56" t="s">
        <v>122</v>
      </c>
    </row>
    <row r="57" spans="1:60" outlineLevel="1" x14ac:dyDescent="0.2">
      <c r="A57" s="181">
        <v>23</v>
      </c>
      <c r="B57" s="182" t="s">
        <v>201</v>
      </c>
      <c r="C57" s="190" t="s">
        <v>202</v>
      </c>
      <c r="D57" s="183" t="s">
        <v>159</v>
      </c>
      <c r="E57" s="184">
        <v>16.847059999999999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126</v>
      </c>
      <c r="T57" s="187" t="s">
        <v>126</v>
      </c>
      <c r="U57" s="163">
        <v>1.6E-2</v>
      </c>
      <c r="V57" s="163">
        <f>ROUND(E57*U57,2)</f>
        <v>0.27</v>
      </c>
      <c r="W57" s="163"/>
      <c r="X57" s="163" t="s">
        <v>203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204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67" t="s">
        <v>121</v>
      </c>
      <c r="B58" s="168" t="s">
        <v>90</v>
      </c>
      <c r="C58" s="189" t="s">
        <v>91</v>
      </c>
      <c r="D58" s="169"/>
      <c r="E58" s="170"/>
      <c r="F58" s="171"/>
      <c r="G58" s="171">
        <f>SUMIF(AG59:AG66,"&lt;&gt;NOR",G59:G66)</f>
        <v>0</v>
      </c>
      <c r="H58" s="171"/>
      <c r="I58" s="171">
        <f>SUM(I59:I66)</f>
        <v>0</v>
      </c>
      <c r="J58" s="171"/>
      <c r="K58" s="171">
        <f>SUM(K59:K66)</f>
        <v>0</v>
      </c>
      <c r="L58" s="171"/>
      <c r="M58" s="171">
        <f>SUM(M59:M66)</f>
        <v>0</v>
      </c>
      <c r="N58" s="170"/>
      <c r="O58" s="170">
        <f>SUM(O59:O66)</f>
        <v>0</v>
      </c>
      <c r="P58" s="170"/>
      <c r="Q58" s="170">
        <f>SUM(Q59:Q66)</f>
        <v>0</v>
      </c>
      <c r="R58" s="171"/>
      <c r="S58" s="171"/>
      <c r="T58" s="172"/>
      <c r="U58" s="166"/>
      <c r="V58" s="166">
        <f>SUM(V59:V66)</f>
        <v>16.7</v>
      </c>
      <c r="W58" s="166"/>
      <c r="X58" s="166"/>
      <c r="Y58" s="166"/>
      <c r="AG58" t="s">
        <v>122</v>
      </c>
    </row>
    <row r="59" spans="1:60" ht="22.5" outlineLevel="1" x14ac:dyDescent="0.2">
      <c r="A59" s="174">
        <v>24</v>
      </c>
      <c r="B59" s="175" t="s">
        <v>205</v>
      </c>
      <c r="C59" s="191" t="s">
        <v>206</v>
      </c>
      <c r="D59" s="176" t="s">
        <v>159</v>
      </c>
      <c r="E59" s="177">
        <v>5.61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126</v>
      </c>
      <c r="T59" s="180" t="s">
        <v>126</v>
      </c>
      <c r="U59" s="163">
        <v>0</v>
      </c>
      <c r="V59" s="163">
        <f>ROUND(E59*U59,2)</f>
        <v>0</v>
      </c>
      <c r="W59" s="163"/>
      <c r="X59" s="163" t="s">
        <v>127</v>
      </c>
      <c r="Y59" s="163" t="s">
        <v>128</v>
      </c>
      <c r="Z59" s="153"/>
      <c r="AA59" s="153"/>
      <c r="AB59" s="153"/>
      <c r="AC59" s="153"/>
      <c r="AD59" s="153"/>
      <c r="AE59" s="153"/>
      <c r="AF59" s="153"/>
      <c r="AG59" s="153" t="s">
        <v>129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 x14ac:dyDescent="0.2">
      <c r="A60" s="160"/>
      <c r="B60" s="161"/>
      <c r="C60" s="267" t="s">
        <v>207</v>
      </c>
      <c r="D60" s="268"/>
      <c r="E60" s="268"/>
      <c r="F60" s="268"/>
      <c r="G60" s="268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151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74">
        <v>25</v>
      </c>
      <c r="B61" s="175" t="s">
        <v>208</v>
      </c>
      <c r="C61" s="191" t="s">
        <v>209</v>
      </c>
      <c r="D61" s="176" t="s">
        <v>159</v>
      </c>
      <c r="E61" s="177">
        <v>6.52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126</v>
      </c>
      <c r="T61" s="180" t="s">
        <v>126</v>
      </c>
      <c r="U61" s="163">
        <v>0</v>
      </c>
      <c r="V61" s="163">
        <f>ROUND(E61*U61,2)</f>
        <v>0</v>
      </c>
      <c r="W61" s="163"/>
      <c r="X61" s="163" t="s">
        <v>127</v>
      </c>
      <c r="Y61" s="163" t="s">
        <v>128</v>
      </c>
      <c r="Z61" s="153"/>
      <c r="AA61" s="153"/>
      <c r="AB61" s="153"/>
      <c r="AC61" s="153"/>
      <c r="AD61" s="153"/>
      <c r="AE61" s="153"/>
      <c r="AF61" s="153"/>
      <c r="AG61" s="153" t="s">
        <v>129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2" x14ac:dyDescent="0.2">
      <c r="A62" s="160"/>
      <c r="B62" s="161"/>
      <c r="C62" s="192" t="s">
        <v>210</v>
      </c>
      <c r="D62" s="164"/>
      <c r="E62" s="165">
        <v>12.13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134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3" x14ac:dyDescent="0.2">
      <c r="A63" s="160"/>
      <c r="B63" s="161"/>
      <c r="C63" s="192" t="s">
        <v>211</v>
      </c>
      <c r="D63" s="164"/>
      <c r="E63" s="165">
        <v>-5.61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134</v>
      </c>
      <c r="AH63" s="153">
        <v>5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81">
        <v>26</v>
      </c>
      <c r="B64" s="182" t="s">
        <v>212</v>
      </c>
      <c r="C64" s="190" t="s">
        <v>213</v>
      </c>
      <c r="D64" s="183" t="s">
        <v>159</v>
      </c>
      <c r="E64" s="184">
        <v>12.13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126</v>
      </c>
      <c r="T64" s="187" t="s">
        <v>126</v>
      </c>
      <c r="U64" s="163">
        <v>0.68799999999999994</v>
      </c>
      <c r="V64" s="163">
        <f>ROUND(E64*U64,2)</f>
        <v>8.35</v>
      </c>
      <c r="W64" s="163"/>
      <c r="X64" s="163" t="s">
        <v>214</v>
      </c>
      <c r="Y64" s="163" t="s">
        <v>128</v>
      </c>
      <c r="Z64" s="153"/>
      <c r="AA64" s="153"/>
      <c r="AB64" s="153"/>
      <c r="AC64" s="153"/>
      <c r="AD64" s="153"/>
      <c r="AE64" s="153"/>
      <c r="AF64" s="153"/>
      <c r="AG64" s="153" t="s">
        <v>215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81">
        <v>27</v>
      </c>
      <c r="B65" s="182" t="s">
        <v>216</v>
      </c>
      <c r="C65" s="190" t="s">
        <v>217</v>
      </c>
      <c r="D65" s="183" t="s">
        <v>159</v>
      </c>
      <c r="E65" s="184">
        <v>12.13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126</v>
      </c>
      <c r="T65" s="187" t="s">
        <v>126</v>
      </c>
      <c r="U65" s="163">
        <v>0</v>
      </c>
      <c r="V65" s="163">
        <f>ROUND(E65*U65,2)</f>
        <v>0</v>
      </c>
      <c r="W65" s="163"/>
      <c r="X65" s="163" t="s">
        <v>214</v>
      </c>
      <c r="Y65" s="163" t="s">
        <v>128</v>
      </c>
      <c r="Z65" s="153"/>
      <c r="AA65" s="153"/>
      <c r="AB65" s="153"/>
      <c r="AC65" s="153"/>
      <c r="AD65" s="153"/>
      <c r="AE65" s="153"/>
      <c r="AF65" s="153"/>
      <c r="AG65" s="153" t="s">
        <v>215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81">
        <v>28</v>
      </c>
      <c r="B66" s="182" t="s">
        <v>218</v>
      </c>
      <c r="C66" s="190" t="s">
        <v>219</v>
      </c>
      <c r="D66" s="183" t="s">
        <v>159</v>
      </c>
      <c r="E66" s="184">
        <v>12.13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126</v>
      </c>
      <c r="T66" s="187" t="s">
        <v>126</v>
      </c>
      <c r="U66" s="163">
        <v>0.68799999999999994</v>
      </c>
      <c r="V66" s="163">
        <f>ROUND(E66*U66,2)</f>
        <v>8.35</v>
      </c>
      <c r="W66" s="163"/>
      <c r="X66" s="163" t="s">
        <v>214</v>
      </c>
      <c r="Y66" s="163" t="s">
        <v>128</v>
      </c>
      <c r="Z66" s="153"/>
      <c r="AA66" s="153"/>
      <c r="AB66" s="153"/>
      <c r="AC66" s="153"/>
      <c r="AD66" s="153"/>
      <c r="AE66" s="153"/>
      <c r="AF66" s="153"/>
      <c r="AG66" s="153" t="s">
        <v>215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67" t="s">
        <v>121</v>
      </c>
      <c r="B67" s="168" t="s">
        <v>93</v>
      </c>
      <c r="C67" s="189" t="s">
        <v>29</v>
      </c>
      <c r="D67" s="169"/>
      <c r="E67" s="170"/>
      <c r="F67" s="171"/>
      <c r="G67" s="171">
        <f>SUMIF(AG68:AG75,"&lt;&gt;NOR",G68:G75)</f>
        <v>0</v>
      </c>
      <c r="H67" s="171"/>
      <c r="I67" s="171">
        <f>SUM(I68:I75)</f>
        <v>0</v>
      </c>
      <c r="J67" s="171"/>
      <c r="K67" s="171">
        <f>SUM(K68:K75)</f>
        <v>0</v>
      </c>
      <c r="L67" s="171"/>
      <c r="M67" s="171">
        <f>SUM(M68:M75)</f>
        <v>0</v>
      </c>
      <c r="N67" s="170"/>
      <c r="O67" s="170">
        <f>SUM(O68:O75)</f>
        <v>0</v>
      </c>
      <c r="P67" s="170"/>
      <c r="Q67" s="170">
        <f>SUM(Q68:Q75)</f>
        <v>0</v>
      </c>
      <c r="R67" s="171"/>
      <c r="S67" s="171"/>
      <c r="T67" s="172"/>
      <c r="U67" s="166"/>
      <c r="V67" s="166">
        <f>SUM(V68:V75)</f>
        <v>0</v>
      </c>
      <c r="W67" s="166"/>
      <c r="X67" s="166"/>
      <c r="Y67" s="166"/>
      <c r="AG67" t="s">
        <v>122</v>
      </c>
    </row>
    <row r="68" spans="1:60" outlineLevel="1" x14ac:dyDescent="0.2">
      <c r="A68" s="174">
        <v>29</v>
      </c>
      <c r="B68" s="175" t="s">
        <v>220</v>
      </c>
      <c r="C68" s="191" t="s">
        <v>221</v>
      </c>
      <c r="D68" s="176" t="s">
        <v>222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126</v>
      </c>
      <c r="T68" s="180" t="s">
        <v>223</v>
      </c>
      <c r="U68" s="163">
        <v>0</v>
      </c>
      <c r="V68" s="163">
        <f>ROUND(E68*U68,2)</f>
        <v>0</v>
      </c>
      <c r="W68" s="163"/>
      <c r="X68" s="163" t="s">
        <v>224</v>
      </c>
      <c r="Y68" s="163" t="s">
        <v>128</v>
      </c>
      <c r="Z68" s="153"/>
      <c r="AA68" s="153"/>
      <c r="AB68" s="153"/>
      <c r="AC68" s="153"/>
      <c r="AD68" s="153"/>
      <c r="AE68" s="153"/>
      <c r="AF68" s="153"/>
      <c r="AG68" s="153" t="s">
        <v>225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2" x14ac:dyDescent="0.2">
      <c r="A69" s="160"/>
      <c r="B69" s="161"/>
      <c r="C69" s="267" t="s">
        <v>226</v>
      </c>
      <c r="D69" s="268"/>
      <c r="E69" s="268"/>
      <c r="F69" s="268"/>
      <c r="G69" s="268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151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88" t="str">
        <f>C69</f>
        <v>Zaměření a vytýčení stávajících inženýrských sítí v místě stavby z hlediska jejich ochrany při provádění stavby.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30</v>
      </c>
      <c r="B70" s="175" t="s">
        <v>227</v>
      </c>
      <c r="C70" s="191" t="s">
        <v>228</v>
      </c>
      <c r="D70" s="176" t="s">
        <v>222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126</v>
      </c>
      <c r="T70" s="180" t="s">
        <v>223</v>
      </c>
      <c r="U70" s="163">
        <v>0</v>
      </c>
      <c r="V70" s="163">
        <f>ROUND(E70*U70,2)</f>
        <v>0</v>
      </c>
      <c r="W70" s="163"/>
      <c r="X70" s="163" t="s">
        <v>224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229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267" t="s">
        <v>230</v>
      </c>
      <c r="D71" s="268"/>
      <c r="E71" s="268"/>
      <c r="F71" s="268"/>
      <c r="G71" s="268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151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31</v>
      </c>
      <c r="B72" s="175" t="s">
        <v>231</v>
      </c>
      <c r="C72" s="191" t="s">
        <v>232</v>
      </c>
      <c r="D72" s="176" t="s">
        <v>222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126</v>
      </c>
      <c r="T72" s="180" t="s">
        <v>223</v>
      </c>
      <c r="U72" s="163">
        <v>0</v>
      </c>
      <c r="V72" s="163">
        <f>ROUND(E72*U72,2)</f>
        <v>0</v>
      </c>
      <c r="W72" s="163"/>
      <c r="X72" s="163" t="s">
        <v>224</v>
      </c>
      <c r="Y72" s="163" t="s">
        <v>128</v>
      </c>
      <c r="Z72" s="153"/>
      <c r="AA72" s="153"/>
      <c r="AB72" s="153"/>
      <c r="AC72" s="153"/>
      <c r="AD72" s="153"/>
      <c r="AE72" s="153"/>
      <c r="AF72" s="153"/>
      <c r="AG72" s="153" t="s">
        <v>233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45" outlineLevel="2" x14ac:dyDescent="0.2">
      <c r="A73" s="160"/>
      <c r="B73" s="161"/>
      <c r="C73" s="267" t="s">
        <v>234</v>
      </c>
      <c r="D73" s="268"/>
      <c r="E73" s="268"/>
      <c r="F73" s="268"/>
      <c r="G73" s="268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151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88" t="str">
        <f>C73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4">
        <v>32</v>
      </c>
      <c r="B74" s="175" t="s">
        <v>235</v>
      </c>
      <c r="C74" s="191" t="s">
        <v>236</v>
      </c>
      <c r="D74" s="176" t="s">
        <v>222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126</v>
      </c>
      <c r="T74" s="180" t="s">
        <v>223</v>
      </c>
      <c r="U74" s="163">
        <v>0</v>
      </c>
      <c r="V74" s="163">
        <f>ROUND(E74*U74,2)</f>
        <v>0</v>
      </c>
      <c r="W74" s="163"/>
      <c r="X74" s="163" t="s">
        <v>224</v>
      </c>
      <c r="Y74" s="163" t="s">
        <v>128</v>
      </c>
      <c r="Z74" s="153"/>
      <c r="AA74" s="153"/>
      <c r="AB74" s="153"/>
      <c r="AC74" s="153"/>
      <c r="AD74" s="153"/>
      <c r="AE74" s="153"/>
      <c r="AF74" s="153"/>
      <c r="AG74" s="153" t="s">
        <v>233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2" x14ac:dyDescent="0.2">
      <c r="A75" s="160"/>
      <c r="B75" s="161"/>
      <c r="C75" s="267" t="s">
        <v>237</v>
      </c>
      <c r="D75" s="268"/>
      <c r="E75" s="268"/>
      <c r="F75" s="268"/>
      <c r="G75" s="268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151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88" t="str">
        <f>C75</f>
        <v>Náklady na ztížené provádění stavebních prací v důsledku nepřerušeného provozu na staveništi nebo v případech nepřerušeného provozu v objektech v nichž se stavební práce provádí.</v>
      </c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7" t="s">
        <v>121</v>
      </c>
      <c r="B76" s="168" t="s">
        <v>94</v>
      </c>
      <c r="C76" s="189" t="s">
        <v>30</v>
      </c>
      <c r="D76" s="169"/>
      <c r="E76" s="170"/>
      <c r="F76" s="171"/>
      <c r="G76" s="171">
        <f>SUMIF(AG77:AG84,"&lt;&gt;NOR",G77:G84)</f>
        <v>0</v>
      </c>
      <c r="H76" s="171"/>
      <c r="I76" s="171">
        <f>SUM(I77:I84)</f>
        <v>0</v>
      </c>
      <c r="J76" s="171"/>
      <c r="K76" s="171">
        <f>SUM(K77:K84)</f>
        <v>0</v>
      </c>
      <c r="L76" s="171"/>
      <c r="M76" s="171">
        <f>SUM(M77:M84)</f>
        <v>0</v>
      </c>
      <c r="N76" s="170"/>
      <c r="O76" s="170">
        <f>SUM(O77:O84)</f>
        <v>0</v>
      </c>
      <c r="P76" s="170"/>
      <c r="Q76" s="170">
        <f>SUM(Q77:Q84)</f>
        <v>0</v>
      </c>
      <c r="R76" s="171"/>
      <c r="S76" s="171"/>
      <c r="T76" s="172"/>
      <c r="U76" s="166"/>
      <c r="V76" s="166">
        <f>SUM(V77:V84)</f>
        <v>0</v>
      </c>
      <c r="W76" s="166"/>
      <c r="X76" s="166"/>
      <c r="Y76" s="166"/>
      <c r="AG76" t="s">
        <v>122</v>
      </c>
    </row>
    <row r="77" spans="1:60" outlineLevel="1" x14ac:dyDescent="0.2">
      <c r="A77" s="174">
        <v>33</v>
      </c>
      <c r="B77" s="175" t="s">
        <v>238</v>
      </c>
      <c r="C77" s="191" t="s">
        <v>239</v>
      </c>
      <c r="D77" s="176" t="s">
        <v>222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126</v>
      </c>
      <c r="T77" s="180" t="s">
        <v>223</v>
      </c>
      <c r="U77" s="163">
        <v>0</v>
      </c>
      <c r="V77" s="163">
        <f>ROUND(E77*U77,2)</f>
        <v>0</v>
      </c>
      <c r="W77" s="163"/>
      <c r="X77" s="163" t="s">
        <v>224</v>
      </c>
      <c r="Y77" s="163" t="s">
        <v>128</v>
      </c>
      <c r="Z77" s="153"/>
      <c r="AA77" s="153"/>
      <c r="AB77" s="153"/>
      <c r="AC77" s="153"/>
      <c r="AD77" s="153"/>
      <c r="AE77" s="153"/>
      <c r="AF77" s="153"/>
      <c r="AG77" s="153" t="s">
        <v>225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2" x14ac:dyDescent="0.2">
      <c r="A78" s="160"/>
      <c r="B78" s="161"/>
      <c r="C78" s="267" t="s">
        <v>240</v>
      </c>
      <c r="D78" s="268"/>
      <c r="E78" s="268"/>
      <c r="F78" s="268"/>
      <c r="G78" s="26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151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88" t="str">
        <f>C78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4">
        <v>34</v>
      </c>
      <c r="B79" s="175" t="s">
        <v>241</v>
      </c>
      <c r="C79" s="191" t="s">
        <v>242</v>
      </c>
      <c r="D79" s="176" t="s">
        <v>222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126</v>
      </c>
      <c r="T79" s="180" t="s">
        <v>223</v>
      </c>
      <c r="U79" s="163">
        <v>0</v>
      </c>
      <c r="V79" s="163">
        <f>ROUND(E79*U79,2)</f>
        <v>0</v>
      </c>
      <c r="W79" s="163"/>
      <c r="X79" s="163" t="s">
        <v>224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225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2" x14ac:dyDescent="0.2">
      <c r="A80" s="160"/>
      <c r="B80" s="161"/>
      <c r="C80" s="267" t="s">
        <v>243</v>
      </c>
      <c r="D80" s="268"/>
      <c r="E80" s="268"/>
      <c r="F80" s="268"/>
      <c r="G80" s="268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151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88" t="str">
        <f>C80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35</v>
      </c>
      <c r="B81" s="175" t="s">
        <v>244</v>
      </c>
      <c r="C81" s="191" t="s">
        <v>245</v>
      </c>
      <c r="D81" s="176" t="s">
        <v>222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126</v>
      </c>
      <c r="T81" s="180" t="s">
        <v>223</v>
      </c>
      <c r="U81" s="163">
        <v>0</v>
      </c>
      <c r="V81" s="163">
        <f>ROUND(E81*U81,2)</f>
        <v>0</v>
      </c>
      <c r="W81" s="163"/>
      <c r="X81" s="163" t="s">
        <v>224</v>
      </c>
      <c r="Y81" s="163" t="s">
        <v>128</v>
      </c>
      <c r="Z81" s="153"/>
      <c r="AA81" s="153"/>
      <c r="AB81" s="153"/>
      <c r="AC81" s="153"/>
      <c r="AD81" s="153"/>
      <c r="AE81" s="153"/>
      <c r="AF81" s="153"/>
      <c r="AG81" s="153" t="s">
        <v>225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45" outlineLevel="2" x14ac:dyDescent="0.2">
      <c r="A82" s="160"/>
      <c r="B82" s="161"/>
      <c r="C82" s="267" t="s">
        <v>246</v>
      </c>
      <c r="D82" s="268"/>
      <c r="E82" s="268"/>
      <c r="F82" s="268"/>
      <c r="G82" s="268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151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88" t="str">
        <f>C82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4">
        <v>36</v>
      </c>
      <c r="B83" s="175" t="s">
        <v>247</v>
      </c>
      <c r="C83" s="191" t="s">
        <v>248</v>
      </c>
      <c r="D83" s="176" t="s">
        <v>222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126</v>
      </c>
      <c r="T83" s="180" t="s">
        <v>223</v>
      </c>
      <c r="U83" s="163">
        <v>0</v>
      </c>
      <c r="V83" s="163">
        <f>ROUND(E83*U83,2)</f>
        <v>0</v>
      </c>
      <c r="W83" s="163"/>
      <c r="X83" s="163" t="s">
        <v>224</v>
      </c>
      <c r="Y83" s="163" t="s">
        <v>128</v>
      </c>
      <c r="Z83" s="153"/>
      <c r="AA83" s="153"/>
      <c r="AB83" s="153"/>
      <c r="AC83" s="153"/>
      <c r="AD83" s="153"/>
      <c r="AE83" s="153"/>
      <c r="AF83" s="153"/>
      <c r="AG83" s="153" t="s">
        <v>225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2" x14ac:dyDescent="0.2">
      <c r="A84" s="160"/>
      <c r="B84" s="161"/>
      <c r="C84" s="267" t="s">
        <v>249</v>
      </c>
      <c r="D84" s="268"/>
      <c r="E84" s="268"/>
      <c r="F84" s="268"/>
      <c r="G84" s="268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151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88" t="str">
        <f>C84</f>
        <v>Náklady na provedení skutečného zaměření stavby v rozsahu nezbytném pro zápis změny do katastru nemovitostí.</v>
      </c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3"/>
      <c r="B85" s="4"/>
      <c r="C85" s="19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107</v>
      </c>
    </row>
    <row r="86" spans="1:60" x14ac:dyDescent="0.2">
      <c r="A86" s="156"/>
      <c r="B86" s="157" t="s">
        <v>31</v>
      </c>
      <c r="C86" s="194"/>
      <c r="D86" s="158"/>
      <c r="E86" s="159"/>
      <c r="F86" s="159"/>
      <c r="G86" s="173">
        <f>G8+G23+G34+G36+G47+G52+G56+G58+G67+G76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250</v>
      </c>
    </row>
    <row r="87" spans="1:60" x14ac:dyDescent="0.2">
      <c r="A87" s="3"/>
      <c r="B87" s="4"/>
      <c r="C87" s="19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9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76" t="s">
        <v>251</v>
      </c>
      <c r="B89" s="276"/>
      <c r="C89" s="27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5"/>
      <c r="B90" s="256"/>
      <c r="C90" s="257"/>
      <c r="D90" s="256"/>
      <c r="E90" s="256"/>
      <c r="F90" s="256"/>
      <c r="G90" s="25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252</v>
      </c>
    </row>
    <row r="91" spans="1:60" x14ac:dyDescent="0.2">
      <c r="A91" s="259"/>
      <c r="B91" s="260"/>
      <c r="C91" s="261"/>
      <c r="D91" s="260"/>
      <c r="E91" s="260"/>
      <c r="F91" s="260"/>
      <c r="G91" s="26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59"/>
      <c r="B92" s="260"/>
      <c r="C92" s="261"/>
      <c r="D92" s="260"/>
      <c r="E92" s="260"/>
      <c r="F92" s="260"/>
      <c r="G92" s="26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59"/>
      <c r="B93" s="260"/>
      <c r="C93" s="261"/>
      <c r="D93" s="260"/>
      <c r="E93" s="260"/>
      <c r="F93" s="260"/>
      <c r="G93" s="26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3"/>
      <c r="B94" s="264"/>
      <c r="C94" s="265"/>
      <c r="D94" s="264"/>
      <c r="E94" s="264"/>
      <c r="F94" s="264"/>
      <c r="G94" s="26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9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95"/>
      <c r="D96" s="10"/>
      <c r="AG96" t="s">
        <v>253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A1:G1"/>
    <mergeCell ref="C2:G2"/>
    <mergeCell ref="C3:G3"/>
    <mergeCell ref="C4:G4"/>
    <mergeCell ref="A89:C89"/>
    <mergeCell ref="C84:G84"/>
    <mergeCell ref="C71:G71"/>
    <mergeCell ref="C73:G73"/>
    <mergeCell ref="C75:G75"/>
    <mergeCell ref="C78:G78"/>
    <mergeCell ref="C80:G80"/>
    <mergeCell ref="C82:G82"/>
    <mergeCell ref="A90:G94"/>
    <mergeCell ref="C18:G18"/>
    <mergeCell ref="C32:G32"/>
    <mergeCell ref="C60:G60"/>
    <mergeCell ref="C69:G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56</v>
      </c>
      <c r="C4" s="273" t="s">
        <v>57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SUMIF(AG9:AG30,"&lt;&gt;NOR",G9:G30)</f>
        <v>0</v>
      </c>
      <c r="H8" s="171"/>
      <c r="I8" s="171">
        <f>SUM(I9:I30)</f>
        <v>0</v>
      </c>
      <c r="J8" s="171"/>
      <c r="K8" s="171">
        <f>SUM(K9:K30)</f>
        <v>0</v>
      </c>
      <c r="L8" s="171"/>
      <c r="M8" s="171">
        <f>SUM(M9:M30)</f>
        <v>0</v>
      </c>
      <c r="N8" s="170"/>
      <c r="O8" s="170">
        <f>SUM(O9:O30)</f>
        <v>0</v>
      </c>
      <c r="P8" s="170"/>
      <c r="Q8" s="170">
        <f>SUM(Q9:Q30)</f>
        <v>54.45</v>
      </c>
      <c r="R8" s="171"/>
      <c r="S8" s="171"/>
      <c r="T8" s="172"/>
      <c r="U8" s="166"/>
      <c r="V8" s="166">
        <f>SUM(V9:V30)</f>
        <v>125.78999999999999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254</v>
      </c>
      <c r="C9" s="190" t="s">
        <v>255</v>
      </c>
      <c r="D9" s="183" t="s">
        <v>125</v>
      </c>
      <c r="E9" s="184">
        <v>36</v>
      </c>
      <c r="F9" s="185"/>
      <c r="G9" s="186">
        <f t="shared" ref="G9:G15" si="0">ROUND(E9*F9,2)</f>
        <v>0</v>
      </c>
      <c r="H9" s="185"/>
      <c r="I9" s="186">
        <f t="shared" ref="I9:I15" si="1">ROUND(E9*H9,2)</f>
        <v>0</v>
      </c>
      <c r="J9" s="185"/>
      <c r="K9" s="186">
        <f t="shared" ref="K9:K15" si="2">ROUND(E9*J9,2)</f>
        <v>0</v>
      </c>
      <c r="L9" s="186">
        <v>21</v>
      </c>
      <c r="M9" s="186">
        <f t="shared" ref="M9:M15" si="3">G9*(1+L9/100)</f>
        <v>0</v>
      </c>
      <c r="N9" s="184">
        <v>0</v>
      </c>
      <c r="O9" s="184">
        <f t="shared" ref="O9:O15" si="4">ROUND(E9*N9,2)</f>
        <v>0</v>
      </c>
      <c r="P9" s="184">
        <v>0.24</v>
      </c>
      <c r="Q9" s="184">
        <f t="shared" ref="Q9:Q15" si="5">ROUND(E9*P9,2)</f>
        <v>8.64</v>
      </c>
      <c r="R9" s="186"/>
      <c r="S9" s="186" t="s">
        <v>126</v>
      </c>
      <c r="T9" s="187" t="s">
        <v>126</v>
      </c>
      <c r="U9" s="163">
        <v>0.80647999999999997</v>
      </c>
      <c r="V9" s="163">
        <f t="shared" ref="V9:V15" si="6">ROUND(E9*U9,2)</f>
        <v>29.03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1">
        <v>2</v>
      </c>
      <c r="B10" s="182" t="s">
        <v>123</v>
      </c>
      <c r="C10" s="190" t="s">
        <v>124</v>
      </c>
      <c r="D10" s="183" t="s">
        <v>125</v>
      </c>
      <c r="E10" s="184">
        <v>150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4">
        <v>0</v>
      </c>
      <c r="O10" s="184">
        <f t="shared" si="4"/>
        <v>0</v>
      </c>
      <c r="P10" s="184">
        <v>0.22</v>
      </c>
      <c r="Q10" s="184">
        <f t="shared" si="5"/>
        <v>33</v>
      </c>
      <c r="R10" s="186"/>
      <c r="S10" s="186" t="s">
        <v>126</v>
      </c>
      <c r="T10" s="187" t="s">
        <v>126</v>
      </c>
      <c r="U10" s="163">
        <v>0.12</v>
      </c>
      <c r="V10" s="163">
        <f t="shared" si="6"/>
        <v>18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1">
        <v>3</v>
      </c>
      <c r="B11" s="182" t="s">
        <v>130</v>
      </c>
      <c r="C11" s="190" t="s">
        <v>131</v>
      </c>
      <c r="D11" s="183" t="s">
        <v>132</v>
      </c>
      <c r="E11" s="184">
        <v>12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4">
        <v>0</v>
      </c>
      <c r="O11" s="184">
        <f t="shared" si="4"/>
        <v>0</v>
      </c>
      <c r="P11" s="184">
        <v>0.27</v>
      </c>
      <c r="Q11" s="184">
        <f t="shared" si="5"/>
        <v>3.24</v>
      </c>
      <c r="R11" s="186"/>
      <c r="S11" s="186" t="s">
        <v>126</v>
      </c>
      <c r="T11" s="187" t="s">
        <v>126</v>
      </c>
      <c r="U11" s="163">
        <v>0.123</v>
      </c>
      <c r="V11" s="163">
        <f t="shared" si="6"/>
        <v>1.48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1">
        <v>4</v>
      </c>
      <c r="B12" s="182" t="s">
        <v>256</v>
      </c>
      <c r="C12" s="190" t="s">
        <v>257</v>
      </c>
      <c r="D12" s="183" t="s">
        <v>132</v>
      </c>
      <c r="E12" s="184">
        <v>31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4">
        <v>0</v>
      </c>
      <c r="O12" s="184">
        <f t="shared" si="4"/>
        <v>0</v>
      </c>
      <c r="P12" s="184">
        <v>0.115</v>
      </c>
      <c r="Q12" s="184">
        <f t="shared" si="5"/>
        <v>3.57</v>
      </c>
      <c r="R12" s="186"/>
      <c r="S12" s="186" t="s">
        <v>126</v>
      </c>
      <c r="T12" s="187" t="s">
        <v>126</v>
      </c>
      <c r="U12" s="163">
        <v>0.13700000000000001</v>
      </c>
      <c r="V12" s="163">
        <f t="shared" si="6"/>
        <v>4.25</v>
      </c>
      <c r="W12" s="163"/>
      <c r="X12" s="163" t="s">
        <v>127</v>
      </c>
      <c r="Y12" s="163" t="s">
        <v>128</v>
      </c>
      <c r="Z12" s="153"/>
      <c r="AA12" s="153"/>
      <c r="AB12" s="153"/>
      <c r="AC12" s="153"/>
      <c r="AD12" s="153"/>
      <c r="AE12" s="153"/>
      <c r="AF12" s="153"/>
      <c r="AG12" s="153" t="s">
        <v>129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81">
        <v>5</v>
      </c>
      <c r="B13" s="182" t="s">
        <v>140</v>
      </c>
      <c r="C13" s="190" t="s">
        <v>141</v>
      </c>
      <c r="D13" s="183" t="s">
        <v>142</v>
      </c>
      <c r="E13" s="184">
        <v>3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4">
        <v>0</v>
      </c>
      <c r="O13" s="184">
        <f t="shared" si="4"/>
        <v>0</v>
      </c>
      <c r="P13" s="184">
        <v>2</v>
      </c>
      <c r="Q13" s="184">
        <f t="shared" si="5"/>
        <v>6</v>
      </c>
      <c r="R13" s="186"/>
      <c r="S13" s="186" t="s">
        <v>126</v>
      </c>
      <c r="T13" s="187" t="s">
        <v>126</v>
      </c>
      <c r="U13" s="163">
        <v>16.54</v>
      </c>
      <c r="V13" s="163">
        <f t="shared" si="6"/>
        <v>49.62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1">
        <v>6</v>
      </c>
      <c r="B14" s="182" t="s">
        <v>258</v>
      </c>
      <c r="C14" s="190" t="s">
        <v>259</v>
      </c>
      <c r="D14" s="183" t="s">
        <v>142</v>
      </c>
      <c r="E14" s="184">
        <v>3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6"/>
      <c r="S14" s="186" t="s">
        <v>126</v>
      </c>
      <c r="T14" s="187" t="s">
        <v>126</v>
      </c>
      <c r="U14" s="163">
        <v>3.5329999999999999</v>
      </c>
      <c r="V14" s="163">
        <f t="shared" si="6"/>
        <v>10.6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4">
        <v>7</v>
      </c>
      <c r="B15" s="175" t="s">
        <v>260</v>
      </c>
      <c r="C15" s="191" t="s">
        <v>261</v>
      </c>
      <c r="D15" s="176" t="s">
        <v>142</v>
      </c>
      <c r="E15" s="177">
        <v>3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126</v>
      </c>
      <c r="T15" s="180" t="s">
        <v>126</v>
      </c>
      <c r="U15" s="163">
        <v>1.0999999999999999E-2</v>
      </c>
      <c r="V15" s="163">
        <f t="shared" si="6"/>
        <v>0.03</v>
      </c>
      <c r="W15" s="163"/>
      <c r="X15" s="163" t="s">
        <v>127</v>
      </c>
      <c r="Y15" s="163" t="s">
        <v>128</v>
      </c>
      <c r="Z15" s="153"/>
      <c r="AA15" s="153"/>
      <c r="AB15" s="153"/>
      <c r="AC15" s="153"/>
      <c r="AD15" s="153"/>
      <c r="AE15" s="153"/>
      <c r="AF15" s="153"/>
      <c r="AG15" s="153" t="s">
        <v>129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2" t="s">
        <v>262</v>
      </c>
      <c r="D16" s="164"/>
      <c r="E16" s="165">
        <v>3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4">
        <v>8</v>
      </c>
      <c r="B17" s="175" t="s">
        <v>263</v>
      </c>
      <c r="C17" s="191" t="s">
        <v>264</v>
      </c>
      <c r="D17" s="176" t="s">
        <v>142</v>
      </c>
      <c r="E17" s="177">
        <v>3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126</v>
      </c>
      <c r="T17" s="180" t="s">
        <v>126</v>
      </c>
      <c r="U17" s="163">
        <v>1.9379999999999999</v>
      </c>
      <c r="V17" s="163">
        <f>ROUND(E17*U17,2)</f>
        <v>5.81</v>
      </c>
      <c r="W17" s="163"/>
      <c r="X17" s="163" t="s">
        <v>127</v>
      </c>
      <c r="Y17" s="163" t="s">
        <v>128</v>
      </c>
      <c r="Z17" s="153"/>
      <c r="AA17" s="153"/>
      <c r="AB17" s="153"/>
      <c r="AC17" s="153"/>
      <c r="AD17" s="153"/>
      <c r="AE17" s="153"/>
      <c r="AF17" s="153"/>
      <c r="AG17" s="153" t="s">
        <v>129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2" t="s">
        <v>262</v>
      </c>
      <c r="D18" s="164"/>
      <c r="E18" s="165">
        <v>3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134</v>
      </c>
      <c r="AH18" s="153">
        <v>5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4">
        <v>9</v>
      </c>
      <c r="B19" s="175" t="s">
        <v>143</v>
      </c>
      <c r="C19" s="191" t="s">
        <v>144</v>
      </c>
      <c r="D19" s="176" t="s">
        <v>125</v>
      </c>
      <c r="E19" s="177">
        <v>161.5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126</v>
      </c>
      <c r="T19" s="180" t="s">
        <v>126</v>
      </c>
      <c r="U19" s="163">
        <v>1.2999999999999999E-2</v>
      </c>
      <c r="V19" s="163">
        <f>ROUND(E19*U19,2)</f>
        <v>2.1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2" t="s">
        <v>265</v>
      </c>
      <c r="D20" s="164"/>
      <c r="E20" s="165">
        <v>150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134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2" t="s">
        <v>266</v>
      </c>
      <c r="D21" s="164"/>
      <c r="E21" s="165">
        <v>11.5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134</v>
      </c>
      <c r="AH21" s="153">
        <v>5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81">
        <v>10</v>
      </c>
      <c r="B22" s="182" t="s">
        <v>267</v>
      </c>
      <c r="C22" s="190" t="s">
        <v>268</v>
      </c>
      <c r="D22" s="183" t="s">
        <v>125</v>
      </c>
      <c r="E22" s="184">
        <v>20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126</v>
      </c>
      <c r="T22" s="187" t="s">
        <v>126</v>
      </c>
      <c r="U22" s="163">
        <v>9.6000000000000002E-2</v>
      </c>
      <c r="V22" s="163">
        <f>ROUND(E22*U22,2)</f>
        <v>1.92</v>
      </c>
      <c r="W22" s="163"/>
      <c r="X22" s="163" t="s">
        <v>127</v>
      </c>
      <c r="Y22" s="163" t="s">
        <v>128</v>
      </c>
      <c r="Z22" s="153"/>
      <c r="AA22" s="153"/>
      <c r="AB22" s="153"/>
      <c r="AC22" s="153"/>
      <c r="AD22" s="153"/>
      <c r="AE22" s="153"/>
      <c r="AF22" s="153"/>
      <c r="AG22" s="153" t="s">
        <v>129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74">
        <v>11</v>
      </c>
      <c r="B23" s="175" t="s">
        <v>269</v>
      </c>
      <c r="C23" s="191" t="s">
        <v>270</v>
      </c>
      <c r="D23" s="176" t="s">
        <v>142</v>
      </c>
      <c r="E23" s="177">
        <v>3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126</v>
      </c>
      <c r="T23" s="180" t="s">
        <v>126</v>
      </c>
      <c r="U23" s="163">
        <v>0</v>
      </c>
      <c r="V23" s="163">
        <f>ROUND(E23*U23,2)</f>
        <v>0</v>
      </c>
      <c r="W23" s="163"/>
      <c r="X23" s="163" t="s">
        <v>127</v>
      </c>
      <c r="Y23" s="163" t="s">
        <v>128</v>
      </c>
      <c r="Z23" s="153"/>
      <c r="AA23" s="153"/>
      <c r="AB23" s="153"/>
      <c r="AC23" s="153"/>
      <c r="AD23" s="153"/>
      <c r="AE23" s="153"/>
      <c r="AF23" s="153"/>
      <c r="AG23" s="153" t="s">
        <v>129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267" t="s">
        <v>271</v>
      </c>
      <c r="D24" s="268"/>
      <c r="E24" s="268"/>
      <c r="F24" s="268"/>
      <c r="G24" s="268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151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2" t="s">
        <v>262</v>
      </c>
      <c r="D25" s="164"/>
      <c r="E25" s="165">
        <v>3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134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4">
        <v>12</v>
      </c>
      <c r="B26" s="175" t="s">
        <v>146</v>
      </c>
      <c r="C26" s="191" t="s">
        <v>147</v>
      </c>
      <c r="D26" s="176" t="s">
        <v>142</v>
      </c>
      <c r="E26" s="177">
        <v>1.1499999999999999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126</v>
      </c>
      <c r="T26" s="180" t="s">
        <v>126</v>
      </c>
      <c r="U26" s="163">
        <v>1.4379999999999999</v>
      </c>
      <c r="V26" s="163">
        <f>ROUND(E26*U26,2)</f>
        <v>1.65</v>
      </c>
      <c r="W26" s="163"/>
      <c r="X26" s="163" t="s">
        <v>148</v>
      </c>
      <c r="Y26" s="163" t="s">
        <v>128</v>
      </c>
      <c r="Z26" s="153"/>
      <c r="AA26" s="153"/>
      <c r="AB26" s="153"/>
      <c r="AC26" s="153"/>
      <c r="AD26" s="153"/>
      <c r="AE26" s="153"/>
      <c r="AF26" s="153"/>
      <c r="AG26" s="153" t="s">
        <v>149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">
      <c r="A27" s="160"/>
      <c r="B27" s="161"/>
      <c r="C27" s="267" t="s">
        <v>150</v>
      </c>
      <c r="D27" s="268"/>
      <c r="E27" s="268"/>
      <c r="F27" s="268"/>
      <c r="G27" s="268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151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2" t="s">
        <v>272</v>
      </c>
      <c r="D28" s="164"/>
      <c r="E28" s="165">
        <v>1.1499999999999999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134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4">
        <v>13</v>
      </c>
      <c r="B29" s="175" t="s">
        <v>154</v>
      </c>
      <c r="C29" s="191" t="s">
        <v>155</v>
      </c>
      <c r="D29" s="176" t="s">
        <v>125</v>
      </c>
      <c r="E29" s="177">
        <v>11.5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3.0000000000000001E-5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126</v>
      </c>
      <c r="T29" s="180" t="s">
        <v>126</v>
      </c>
      <c r="U29" s="163">
        <v>0.113</v>
      </c>
      <c r="V29" s="163">
        <f>ROUND(E29*U29,2)</f>
        <v>1.3</v>
      </c>
      <c r="W29" s="163"/>
      <c r="X29" s="163" t="s">
        <v>148</v>
      </c>
      <c r="Y29" s="163" t="s">
        <v>128</v>
      </c>
      <c r="Z29" s="153"/>
      <c r="AA29" s="153"/>
      <c r="AB29" s="153"/>
      <c r="AC29" s="153"/>
      <c r="AD29" s="153"/>
      <c r="AE29" s="153"/>
      <c r="AF29" s="153"/>
      <c r="AG29" s="153" t="s">
        <v>149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 x14ac:dyDescent="0.2">
      <c r="A30" s="160"/>
      <c r="B30" s="161"/>
      <c r="C30" s="192" t="s">
        <v>273</v>
      </c>
      <c r="D30" s="164"/>
      <c r="E30" s="165">
        <v>11.5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134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67" t="s">
        <v>121</v>
      </c>
      <c r="B31" s="168" t="s">
        <v>78</v>
      </c>
      <c r="C31" s="189" t="s">
        <v>79</v>
      </c>
      <c r="D31" s="169"/>
      <c r="E31" s="170"/>
      <c r="F31" s="171"/>
      <c r="G31" s="171">
        <f>SUMIF(AG32:AG46,"&lt;&gt;NOR",G32:G46)</f>
        <v>0</v>
      </c>
      <c r="H31" s="171"/>
      <c r="I31" s="171">
        <f>SUM(I32:I46)</f>
        <v>0</v>
      </c>
      <c r="J31" s="171"/>
      <c r="K31" s="171">
        <f>SUM(K32:K46)</f>
        <v>0</v>
      </c>
      <c r="L31" s="171"/>
      <c r="M31" s="171">
        <f>SUM(M32:M46)</f>
        <v>0</v>
      </c>
      <c r="N31" s="170"/>
      <c r="O31" s="170">
        <f>SUM(O32:O46)</f>
        <v>56.969999999999992</v>
      </c>
      <c r="P31" s="170"/>
      <c r="Q31" s="170">
        <f>SUM(Q32:Q46)</f>
        <v>0</v>
      </c>
      <c r="R31" s="171"/>
      <c r="S31" s="171"/>
      <c r="T31" s="172"/>
      <c r="U31" s="166"/>
      <c r="V31" s="166">
        <f>SUM(V32:V46)</f>
        <v>44.03</v>
      </c>
      <c r="W31" s="166"/>
      <c r="X31" s="166"/>
      <c r="Y31" s="166"/>
      <c r="AG31" t="s">
        <v>122</v>
      </c>
    </row>
    <row r="32" spans="1:60" outlineLevel="1" x14ac:dyDescent="0.2">
      <c r="A32" s="174">
        <v>14</v>
      </c>
      <c r="B32" s="175" t="s">
        <v>274</v>
      </c>
      <c r="C32" s="191" t="s">
        <v>275</v>
      </c>
      <c r="D32" s="176" t="s">
        <v>125</v>
      </c>
      <c r="E32" s="177">
        <v>20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0.25</v>
      </c>
      <c r="O32" s="177">
        <f>ROUND(E32*N32,2)</f>
        <v>5</v>
      </c>
      <c r="P32" s="177">
        <v>0</v>
      </c>
      <c r="Q32" s="177">
        <f>ROUND(E32*P32,2)</f>
        <v>0</v>
      </c>
      <c r="R32" s="179"/>
      <c r="S32" s="179" t="s">
        <v>126</v>
      </c>
      <c r="T32" s="180" t="s">
        <v>126</v>
      </c>
      <c r="U32" s="163">
        <v>8.4000000000000005E-2</v>
      </c>
      <c r="V32" s="163">
        <f>ROUND(E32*U32,2)</f>
        <v>1.68</v>
      </c>
      <c r="W32" s="163"/>
      <c r="X32" s="163" t="s">
        <v>127</v>
      </c>
      <c r="Y32" s="163" t="s">
        <v>128</v>
      </c>
      <c r="Z32" s="153"/>
      <c r="AA32" s="153"/>
      <c r="AB32" s="153"/>
      <c r="AC32" s="153"/>
      <c r="AD32" s="153"/>
      <c r="AE32" s="153"/>
      <c r="AF32" s="153"/>
      <c r="AG32" s="153" t="s">
        <v>129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2" x14ac:dyDescent="0.2">
      <c r="A33" s="160"/>
      <c r="B33" s="161"/>
      <c r="C33" s="192" t="s">
        <v>276</v>
      </c>
      <c r="D33" s="164"/>
      <c r="E33" s="165">
        <v>20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134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4">
        <v>15</v>
      </c>
      <c r="B34" s="175" t="s">
        <v>277</v>
      </c>
      <c r="C34" s="191" t="s">
        <v>278</v>
      </c>
      <c r="D34" s="176" t="s">
        <v>142</v>
      </c>
      <c r="E34" s="177">
        <v>3.75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126</v>
      </c>
      <c r="T34" s="180" t="s">
        <v>126</v>
      </c>
      <c r="U34" s="163">
        <v>0.96</v>
      </c>
      <c r="V34" s="163">
        <f>ROUND(E34*U34,2)</f>
        <v>3.6</v>
      </c>
      <c r="W34" s="163"/>
      <c r="X34" s="163" t="s">
        <v>127</v>
      </c>
      <c r="Y34" s="163" t="s">
        <v>128</v>
      </c>
      <c r="Z34" s="153"/>
      <c r="AA34" s="153"/>
      <c r="AB34" s="153"/>
      <c r="AC34" s="153"/>
      <c r="AD34" s="153"/>
      <c r="AE34" s="153"/>
      <c r="AF34" s="153"/>
      <c r="AG34" s="153" t="s">
        <v>129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 x14ac:dyDescent="0.2">
      <c r="A35" s="160"/>
      <c r="B35" s="161"/>
      <c r="C35" s="192" t="s">
        <v>279</v>
      </c>
      <c r="D35" s="164"/>
      <c r="E35" s="165">
        <v>3.75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134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4">
        <v>16</v>
      </c>
      <c r="B36" s="175" t="s">
        <v>160</v>
      </c>
      <c r="C36" s="191" t="s">
        <v>161</v>
      </c>
      <c r="D36" s="176" t="s">
        <v>125</v>
      </c>
      <c r="E36" s="177">
        <v>320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5.0000000000000001E-4</v>
      </c>
      <c r="O36" s="177">
        <f>ROUND(E36*N36,2)</f>
        <v>0.16</v>
      </c>
      <c r="P36" s="177">
        <v>0</v>
      </c>
      <c r="Q36" s="177">
        <f>ROUND(E36*P36,2)</f>
        <v>0</v>
      </c>
      <c r="R36" s="179"/>
      <c r="S36" s="179" t="s">
        <v>126</v>
      </c>
      <c r="T36" s="180" t="s">
        <v>126</v>
      </c>
      <c r="U36" s="163">
        <v>2E-3</v>
      </c>
      <c r="V36" s="163">
        <f>ROUND(E36*U36,2)</f>
        <v>0.64</v>
      </c>
      <c r="W36" s="163"/>
      <c r="X36" s="163" t="s">
        <v>127</v>
      </c>
      <c r="Y36" s="163" t="s">
        <v>128</v>
      </c>
      <c r="Z36" s="153"/>
      <c r="AA36" s="153"/>
      <c r="AB36" s="153"/>
      <c r="AC36" s="153"/>
      <c r="AD36" s="153"/>
      <c r="AE36" s="153"/>
      <c r="AF36" s="153"/>
      <c r="AG36" s="153" t="s">
        <v>129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">
      <c r="A37" s="160"/>
      <c r="B37" s="161"/>
      <c r="C37" s="192" t="s">
        <v>265</v>
      </c>
      <c r="D37" s="164"/>
      <c r="E37" s="165">
        <v>150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134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2" t="s">
        <v>280</v>
      </c>
      <c r="D38" s="164"/>
      <c r="E38" s="165">
        <v>170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134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74">
        <v>17</v>
      </c>
      <c r="B39" s="175" t="s">
        <v>163</v>
      </c>
      <c r="C39" s="191" t="s">
        <v>164</v>
      </c>
      <c r="D39" s="176" t="s">
        <v>125</v>
      </c>
      <c r="E39" s="177">
        <v>170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0.10373</v>
      </c>
      <c r="O39" s="177">
        <f>ROUND(E39*N39,2)</f>
        <v>17.63</v>
      </c>
      <c r="P39" s="177">
        <v>0</v>
      </c>
      <c r="Q39" s="177">
        <f>ROUND(E39*P39,2)</f>
        <v>0</v>
      </c>
      <c r="R39" s="179"/>
      <c r="S39" s="179" t="s">
        <v>126</v>
      </c>
      <c r="T39" s="180" t="s">
        <v>126</v>
      </c>
      <c r="U39" s="163">
        <v>6.4000000000000001E-2</v>
      </c>
      <c r="V39" s="163">
        <f>ROUND(E39*U39,2)</f>
        <v>10.88</v>
      </c>
      <c r="W39" s="163"/>
      <c r="X39" s="163" t="s">
        <v>127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129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">
      <c r="A40" s="160"/>
      <c r="B40" s="161"/>
      <c r="C40" s="192" t="s">
        <v>280</v>
      </c>
      <c r="D40" s="164"/>
      <c r="E40" s="165">
        <v>170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134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81">
        <v>18</v>
      </c>
      <c r="B41" s="182" t="s">
        <v>165</v>
      </c>
      <c r="C41" s="190" t="s">
        <v>166</v>
      </c>
      <c r="D41" s="183" t="s">
        <v>125</v>
      </c>
      <c r="E41" s="184">
        <v>170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0.15559000000000001</v>
      </c>
      <c r="O41" s="184">
        <f>ROUND(E41*N41,2)</f>
        <v>26.45</v>
      </c>
      <c r="P41" s="184">
        <v>0</v>
      </c>
      <c r="Q41" s="184">
        <f>ROUND(E41*P41,2)</f>
        <v>0</v>
      </c>
      <c r="R41" s="186"/>
      <c r="S41" s="186" t="s">
        <v>126</v>
      </c>
      <c r="T41" s="187" t="s">
        <v>126</v>
      </c>
      <c r="U41" s="163">
        <v>8.2000000000000003E-2</v>
      </c>
      <c r="V41" s="163">
        <f>ROUND(E41*U41,2)</f>
        <v>13.94</v>
      </c>
      <c r="W41" s="163"/>
      <c r="X41" s="163" t="s">
        <v>127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129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4">
        <v>19</v>
      </c>
      <c r="B42" s="175" t="s">
        <v>167</v>
      </c>
      <c r="C42" s="191" t="s">
        <v>168</v>
      </c>
      <c r="D42" s="176" t="s">
        <v>132</v>
      </c>
      <c r="E42" s="177">
        <v>103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2.2399999999999998E-3</v>
      </c>
      <c r="O42" s="177">
        <f>ROUND(E42*N42,2)</f>
        <v>0.23</v>
      </c>
      <c r="P42" s="177">
        <v>0</v>
      </c>
      <c r="Q42" s="177">
        <f>ROUND(E42*P42,2)</f>
        <v>0</v>
      </c>
      <c r="R42" s="179"/>
      <c r="S42" s="179" t="s">
        <v>126</v>
      </c>
      <c r="T42" s="180" t="s">
        <v>126</v>
      </c>
      <c r="U42" s="163">
        <v>0.129</v>
      </c>
      <c r="V42" s="163">
        <f>ROUND(E42*U42,2)</f>
        <v>13.29</v>
      </c>
      <c r="W42" s="163"/>
      <c r="X42" s="163" t="s">
        <v>127</v>
      </c>
      <c r="Y42" s="163" t="s">
        <v>128</v>
      </c>
      <c r="Z42" s="153"/>
      <c r="AA42" s="153"/>
      <c r="AB42" s="153"/>
      <c r="AC42" s="153"/>
      <c r="AD42" s="153"/>
      <c r="AE42" s="153"/>
      <c r="AF42" s="153"/>
      <c r="AG42" s="153" t="s">
        <v>129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267" t="s">
        <v>169</v>
      </c>
      <c r="D43" s="268"/>
      <c r="E43" s="268"/>
      <c r="F43" s="268"/>
      <c r="G43" s="268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151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2" t="s">
        <v>281</v>
      </c>
      <c r="D44" s="164"/>
      <c r="E44" s="165">
        <v>103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134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81">
        <v>20</v>
      </c>
      <c r="B45" s="182" t="s">
        <v>282</v>
      </c>
      <c r="C45" s="190" t="s">
        <v>283</v>
      </c>
      <c r="D45" s="183" t="s">
        <v>284</v>
      </c>
      <c r="E45" s="184">
        <v>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126</v>
      </c>
      <c r="T45" s="187" t="s">
        <v>285</v>
      </c>
      <c r="U45" s="163">
        <v>0</v>
      </c>
      <c r="V45" s="163">
        <f>ROUND(E45*U45,2)</f>
        <v>0</v>
      </c>
      <c r="W45" s="163"/>
      <c r="X45" s="163" t="s">
        <v>148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149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81">
        <v>21</v>
      </c>
      <c r="B46" s="182" t="s">
        <v>286</v>
      </c>
      <c r="C46" s="190" t="s">
        <v>287</v>
      </c>
      <c r="D46" s="183" t="s">
        <v>159</v>
      </c>
      <c r="E46" s="184">
        <v>7.5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</v>
      </c>
      <c r="O46" s="184">
        <f>ROUND(E46*N46,2)</f>
        <v>7.5</v>
      </c>
      <c r="P46" s="184">
        <v>0</v>
      </c>
      <c r="Q46" s="184">
        <f>ROUND(E46*P46,2)</f>
        <v>0</v>
      </c>
      <c r="R46" s="186" t="s">
        <v>288</v>
      </c>
      <c r="S46" s="186" t="s">
        <v>126</v>
      </c>
      <c r="T46" s="187" t="s">
        <v>126</v>
      </c>
      <c r="U46" s="163">
        <v>0</v>
      </c>
      <c r="V46" s="163">
        <f>ROUND(E46*U46,2)</f>
        <v>0</v>
      </c>
      <c r="W46" s="163"/>
      <c r="X46" s="163" t="s">
        <v>289</v>
      </c>
      <c r="Y46" s="163" t="s">
        <v>128</v>
      </c>
      <c r="Z46" s="153"/>
      <c r="AA46" s="153"/>
      <c r="AB46" s="153"/>
      <c r="AC46" s="153"/>
      <c r="AD46" s="153"/>
      <c r="AE46" s="153"/>
      <c r="AF46" s="153"/>
      <c r="AG46" s="153" t="s">
        <v>290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121</v>
      </c>
      <c r="B47" s="168" t="s">
        <v>82</v>
      </c>
      <c r="C47" s="189" t="s">
        <v>83</v>
      </c>
      <c r="D47" s="169"/>
      <c r="E47" s="170"/>
      <c r="F47" s="171"/>
      <c r="G47" s="171">
        <f>SUMIF(AG48:AG63,"&lt;&gt;NOR",G48:G63)</f>
        <v>0</v>
      </c>
      <c r="H47" s="171"/>
      <c r="I47" s="171">
        <f>SUM(I48:I63)</f>
        <v>0</v>
      </c>
      <c r="J47" s="171"/>
      <c r="K47" s="171">
        <f>SUM(K48:K63)</f>
        <v>0</v>
      </c>
      <c r="L47" s="171"/>
      <c r="M47" s="171">
        <f>SUM(M48:M63)</f>
        <v>0</v>
      </c>
      <c r="N47" s="170"/>
      <c r="O47" s="170">
        <f>SUM(O48:O63)</f>
        <v>24.620000000000005</v>
      </c>
      <c r="P47" s="170"/>
      <c r="Q47" s="170">
        <f>SUM(Q48:Q63)</f>
        <v>0</v>
      </c>
      <c r="R47" s="171"/>
      <c r="S47" s="171"/>
      <c r="T47" s="172"/>
      <c r="U47" s="166"/>
      <c r="V47" s="166">
        <f>SUM(V48:V63)</f>
        <v>50.9</v>
      </c>
      <c r="W47" s="166"/>
      <c r="X47" s="166"/>
      <c r="Y47" s="166"/>
      <c r="AG47" t="s">
        <v>122</v>
      </c>
    </row>
    <row r="48" spans="1:60" outlineLevel="1" x14ac:dyDescent="0.2">
      <c r="A48" s="181">
        <v>22</v>
      </c>
      <c r="B48" s="182" t="s">
        <v>291</v>
      </c>
      <c r="C48" s="190" t="s">
        <v>292</v>
      </c>
      <c r="D48" s="183" t="s">
        <v>132</v>
      </c>
      <c r="E48" s="184">
        <v>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7.9710000000000003E-2</v>
      </c>
      <c r="O48" s="184">
        <f>ROUND(E48*N48,2)</f>
        <v>0.24</v>
      </c>
      <c r="P48" s="184">
        <v>0</v>
      </c>
      <c r="Q48" s="184">
        <f>ROUND(E48*P48,2)</f>
        <v>0</v>
      </c>
      <c r="R48" s="186"/>
      <c r="S48" s="186" t="s">
        <v>126</v>
      </c>
      <c r="T48" s="187" t="s">
        <v>126</v>
      </c>
      <c r="U48" s="163">
        <v>8.5000000000000006E-2</v>
      </c>
      <c r="V48" s="163">
        <f>ROUND(E48*U48,2)</f>
        <v>0.26</v>
      </c>
      <c r="W48" s="163"/>
      <c r="X48" s="163" t="s">
        <v>127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129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1">
        <v>23</v>
      </c>
      <c r="B49" s="182" t="s">
        <v>293</v>
      </c>
      <c r="C49" s="190" t="s">
        <v>294</v>
      </c>
      <c r="D49" s="183" t="s">
        <v>132</v>
      </c>
      <c r="E49" s="184">
        <v>3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9.9709999999999993E-2</v>
      </c>
      <c r="O49" s="184">
        <f>ROUND(E49*N49,2)</f>
        <v>0.3</v>
      </c>
      <c r="P49" s="184">
        <v>0</v>
      </c>
      <c r="Q49" s="184">
        <f>ROUND(E49*P49,2)</f>
        <v>0</v>
      </c>
      <c r="R49" s="186"/>
      <c r="S49" s="186" t="s">
        <v>126</v>
      </c>
      <c r="T49" s="187" t="s">
        <v>126</v>
      </c>
      <c r="U49" s="163">
        <v>0.11899999999999999</v>
      </c>
      <c r="V49" s="163">
        <f>ROUND(E49*U49,2)</f>
        <v>0.36</v>
      </c>
      <c r="W49" s="163"/>
      <c r="X49" s="163" t="s">
        <v>127</v>
      </c>
      <c r="Y49" s="163" t="s">
        <v>128</v>
      </c>
      <c r="Z49" s="153"/>
      <c r="AA49" s="153"/>
      <c r="AB49" s="153"/>
      <c r="AC49" s="153"/>
      <c r="AD49" s="153"/>
      <c r="AE49" s="153"/>
      <c r="AF49" s="153"/>
      <c r="AG49" s="153" t="s">
        <v>129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81">
        <v>24</v>
      </c>
      <c r="B50" s="182" t="s">
        <v>295</v>
      </c>
      <c r="C50" s="190" t="s">
        <v>296</v>
      </c>
      <c r="D50" s="183" t="s">
        <v>132</v>
      </c>
      <c r="E50" s="184">
        <v>8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0.185</v>
      </c>
      <c r="O50" s="184">
        <f>ROUND(E50*N50,2)</f>
        <v>1.48</v>
      </c>
      <c r="P50" s="184">
        <v>0</v>
      </c>
      <c r="Q50" s="184">
        <f>ROUND(E50*P50,2)</f>
        <v>0</v>
      </c>
      <c r="R50" s="186"/>
      <c r="S50" s="186" t="s">
        <v>126</v>
      </c>
      <c r="T50" s="187" t="s">
        <v>126</v>
      </c>
      <c r="U50" s="163">
        <v>0.33704000000000001</v>
      </c>
      <c r="V50" s="163">
        <f>ROUND(E50*U50,2)</f>
        <v>2.7</v>
      </c>
      <c r="W50" s="163"/>
      <c r="X50" s="163" t="s">
        <v>127</v>
      </c>
      <c r="Y50" s="163" t="s">
        <v>128</v>
      </c>
      <c r="Z50" s="153"/>
      <c r="AA50" s="153"/>
      <c r="AB50" s="153"/>
      <c r="AC50" s="153"/>
      <c r="AD50" s="153"/>
      <c r="AE50" s="153"/>
      <c r="AF50" s="153"/>
      <c r="AG50" s="153" t="s">
        <v>129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74">
        <v>25</v>
      </c>
      <c r="B51" s="175" t="s">
        <v>297</v>
      </c>
      <c r="C51" s="191" t="s">
        <v>298</v>
      </c>
      <c r="D51" s="176" t="s">
        <v>132</v>
      </c>
      <c r="E51" s="177">
        <v>43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0.188</v>
      </c>
      <c r="O51" s="177">
        <f>ROUND(E51*N51,2)</f>
        <v>8.08</v>
      </c>
      <c r="P51" s="177">
        <v>0</v>
      </c>
      <c r="Q51" s="177">
        <f>ROUND(E51*P51,2)</f>
        <v>0</v>
      </c>
      <c r="R51" s="179"/>
      <c r="S51" s="179" t="s">
        <v>126</v>
      </c>
      <c r="T51" s="180" t="s">
        <v>126</v>
      </c>
      <c r="U51" s="163">
        <v>0.27200000000000002</v>
      </c>
      <c r="V51" s="163">
        <f>ROUND(E51*U51,2)</f>
        <v>11.7</v>
      </c>
      <c r="W51" s="163"/>
      <c r="X51" s="163" t="s">
        <v>127</v>
      </c>
      <c r="Y51" s="163" t="s">
        <v>128</v>
      </c>
      <c r="Z51" s="153"/>
      <c r="AA51" s="153"/>
      <c r="AB51" s="153"/>
      <c r="AC51" s="153"/>
      <c r="AD51" s="153"/>
      <c r="AE51" s="153"/>
      <c r="AF51" s="153"/>
      <c r="AG51" s="153" t="s">
        <v>129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2" t="s">
        <v>299</v>
      </c>
      <c r="D52" s="164"/>
      <c r="E52" s="165">
        <v>43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134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81">
        <v>26</v>
      </c>
      <c r="B53" s="182" t="s">
        <v>177</v>
      </c>
      <c r="C53" s="190" t="s">
        <v>178</v>
      </c>
      <c r="D53" s="183" t="s">
        <v>142</v>
      </c>
      <c r="E53" s="184">
        <v>4.5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2.5249999999999999</v>
      </c>
      <c r="O53" s="184">
        <f>ROUND(E53*N53,2)</f>
        <v>11.36</v>
      </c>
      <c r="P53" s="184">
        <v>0</v>
      </c>
      <c r="Q53" s="184">
        <f>ROUND(E53*P53,2)</f>
        <v>0</v>
      </c>
      <c r="R53" s="186"/>
      <c r="S53" s="186" t="s">
        <v>137</v>
      </c>
      <c r="T53" s="187" t="s">
        <v>138</v>
      </c>
      <c r="U53" s="163">
        <v>1.4419999999999999</v>
      </c>
      <c r="V53" s="163">
        <f>ROUND(E53*U53,2)</f>
        <v>6.49</v>
      </c>
      <c r="W53" s="163"/>
      <c r="X53" s="163" t="s">
        <v>127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129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27</v>
      </c>
      <c r="B54" s="175" t="s">
        <v>179</v>
      </c>
      <c r="C54" s="191" t="s">
        <v>180</v>
      </c>
      <c r="D54" s="176" t="s">
        <v>132</v>
      </c>
      <c r="E54" s="177">
        <v>103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126</v>
      </c>
      <c r="T54" s="180" t="s">
        <v>126</v>
      </c>
      <c r="U54" s="163">
        <v>9.2999999999999999E-2</v>
      </c>
      <c r="V54" s="163">
        <f>ROUND(E54*U54,2)</f>
        <v>9.58</v>
      </c>
      <c r="W54" s="163"/>
      <c r="X54" s="163" t="s">
        <v>127</v>
      </c>
      <c r="Y54" s="163" t="s">
        <v>128</v>
      </c>
      <c r="Z54" s="153"/>
      <c r="AA54" s="153"/>
      <c r="AB54" s="153"/>
      <c r="AC54" s="153"/>
      <c r="AD54" s="153"/>
      <c r="AE54" s="153"/>
      <c r="AF54" s="153"/>
      <c r="AG54" s="153" t="s">
        <v>129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2" t="s">
        <v>281</v>
      </c>
      <c r="D55" s="164"/>
      <c r="E55" s="165">
        <v>103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134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81">
        <v>28</v>
      </c>
      <c r="B56" s="182" t="s">
        <v>181</v>
      </c>
      <c r="C56" s="190" t="s">
        <v>182</v>
      </c>
      <c r="D56" s="183" t="s">
        <v>132</v>
      </c>
      <c r="E56" s="184">
        <v>103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126</v>
      </c>
      <c r="T56" s="187" t="s">
        <v>126</v>
      </c>
      <c r="U56" s="163">
        <v>3.6999999999999998E-2</v>
      </c>
      <c r="V56" s="163">
        <f>ROUND(E56*U56,2)</f>
        <v>3.81</v>
      </c>
      <c r="W56" s="163"/>
      <c r="X56" s="163" t="s">
        <v>127</v>
      </c>
      <c r="Y56" s="163" t="s">
        <v>128</v>
      </c>
      <c r="Z56" s="153"/>
      <c r="AA56" s="153"/>
      <c r="AB56" s="153"/>
      <c r="AC56" s="153"/>
      <c r="AD56" s="153"/>
      <c r="AE56" s="153"/>
      <c r="AF56" s="153"/>
      <c r="AG56" s="153" t="s">
        <v>129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4">
        <v>29</v>
      </c>
      <c r="B57" s="175" t="s">
        <v>186</v>
      </c>
      <c r="C57" s="191" t="s">
        <v>187</v>
      </c>
      <c r="D57" s="176" t="s">
        <v>188</v>
      </c>
      <c r="E57" s="177">
        <v>16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 t="s">
        <v>189</v>
      </c>
      <c r="S57" s="179" t="s">
        <v>126</v>
      </c>
      <c r="T57" s="180" t="s">
        <v>126</v>
      </c>
      <c r="U57" s="163">
        <v>1</v>
      </c>
      <c r="V57" s="163">
        <f>ROUND(E57*U57,2)</f>
        <v>16</v>
      </c>
      <c r="W57" s="163"/>
      <c r="X57" s="163" t="s">
        <v>190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191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192" t="s">
        <v>192</v>
      </c>
      <c r="D58" s="164"/>
      <c r="E58" s="165">
        <v>16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134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 x14ac:dyDescent="0.2">
      <c r="A59" s="181">
        <v>30</v>
      </c>
      <c r="B59" s="182" t="s">
        <v>300</v>
      </c>
      <c r="C59" s="190" t="s">
        <v>301</v>
      </c>
      <c r="D59" s="183" t="s">
        <v>173</v>
      </c>
      <c r="E59" s="184">
        <v>15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4.5999999999999999E-2</v>
      </c>
      <c r="O59" s="184">
        <f>ROUND(E59*N59,2)</f>
        <v>0.69</v>
      </c>
      <c r="P59" s="184">
        <v>0</v>
      </c>
      <c r="Q59" s="184">
        <f>ROUND(E59*P59,2)</f>
        <v>0</v>
      </c>
      <c r="R59" s="186" t="s">
        <v>288</v>
      </c>
      <c r="S59" s="186" t="s">
        <v>126</v>
      </c>
      <c r="T59" s="187" t="s">
        <v>126</v>
      </c>
      <c r="U59" s="163">
        <v>0</v>
      </c>
      <c r="V59" s="163">
        <f>ROUND(E59*U59,2)</f>
        <v>0</v>
      </c>
      <c r="W59" s="163"/>
      <c r="X59" s="163" t="s">
        <v>289</v>
      </c>
      <c r="Y59" s="163" t="s">
        <v>128</v>
      </c>
      <c r="Z59" s="153"/>
      <c r="AA59" s="153"/>
      <c r="AB59" s="153"/>
      <c r="AC59" s="153"/>
      <c r="AD59" s="153"/>
      <c r="AE59" s="153"/>
      <c r="AF59" s="153"/>
      <c r="AG59" s="153" t="s">
        <v>290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81">
        <v>31</v>
      </c>
      <c r="B60" s="182" t="s">
        <v>302</v>
      </c>
      <c r="C60" s="190" t="s">
        <v>303</v>
      </c>
      <c r="D60" s="183" t="s">
        <v>173</v>
      </c>
      <c r="E60" s="184">
        <v>20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0.08</v>
      </c>
      <c r="O60" s="184">
        <f>ROUND(E60*N60,2)</f>
        <v>1.6</v>
      </c>
      <c r="P60" s="184">
        <v>0</v>
      </c>
      <c r="Q60" s="184">
        <f>ROUND(E60*P60,2)</f>
        <v>0</v>
      </c>
      <c r="R60" s="186" t="s">
        <v>288</v>
      </c>
      <c r="S60" s="186" t="s">
        <v>126</v>
      </c>
      <c r="T60" s="187" t="s">
        <v>126</v>
      </c>
      <c r="U60" s="163">
        <v>0</v>
      </c>
      <c r="V60" s="163">
        <f>ROUND(E60*U60,2)</f>
        <v>0</v>
      </c>
      <c r="W60" s="163"/>
      <c r="X60" s="163" t="s">
        <v>289</v>
      </c>
      <c r="Y60" s="163" t="s">
        <v>128</v>
      </c>
      <c r="Z60" s="153"/>
      <c r="AA60" s="153"/>
      <c r="AB60" s="153"/>
      <c r="AC60" s="153"/>
      <c r="AD60" s="153"/>
      <c r="AE60" s="153"/>
      <c r="AF60" s="153"/>
      <c r="AG60" s="153" t="s">
        <v>290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81">
        <v>32</v>
      </c>
      <c r="B61" s="182" t="s">
        <v>304</v>
      </c>
      <c r="C61" s="190" t="s">
        <v>305</v>
      </c>
      <c r="D61" s="183" t="s">
        <v>173</v>
      </c>
      <c r="E61" s="184">
        <v>14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5.1999999999999998E-2</v>
      </c>
      <c r="O61" s="184">
        <f>ROUND(E61*N61,2)</f>
        <v>0.73</v>
      </c>
      <c r="P61" s="184">
        <v>0</v>
      </c>
      <c r="Q61" s="184">
        <f>ROUND(E61*P61,2)</f>
        <v>0</v>
      </c>
      <c r="R61" s="186" t="s">
        <v>288</v>
      </c>
      <c r="S61" s="186" t="s">
        <v>126</v>
      </c>
      <c r="T61" s="187" t="s">
        <v>126</v>
      </c>
      <c r="U61" s="163">
        <v>0</v>
      </c>
      <c r="V61" s="163">
        <f>ROUND(E61*U61,2)</f>
        <v>0</v>
      </c>
      <c r="W61" s="163"/>
      <c r="X61" s="163" t="s">
        <v>289</v>
      </c>
      <c r="Y61" s="163" t="s">
        <v>128</v>
      </c>
      <c r="Z61" s="153"/>
      <c r="AA61" s="153"/>
      <c r="AB61" s="153"/>
      <c r="AC61" s="153"/>
      <c r="AD61" s="153"/>
      <c r="AE61" s="153"/>
      <c r="AF61" s="153"/>
      <c r="AG61" s="153" t="s">
        <v>290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81">
        <v>33</v>
      </c>
      <c r="B62" s="182" t="s">
        <v>306</v>
      </c>
      <c r="C62" s="190" t="s">
        <v>307</v>
      </c>
      <c r="D62" s="183" t="s">
        <v>173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6.9000000000000006E-2</v>
      </c>
      <c r="O62" s="184">
        <f>ROUND(E62*N62,2)</f>
        <v>7.0000000000000007E-2</v>
      </c>
      <c r="P62" s="184">
        <v>0</v>
      </c>
      <c r="Q62" s="184">
        <f>ROUND(E62*P62,2)</f>
        <v>0</v>
      </c>
      <c r="R62" s="186" t="s">
        <v>288</v>
      </c>
      <c r="S62" s="186" t="s">
        <v>126</v>
      </c>
      <c r="T62" s="187" t="s">
        <v>126</v>
      </c>
      <c r="U62" s="163">
        <v>0</v>
      </c>
      <c r="V62" s="163">
        <f>ROUND(E62*U62,2)</f>
        <v>0</v>
      </c>
      <c r="W62" s="163"/>
      <c r="X62" s="163" t="s">
        <v>289</v>
      </c>
      <c r="Y62" s="163" t="s">
        <v>128</v>
      </c>
      <c r="Z62" s="153"/>
      <c r="AA62" s="153"/>
      <c r="AB62" s="153"/>
      <c r="AC62" s="153"/>
      <c r="AD62" s="153"/>
      <c r="AE62" s="153"/>
      <c r="AF62" s="153"/>
      <c r="AG62" s="153" t="s">
        <v>290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81">
        <v>34</v>
      </c>
      <c r="B63" s="182" t="s">
        <v>308</v>
      </c>
      <c r="C63" s="190" t="s">
        <v>309</v>
      </c>
      <c r="D63" s="183" t="s">
        <v>173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6.9000000000000006E-2</v>
      </c>
      <c r="O63" s="184">
        <f>ROUND(E63*N63,2)</f>
        <v>7.0000000000000007E-2</v>
      </c>
      <c r="P63" s="184">
        <v>0</v>
      </c>
      <c r="Q63" s="184">
        <f>ROUND(E63*P63,2)</f>
        <v>0</v>
      </c>
      <c r="R63" s="186" t="s">
        <v>288</v>
      </c>
      <c r="S63" s="186" t="s">
        <v>126</v>
      </c>
      <c r="T63" s="187" t="s">
        <v>126</v>
      </c>
      <c r="U63" s="163">
        <v>0</v>
      </c>
      <c r="V63" s="163">
        <f>ROUND(E63*U63,2)</f>
        <v>0</v>
      </c>
      <c r="W63" s="163"/>
      <c r="X63" s="163" t="s">
        <v>289</v>
      </c>
      <c r="Y63" s="163" t="s">
        <v>128</v>
      </c>
      <c r="Z63" s="153"/>
      <c r="AA63" s="153"/>
      <c r="AB63" s="153"/>
      <c r="AC63" s="153"/>
      <c r="AD63" s="153"/>
      <c r="AE63" s="153"/>
      <c r="AF63" s="153"/>
      <c r="AG63" s="153" t="s">
        <v>290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7" t="s">
        <v>121</v>
      </c>
      <c r="B64" s="168" t="s">
        <v>84</v>
      </c>
      <c r="C64" s="189" t="s">
        <v>85</v>
      </c>
      <c r="D64" s="169"/>
      <c r="E64" s="170"/>
      <c r="F64" s="171"/>
      <c r="G64" s="171">
        <f>SUMIF(AG65:AG68,"&lt;&gt;NOR",G65:G68)</f>
        <v>0</v>
      </c>
      <c r="H64" s="171"/>
      <c r="I64" s="171">
        <f>SUM(I65:I68)</f>
        <v>0</v>
      </c>
      <c r="J64" s="171"/>
      <c r="K64" s="171">
        <f>SUM(K65:K68)</f>
        <v>0</v>
      </c>
      <c r="L64" s="171"/>
      <c r="M64" s="171">
        <f>SUM(M65:M68)</f>
        <v>0</v>
      </c>
      <c r="N64" s="170"/>
      <c r="O64" s="170">
        <f>SUM(O65:O68)</f>
        <v>0</v>
      </c>
      <c r="P64" s="170"/>
      <c r="Q64" s="170">
        <f>SUM(Q65:Q68)</f>
        <v>0</v>
      </c>
      <c r="R64" s="171"/>
      <c r="S64" s="171"/>
      <c r="T64" s="172"/>
      <c r="U64" s="166"/>
      <c r="V64" s="166">
        <f>SUM(V65:V68)</f>
        <v>2.6999999999999997</v>
      </c>
      <c r="W64" s="166"/>
      <c r="X64" s="166"/>
      <c r="Y64" s="166"/>
      <c r="AG64" t="s">
        <v>122</v>
      </c>
    </row>
    <row r="65" spans="1:60" outlineLevel="1" x14ac:dyDescent="0.2">
      <c r="A65" s="174">
        <v>35</v>
      </c>
      <c r="B65" s="175" t="s">
        <v>193</v>
      </c>
      <c r="C65" s="191" t="s">
        <v>194</v>
      </c>
      <c r="D65" s="176" t="s">
        <v>125</v>
      </c>
      <c r="E65" s="177">
        <v>150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1.0000000000000001E-5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126</v>
      </c>
      <c r="T65" s="180" t="s">
        <v>126</v>
      </c>
      <c r="U65" s="163">
        <v>1.6E-2</v>
      </c>
      <c r="V65" s="163">
        <f>ROUND(E65*U65,2)</f>
        <v>2.4</v>
      </c>
      <c r="W65" s="163"/>
      <c r="X65" s="163" t="s">
        <v>127</v>
      </c>
      <c r="Y65" s="163" t="s">
        <v>128</v>
      </c>
      <c r="Z65" s="153"/>
      <c r="AA65" s="153"/>
      <c r="AB65" s="153"/>
      <c r="AC65" s="153"/>
      <c r="AD65" s="153"/>
      <c r="AE65" s="153"/>
      <c r="AF65" s="153"/>
      <c r="AG65" s="153" t="s">
        <v>129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2" x14ac:dyDescent="0.2">
      <c r="A66" s="160"/>
      <c r="B66" s="161"/>
      <c r="C66" s="192" t="s">
        <v>310</v>
      </c>
      <c r="D66" s="164"/>
      <c r="E66" s="165">
        <v>150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134</v>
      </c>
      <c r="AH66" s="153">
        <v>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4">
        <v>36</v>
      </c>
      <c r="B67" s="175" t="s">
        <v>196</v>
      </c>
      <c r="C67" s="191" t="s">
        <v>197</v>
      </c>
      <c r="D67" s="176" t="s">
        <v>125</v>
      </c>
      <c r="E67" s="177">
        <v>150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126</v>
      </c>
      <c r="T67" s="180" t="s">
        <v>126</v>
      </c>
      <c r="U67" s="163">
        <v>2E-3</v>
      </c>
      <c r="V67" s="163">
        <f>ROUND(E67*U67,2)</f>
        <v>0.3</v>
      </c>
      <c r="W67" s="163"/>
      <c r="X67" s="163" t="s">
        <v>127</v>
      </c>
      <c r="Y67" s="163" t="s">
        <v>128</v>
      </c>
      <c r="Z67" s="153"/>
      <c r="AA67" s="153"/>
      <c r="AB67" s="153"/>
      <c r="AC67" s="153"/>
      <c r="AD67" s="153"/>
      <c r="AE67" s="153"/>
      <c r="AF67" s="153"/>
      <c r="AG67" s="153" t="s">
        <v>129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2" x14ac:dyDescent="0.2">
      <c r="A68" s="160"/>
      <c r="B68" s="161"/>
      <c r="C68" s="192" t="s">
        <v>265</v>
      </c>
      <c r="D68" s="164"/>
      <c r="E68" s="165">
        <v>150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134</v>
      </c>
      <c r="AH68" s="153">
        <v>5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67" t="s">
        <v>121</v>
      </c>
      <c r="B69" s="168" t="s">
        <v>86</v>
      </c>
      <c r="C69" s="189" t="s">
        <v>87</v>
      </c>
      <c r="D69" s="169"/>
      <c r="E69" s="170"/>
      <c r="F69" s="171"/>
      <c r="G69" s="171">
        <f>SUMIF(AG70:AG73,"&lt;&gt;NOR",G70:G73)</f>
        <v>0</v>
      </c>
      <c r="H69" s="171"/>
      <c r="I69" s="171">
        <f>SUM(I70:I73)</f>
        <v>0</v>
      </c>
      <c r="J69" s="171"/>
      <c r="K69" s="171">
        <f>SUM(K70:K73)</f>
        <v>0</v>
      </c>
      <c r="L69" s="171"/>
      <c r="M69" s="171">
        <f>SUM(M70:M73)</f>
        <v>0</v>
      </c>
      <c r="N69" s="170"/>
      <c r="O69" s="170">
        <f>SUM(O70:O73)</f>
        <v>0</v>
      </c>
      <c r="P69" s="170"/>
      <c r="Q69" s="170">
        <f>SUM(Q70:Q73)</f>
        <v>0</v>
      </c>
      <c r="R69" s="171"/>
      <c r="S69" s="171"/>
      <c r="T69" s="172"/>
      <c r="U69" s="166"/>
      <c r="V69" s="166">
        <f>SUM(V70:V73)</f>
        <v>1.86</v>
      </c>
      <c r="W69" s="166"/>
      <c r="X69" s="166"/>
      <c r="Y69" s="166"/>
      <c r="AG69" t="s">
        <v>122</v>
      </c>
    </row>
    <row r="70" spans="1:60" outlineLevel="1" x14ac:dyDescent="0.2">
      <c r="A70" s="174">
        <v>37</v>
      </c>
      <c r="B70" s="175" t="s">
        <v>198</v>
      </c>
      <c r="C70" s="191" t="s">
        <v>199</v>
      </c>
      <c r="D70" s="176" t="s">
        <v>132</v>
      </c>
      <c r="E70" s="177">
        <v>12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126</v>
      </c>
      <c r="T70" s="180" t="s">
        <v>126</v>
      </c>
      <c r="U70" s="163">
        <v>0.09</v>
      </c>
      <c r="V70" s="163">
        <f>ROUND(E70*U70,2)</f>
        <v>1.08</v>
      </c>
      <c r="W70" s="163"/>
      <c r="X70" s="163" t="s">
        <v>127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129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192" t="s">
        <v>311</v>
      </c>
      <c r="D71" s="164"/>
      <c r="E71" s="165">
        <v>12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134</v>
      </c>
      <c r="AH71" s="153">
        <v>5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38</v>
      </c>
      <c r="B72" s="175" t="s">
        <v>312</v>
      </c>
      <c r="C72" s="191" t="s">
        <v>313</v>
      </c>
      <c r="D72" s="176" t="s">
        <v>125</v>
      </c>
      <c r="E72" s="177">
        <v>3.1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126</v>
      </c>
      <c r="T72" s="180" t="s">
        <v>126</v>
      </c>
      <c r="U72" s="163">
        <v>0.25</v>
      </c>
      <c r="V72" s="163">
        <f>ROUND(E72*U72,2)</f>
        <v>0.78</v>
      </c>
      <c r="W72" s="163"/>
      <c r="X72" s="163" t="s">
        <v>127</v>
      </c>
      <c r="Y72" s="163" t="s">
        <v>128</v>
      </c>
      <c r="Z72" s="153"/>
      <c r="AA72" s="153"/>
      <c r="AB72" s="153"/>
      <c r="AC72" s="153"/>
      <c r="AD72" s="153"/>
      <c r="AE72" s="153"/>
      <c r="AF72" s="153"/>
      <c r="AG72" s="153" t="s">
        <v>129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2" t="s">
        <v>314</v>
      </c>
      <c r="D73" s="164"/>
      <c r="E73" s="165">
        <v>3.1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134</v>
      </c>
      <c r="AH73" s="153">
        <v>5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67" t="s">
        <v>121</v>
      </c>
      <c r="B74" s="168" t="s">
        <v>88</v>
      </c>
      <c r="C74" s="189" t="s">
        <v>89</v>
      </c>
      <c r="D74" s="169"/>
      <c r="E74" s="170"/>
      <c r="F74" s="171"/>
      <c r="G74" s="171">
        <f>SUMIF(AG75:AG75,"&lt;&gt;NOR",G75:G75)</f>
        <v>0</v>
      </c>
      <c r="H74" s="171"/>
      <c r="I74" s="171">
        <f>SUM(I75:I75)</f>
        <v>0</v>
      </c>
      <c r="J74" s="171"/>
      <c r="K74" s="171">
        <f>SUM(K75:K75)</f>
        <v>0</v>
      </c>
      <c r="L74" s="171"/>
      <c r="M74" s="171">
        <f>SUM(M75:M75)</f>
        <v>0</v>
      </c>
      <c r="N74" s="170"/>
      <c r="O74" s="170">
        <f>SUM(O75:O75)</f>
        <v>0</v>
      </c>
      <c r="P74" s="170"/>
      <c r="Q74" s="170">
        <f>SUM(Q75:Q75)</f>
        <v>0</v>
      </c>
      <c r="R74" s="171"/>
      <c r="S74" s="171"/>
      <c r="T74" s="172"/>
      <c r="U74" s="166"/>
      <c r="V74" s="166">
        <f>SUM(V75:V75)</f>
        <v>1.31</v>
      </c>
      <c r="W74" s="166"/>
      <c r="X74" s="166"/>
      <c r="Y74" s="166"/>
      <c r="AG74" t="s">
        <v>122</v>
      </c>
    </row>
    <row r="75" spans="1:60" outlineLevel="1" x14ac:dyDescent="0.2">
      <c r="A75" s="181">
        <v>39</v>
      </c>
      <c r="B75" s="182" t="s">
        <v>201</v>
      </c>
      <c r="C75" s="190" t="s">
        <v>202</v>
      </c>
      <c r="D75" s="183" t="s">
        <v>159</v>
      </c>
      <c r="E75" s="184">
        <v>81.597380000000001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4">
        <v>0</v>
      </c>
      <c r="O75" s="184">
        <f>ROUND(E75*N75,2)</f>
        <v>0</v>
      </c>
      <c r="P75" s="184">
        <v>0</v>
      </c>
      <c r="Q75" s="184">
        <f>ROUND(E75*P75,2)</f>
        <v>0</v>
      </c>
      <c r="R75" s="186"/>
      <c r="S75" s="186" t="s">
        <v>126</v>
      </c>
      <c r="T75" s="187" t="s">
        <v>126</v>
      </c>
      <c r="U75" s="163">
        <v>1.6E-2</v>
      </c>
      <c r="V75" s="163">
        <f>ROUND(E75*U75,2)</f>
        <v>1.31</v>
      </c>
      <c r="W75" s="163"/>
      <c r="X75" s="163" t="s">
        <v>203</v>
      </c>
      <c r="Y75" s="163" t="s">
        <v>128</v>
      </c>
      <c r="Z75" s="153"/>
      <c r="AA75" s="153"/>
      <c r="AB75" s="153"/>
      <c r="AC75" s="153"/>
      <c r="AD75" s="153"/>
      <c r="AE75" s="153"/>
      <c r="AF75" s="153"/>
      <c r="AG75" s="153" t="s">
        <v>204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7" t="s">
        <v>121</v>
      </c>
      <c r="B76" s="168" t="s">
        <v>90</v>
      </c>
      <c r="C76" s="189" t="s">
        <v>91</v>
      </c>
      <c r="D76" s="169"/>
      <c r="E76" s="170"/>
      <c r="F76" s="171"/>
      <c r="G76" s="171">
        <f>SUMIF(AG77:AG84,"&lt;&gt;NOR",G77:G84)</f>
        <v>0</v>
      </c>
      <c r="H76" s="171"/>
      <c r="I76" s="171">
        <f>SUM(I77:I84)</f>
        <v>0</v>
      </c>
      <c r="J76" s="171"/>
      <c r="K76" s="171">
        <f>SUM(K77:K84)</f>
        <v>0</v>
      </c>
      <c r="L76" s="171"/>
      <c r="M76" s="171">
        <f>SUM(M77:M84)</f>
        <v>0</v>
      </c>
      <c r="N76" s="170"/>
      <c r="O76" s="170">
        <f>SUM(O77:O84)</f>
        <v>0</v>
      </c>
      <c r="P76" s="170"/>
      <c r="Q76" s="170">
        <f>SUM(Q77:Q84)</f>
        <v>0</v>
      </c>
      <c r="R76" s="171"/>
      <c r="S76" s="171"/>
      <c r="T76" s="172"/>
      <c r="U76" s="166"/>
      <c r="V76" s="166">
        <f>SUM(V77:V84)</f>
        <v>74.92</v>
      </c>
      <c r="W76" s="166"/>
      <c r="X76" s="166"/>
      <c r="Y76" s="166"/>
      <c r="AG76" t="s">
        <v>122</v>
      </c>
    </row>
    <row r="77" spans="1:60" ht="22.5" outlineLevel="1" x14ac:dyDescent="0.2">
      <c r="A77" s="174">
        <v>40</v>
      </c>
      <c r="B77" s="175" t="s">
        <v>205</v>
      </c>
      <c r="C77" s="191" t="s">
        <v>206</v>
      </c>
      <c r="D77" s="176" t="s">
        <v>159</v>
      </c>
      <c r="E77" s="177">
        <v>33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126</v>
      </c>
      <c r="T77" s="180" t="s">
        <v>126</v>
      </c>
      <c r="U77" s="163">
        <v>0</v>
      </c>
      <c r="V77" s="163">
        <f>ROUND(E77*U77,2)</f>
        <v>0</v>
      </c>
      <c r="W77" s="163"/>
      <c r="X77" s="163" t="s">
        <v>127</v>
      </c>
      <c r="Y77" s="163" t="s">
        <v>128</v>
      </c>
      <c r="Z77" s="153"/>
      <c r="AA77" s="153"/>
      <c r="AB77" s="153"/>
      <c r="AC77" s="153"/>
      <c r="AD77" s="153"/>
      <c r="AE77" s="153"/>
      <c r="AF77" s="153"/>
      <c r="AG77" s="153" t="s">
        <v>129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2" x14ac:dyDescent="0.2">
      <c r="A78" s="160"/>
      <c r="B78" s="161"/>
      <c r="C78" s="267" t="s">
        <v>207</v>
      </c>
      <c r="D78" s="268"/>
      <c r="E78" s="268"/>
      <c r="F78" s="268"/>
      <c r="G78" s="26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151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74">
        <v>41</v>
      </c>
      <c r="B79" s="175" t="s">
        <v>208</v>
      </c>
      <c r="C79" s="191" t="s">
        <v>209</v>
      </c>
      <c r="D79" s="176" t="s">
        <v>159</v>
      </c>
      <c r="E79" s="177">
        <v>21.445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126</v>
      </c>
      <c r="T79" s="180" t="s">
        <v>126</v>
      </c>
      <c r="U79" s="163">
        <v>0</v>
      </c>
      <c r="V79" s="163">
        <f>ROUND(E79*U79,2)</f>
        <v>0</v>
      </c>
      <c r="W79" s="163"/>
      <c r="X79" s="163" t="s">
        <v>127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129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 x14ac:dyDescent="0.2">
      <c r="A80" s="160"/>
      <c r="B80" s="161"/>
      <c r="C80" s="192" t="s">
        <v>315</v>
      </c>
      <c r="D80" s="164"/>
      <c r="E80" s="165">
        <v>54.445</v>
      </c>
      <c r="F80" s="163"/>
      <c r="G80" s="163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134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3" x14ac:dyDescent="0.2">
      <c r="A81" s="160"/>
      <c r="B81" s="161"/>
      <c r="C81" s="192" t="s">
        <v>316</v>
      </c>
      <c r="D81" s="164"/>
      <c r="E81" s="165">
        <v>-33</v>
      </c>
      <c r="F81" s="163"/>
      <c r="G81" s="163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3"/>
      <c r="AA81" s="153"/>
      <c r="AB81" s="153"/>
      <c r="AC81" s="153"/>
      <c r="AD81" s="153"/>
      <c r="AE81" s="153"/>
      <c r="AF81" s="153"/>
      <c r="AG81" s="153" t="s">
        <v>134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81">
        <v>42</v>
      </c>
      <c r="B82" s="182" t="s">
        <v>212</v>
      </c>
      <c r="C82" s="190" t="s">
        <v>213</v>
      </c>
      <c r="D82" s="183" t="s">
        <v>159</v>
      </c>
      <c r="E82" s="184">
        <v>54.445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126</v>
      </c>
      <c r="T82" s="187" t="s">
        <v>126</v>
      </c>
      <c r="U82" s="163">
        <v>0.68799999999999994</v>
      </c>
      <c r="V82" s="163">
        <f>ROUND(E82*U82,2)</f>
        <v>37.46</v>
      </c>
      <c r="W82" s="163"/>
      <c r="X82" s="163" t="s">
        <v>214</v>
      </c>
      <c r="Y82" s="163" t="s">
        <v>128</v>
      </c>
      <c r="Z82" s="153"/>
      <c r="AA82" s="153"/>
      <c r="AB82" s="153"/>
      <c r="AC82" s="153"/>
      <c r="AD82" s="153"/>
      <c r="AE82" s="153"/>
      <c r="AF82" s="153"/>
      <c r="AG82" s="153" t="s">
        <v>215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81">
        <v>43</v>
      </c>
      <c r="B83" s="182" t="s">
        <v>216</v>
      </c>
      <c r="C83" s="190" t="s">
        <v>217</v>
      </c>
      <c r="D83" s="183" t="s">
        <v>159</v>
      </c>
      <c r="E83" s="184">
        <v>54.445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126</v>
      </c>
      <c r="T83" s="187" t="s">
        <v>126</v>
      </c>
      <c r="U83" s="163">
        <v>0</v>
      </c>
      <c r="V83" s="163">
        <f>ROUND(E83*U83,2)</f>
        <v>0</v>
      </c>
      <c r="W83" s="163"/>
      <c r="X83" s="163" t="s">
        <v>214</v>
      </c>
      <c r="Y83" s="163" t="s">
        <v>128</v>
      </c>
      <c r="Z83" s="153"/>
      <c r="AA83" s="153"/>
      <c r="AB83" s="153"/>
      <c r="AC83" s="153"/>
      <c r="AD83" s="153"/>
      <c r="AE83" s="153"/>
      <c r="AF83" s="153"/>
      <c r="AG83" s="153" t="s">
        <v>215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81">
        <v>44</v>
      </c>
      <c r="B84" s="182" t="s">
        <v>218</v>
      </c>
      <c r="C84" s="190" t="s">
        <v>219</v>
      </c>
      <c r="D84" s="183" t="s">
        <v>159</v>
      </c>
      <c r="E84" s="184">
        <v>54.445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126</v>
      </c>
      <c r="T84" s="187" t="s">
        <v>126</v>
      </c>
      <c r="U84" s="163">
        <v>0.68799999999999994</v>
      </c>
      <c r="V84" s="163">
        <f>ROUND(E84*U84,2)</f>
        <v>37.46</v>
      </c>
      <c r="W84" s="163"/>
      <c r="X84" s="163" t="s">
        <v>214</v>
      </c>
      <c r="Y84" s="163" t="s">
        <v>128</v>
      </c>
      <c r="Z84" s="153"/>
      <c r="AA84" s="153"/>
      <c r="AB84" s="153"/>
      <c r="AC84" s="153"/>
      <c r="AD84" s="153"/>
      <c r="AE84" s="153"/>
      <c r="AF84" s="153"/>
      <c r="AG84" s="153" t="s">
        <v>215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167" t="s">
        <v>121</v>
      </c>
      <c r="B85" s="168" t="s">
        <v>93</v>
      </c>
      <c r="C85" s="189" t="s">
        <v>29</v>
      </c>
      <c r="D85" s="169"/>
      <c r="E85" s="170"/>
      <c r="F85" s="171"/>
      <c r="G85" s="171">
        <f>SUMIF(AG86:AG93,"&lt;&gt;NOR",G86:G93)</f>
        <v>0</v>
      </c>
      <c r="H85" s="171"/>
      <c r="I85" s="171">
        <f>SUM(I86:I93)</f>
        <v>0</v>
      </c>
      <c r="J85" s="171"/>
      <c r="K85" s="171">
        <f>SUM(K86:K93)</f>
        <v>0</v>
      </c>
      <c r="L85" s="171"/>
      <c r="M85" s="171">
        <f>SUM(M86:M93)</f>
        <v>0</v>
      </c>
      <c r="N85" s="170"/>
      <c r="O85" s="170">
        <f>SUM(O86:O93)</f>
        <v>0</v>
      </c>
      <c r="P85" s="170"/>
      <c r="Q85" s="170">
        <f>SUM(Q86:Q93)</f>
        <v>0</v>
      </c>
      <c r="R85" s="171"/>
      <c r="S85" s="171"/>
      <c r="T85" s="172"/>
      <c r="U85" s="166"/>
      <c r="V85" s="166">
        <f>SUM(V86:V93)</f>
        <v>0</v>
      </c>
      <c r="W85" s="166"/>
      <c r="X85" s="166"/>
      <c r="Y85" s="166"/>
      <c r="AG85" t="s">
        <v>122</v>
      </c>
    </row>
    <row r="86" spans="1:60" outlineLevel="1" x14ac:dyDescent="0.2">
      <c r="A86" s="174">
        <v>45</v>
      </c>
      <c r="B86" s="175" t="s">
        <v>220</v>
      </c>
      <c r="C86" s="191" t="s">
        <v>221</v>
      </c>
      <c r="D86" s="176" t="s">
        <v>222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126</v>
      </c>
      <c r="T86" s="180" t="s">
        <v>223</v>
      </c>
      <c r="U86" s="163">
        <v>0</v>
      </c>
      <c r="V86" s="163">
        <f>ROUND(E86*U86,2)</f>
        <v>0</v>
      </c>
      <c r="W86" s="163"/>
      <c r="X86" s="163" t="s">
        <v>224</v>
      </c>
      <c r="Y86" s="163" t="s">
        <v>128</v>
      </c>
      <c r="Z86" s="153"/>
      <c r="AA86" s="153"/>
      <c r="AB86" s="153"/>
      <c r="AC86" s="153"/>
      <c r="AD86" s="153"/>
      <c r="AE86" s="153"/>
      <c r="AF86" s="153"/>
      <c r="AG86" s="153" t="s">
        <v>225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2" x14ac:dyDescent="0.2">
      <c r="A87" s="160"/>
      <c r="B87" s="161"/>
      <c r="C87" s="267" t="s">
        <v>226</v>
      </c>
      <c r="D87" s="268"/>
      <c r="E87" s="268"/>
      <c r="F87" s="268"/>
      <c r="G87" s="268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151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88" t="str">
        <f>C87</f>
        <v>Zaměření a vytýčení stávajících inženýrských sítí v místě stavby z hlediska jejich ochrany při provádění stavby.</v>
      </c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4">
        <v>46</v>
      </c>
      <c r="B88" s="175" t="s">
        <v>227</v>
      </c>
      <c r="C88" s="191" t="s">
        <v>228</v>
      </c>
      <c r="D88" s="176" t="s">
        <v>222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126</v>
      </c>
      <c r="T88" s="180" t="s">
        <v>223</v>
      </c>
      <c r="U88" s="163">
        <v>0</v>
      </c>
      <c r="V88" s="163">
        <f>ROUND(E88*U88,2)</f>
        <v>0</v>
      </c>
      <c r="W88" s="163"/>
      <c r="X88" s="163" t="s">
        <v>224</v>
      </c>
      <c r="Y88" s="163" t="s">
        <v>128</v>
      </c>
      <c r="Z88" s="153"/>
      <c r="AA88" s="153"/>
      <c r="AB88" s="153"/>
      <c r="AC88" s="153"/>
      <c r="AD88" s="153"/>
      <c r="AE88" s="153"/>
      <c r="AF88" s="153"/>
      <c r="AG88" s="153" t="s">
        <v>229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 x14ac:dyDescent="0.2">
      <c r="A89" s="160"/>
      <c r="B89" s="161"/>
      <c r="C89" s="267" t="s">
        <v>230</v>
      </c>
      <c r="D89" s="268"/>
      <c r="E89" s="268"/>
      <c r="F89" s="268"/>
      <c r="G89" s="268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151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4">
        <v>47</v>
      </c>
      <c r="B90" s="175" t="s">
        <v>231</v>
      </c>
      <c r="C90" s="191" t="s">
        <v>232</v>
      </c>
      <c r="D90" s="176" t="s">
        <v>222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126</v>
      </c>
      <c r="T90" s="180" t="s">
        <v>223</v>
      </c>
      <c r="U90" s="163">
        <v>0</v>
      </c>
      <c r="V90" s="163">
        <f>ROUND(E90*U90,2)</f>
        <v>0</v>
      </c>
      <c r="W90" s="163"/>
      <c r="X90" s="163" t="s">
        <v>224</v>
      </c>
      <c r="Y90" s="163" t="s">
        <v>128</v>
      </c>
      <c r="Z90" s="153"/>
      <c r="AA90" s="153"/>
      <c r="AB90" s="153"/>
      <c r="AC90" s="153"/>
      <c r="AD90" s="153"/>
      <c r="AE90" s="153"/>
      <c r="AF90" s="153"/>
      <c r="AG90" s="153" t="s">
        <v>233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45" outlineLevel="2" x14ac:dyDescent="0.2">
      <c r="A91" s="160"/>
      <c r="B91" s="161"/>
      <c r="C91" s="267" t="s">
        <v>234</v>
      </c>
      <c r="D91" s="268"/>
      <c r="E91" s="268"/>
      <c r="F91" s="268"/>
      <c r="G91" s="268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151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88" t="str">
        <f>C91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4">
        <v>48</v>
      </c>
      <c r="B92" s="175" t="s">
        <v>235</v>
      </c>
      <c r="C92" s="191" t="s">
        <v>236</v>
      </c>
      <c r="D92" s="176" t="s">
        <v>222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126</v>
      </c>
      <c r="T92" s="180" t="s">
        <v>223</v>
      </c>
      <c r="U92" s="163">
        <v>0</v>
      </c>
      <c r="V92" s="163">
        <f>ROUND(E92*U92,2)</f>
        <v>0</v>
      </c>
      <c r="W92" s="163"/>
      <c r="X92" s="163" t="s">
        <v>224</v>
      </c>
      <c r="Y92" s="163" t="s">
        <v>128</v>
      </c>
      <c r="Z92" s="153"/>
      <c r="AA92" s="153"/>
      <c r="AB92" s="153"/>
      <c r="AC92" s="153"/>
      <c r="AD92" s="153"/>
      <c r="AE92" s="153"/>
      <c r="AF92" s="153"/>
      <c r="AG92" s="153" t="s">
        <v>233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2" x14ac:dyDescent="0.2">
      <c r="A93" s="160"/>
      <c r="B93" s="161"/>
      <c r="C93" s="267" t="s">
        <v>237</v>
      </c>
      <c r="D93" s="268"/>
      <c r="E93" s="268"/>
      <c r="F93" s="268"/>
      <c r="G93" s="268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151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88" t="str">
        <f>C93</f>
        <v>Náklady na ztížené provádění stavebních prací v důsledku nepřerušeného provozu na staveništi nebo v případech nepřerušeného provozu v objektech v nichž se stavební práce provádí.</v>
      </c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67" t="s">
        <v>121</v>
      </c>
      <c r="B94" s="168" t="s">
        <v>94</v>
      </c>
      <c r="C94" s="189" t="s">
        <v>30</v>
      </c>
      <c r="D94" s="169"/>
      <c r="E94" s="170"/>
      <c r="F94" s="171"/>
      <c r="G94" s="171">
        <f>SUMIF(AG95:AG102,"&lt;&gt;NOR",G95:G102)</f>
        <v>0</v>
      </c>
      <c r="H94" s="171"/>
      <c r="I94" s="171">
        <f>SUM(I95:I102)</f>
        <v>0</v>
      </c>
      <c r="J94" s="171"/>
      <c r="K94" s="171">
        <f>SUM(K95:K102)</f>
        <v>0</v>
      </c>
      <c r="L94" s="171"/>
      <c r="M94" s="171">
        <f>SUM(M95:M102)</f>
        <v>0</v>
      </c>
      <c r="N94" s="170"/>
      <c r="O94" s="170">
        <f>SUM(O95:O102)</f>
        <v>0</v>
      </c>
      <c r="P94" s="170"/>
      <c r="Q94" s="170">
        <f>SUM(Q95:Q102)</f>
        <v>0</v>
      </c>
      <c r="R94" s="171"/>
      <c r="S94" s="171"/>
      <c r="T94" s="172"/>
      <c r="U94" s="166"/>
      <c r="V94" s="166">
        <f>SUM(V95:V102)</f>
        <v>0</v>
      </c>
      <c r="W94" s="166"/>
      <c r="X94" s="166"/>
      <c r="Y94" s="166"/>
      <c r="AG94" t="s">
        <v>122</v>
      </c>
    </row>
    <row r="95" spans="1:60" outlineLevel="1" x14ac:dyDescent="0.2">
      <c r="A95" s="174">
        <v>49</v>
      </c>
      <c r="B95" s="175" t="s">
        <v>238</v>
      </c>
      <c r="C95" s="191" t="s">
        <v>239</v>
      </c>
      <c r="D95" s="176" t="s">
        <v>222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126</v>
      </c>
      <c r="T95" s="180" t="s">
        <v>223</v>
      </c>
      <c r="U95" s="163">
        <v>0</v>
      </c>
      <c r="V95" s="163">
        <f>ROUND(E95*U95,2)</f>
        <v>0</v>
      </c>
      <c r="W95" s="163"/>
      <c r="X95" s="163" t="s">
        <v>224</v>
      </c>
      <c r="Y95" s="163" t="s">
        <v>128</v>
      </c>
      <c r="Z95" s="153"/>
      <c r="AA95" s="153"/>
      <c r="AB95" s="153"/>
      <c r="AC95" s="153"/>
      <c r="AD95" s="153"/>
      <c r="AE95" s="153"/>
      <c r="AF95" s="153"/>
      <c r="AG95" s="153" t="s">
        <v>225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33.75" outlineLevel="2" x14ac:dyDescent="0.2">
      <c r="A96" s="160"/>
      <c r="B96" s="161"/>
      <c r="C96" s="267" t="s">
        <v>240</v>
      </c>
      <c r="D96" s="268"/>
      <c r="E96" s="268"/>
      <c r="F96" s="268"/>
      <c r="G96" s="268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3"/>
      <c r="AA96" s="153"/>
      <c r="AB96" s="153"/>
      <c r="AC96" s="153"/>
      <c r="AD96" s="153"/>
      <c r="AE96" s="153"/>
      <c r="AF96" s="153"/>
      <c r="AG96" s="153" t="s">
        <v>151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88" t="str">
        <f>C96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4">
        <v>50</v>
      </c>
      <c r="B97" s="175" t="s">
        <v>241</v>
      </c>
      <c r="C97" s="191" t="s">
        <v>242</v>
      </c>
      <c r="D97" s="176" t="s">
        <v>222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126</v>
      </c>
      <c r="T97" s="180" t="s">
        <v>223</v>
      </c>
      <c r="U97" s="163">
        <v>0</v>
      </c>
      <c r="V97" s="163">
        <f>ROUND(E97*U97,2)</f>
        <v>0</v>
      </c>
      <c r="W97" s="163"/>
      <c r="X97" s="163" t="s">
        <v>224</v>
      </c>
      <c r="Y97" s="163" t="s">
        <v>128</v>
      </c>
      <c r="Z97" s="153"/>
      <c r="AA97" s="153"/>
      <c r="AB97" s="153"/>
      <c r="AC97" s="153"/>
      <c r="AD97" s="153"/>
      <c r="AE97" s="153"/>
      <c r="AF97" s="153"/>
      <c r="AG97" s="153" t="s">
        <v>225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33.75" outlineLevel="2" x14ac:dyDescent="0.2">
      <c r="A98" s="160"/>
      <c r="B98" s="161"/>
      <c r="C98" s="267" t="s">
        <v>243</v>
      </c>
      <c r="D98" s="268"/>
      <c r="E98" s="268"/>
      <c r="F98" s="268"/>
      <c r="G98" s="268"/>
      <c r="H98" s="163"/>
      <c r="I98" s="163"/>
      <c r="J98" s="163"/>
      <c r="K98" s="163"/>
      <c r="L98" s="163"/>
      <c r="M98" s="163"/>
      <c r="N98" s="162"/>
      <c r="O98" s="162"/>
      <c r="P98" s="162"/>
      <c r="Q98" s="162"/>
      <c r="R98" s="163"/>
      <c r="S98" s="163"/>
      <c r="T98" s="163"/>
      <c r="U98" s="163"/>
      <c r="V98" s="163"/>
      <c r="W98" s="163"/>
      <c r="X98" s="163"/>
      <c r="Y98" s="163"/>
      <c r="Z98" s="153"/>
      <c r="AA98" s="153"/>
      <c r="AB98" s="153"/>
      <c r="AC98" s="153"/>
      <c r="AD98" s="153"/>
      <c r="AE98" s="153"/>
      <c r="AF98" s="153"/>
      <c r="AG98" s="153" t="s">
        <v>151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88" t="str">
        <f>C98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4">
        <v>51</v>
      </c>
      <c r="B99" s="175" t="s">
        <v>244</v>
      </c>
      <c r="C99" s="191" t="s">
        <v>245</v>
      </c>
      <c r="D99" s="176" t="s">
        <v>222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126</v>
      </c>
      <c r="T99" s="180" t="s">
        <v>223</v>
      </c>
      <c r="U99" s="163">
        <v>0</v>
      </c>
      <c r="V99" s="163">
        <f>ROUND(E99*U99,2)</f>
        <v>0</v>
      </c>
      <c r="W99" s="163"/>
      <c r="X99" s="163" t="s">
        <v>224</v>
      </c>
      <c r="Y99" s="163" t="s">
        <v>128</v>
      </c>
      <c r="Z99" s="153"/>
      <c r="AA99" s="153"/>
      <c r="AB99" s="153"/>
      <c r="AC99" s="153"/>
      <c r="AD99" s="153"/>
      <c r="AE99" s="153"/>
      <c r="AF99" s="153"/>
      <c r="AG99" s="153" t="s">
        <v>225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45" outlineLevel="2" x14ac:dyDescent="0.2">
      <c r="A100" s="160"/>
      <c r="B100" s="161"/>
      <c r="C100" s="267" t="s">
        <v>246</v>
      </c>
      <c r="D100" s="268"/>
      <c r="E100" s="268"/>
      <c r="F100" s="268"/>
      <c r="G100" s="268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3"/>
      <c r="AA100" s="153"/>
      <c r="AB100" s="153"/>
      <c r="AC100" s="153"/>
      <c r="AD100" s="153"/>
      <c r="AE100" s="153"/>
      <c r="AF100" s="153"/>
      <c r="AG100" s="153" t="s">
        <v>151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88" t="str">
        <f>C100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4">
        <v>52</v>
      </c>
      <c r="B101" s="175" t="s">
        <v>247</v>
      </c>
      <c r="C101" s="191" t="s">
        <v>248</v>
      </c>
      <c r="D101" s="176" t="s">
        <v>222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126</v>
      </c>
      <c r="T101" s="180" t="s">
        <v>223</v>
      </c>
      <c r="U101" s="163">
        <v>0</v>
      </c>
      <c r="V101" s="163">
        <f>ROUND(E101*U101,2)</f>
        <v>0</v>
      </c>
      <c r="W101" s="163"/>
      <c r="X101" s="163" t="s">
        <v>224</v>
      </c>
      <c r="Y101" s="163" t="s">
        <v>128</v>
      </c>
      <c r="Z101" s="153"/>
      <c r="AA101" s="153"/>
      <c r="AB101" s="153"/>
      <c r="AC101" s="153"/>
      <c r="AD101" s="153"/>
      <c r="AE101" s="153"/>
      <c r="AF101" s="153"/>
      <c r="AG101" s="153" t="s">
        <v>225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2" x14ac:dyDescent="0.2">
      <c r="A102" s="160"/>
      <c r="B102" s="161"/>
      <c r="C102" s="267" t="s">
        <v>249</v>
      </c>
      <c r="D102" s="268"/>
      <c r="E102" s="268"/>
      <c r="F102" s="268"/>
      <c r="G102" s="268"/>
      <c r="H102" s="163"/>
      <c r="I102" s="163"/>
      <c r="J102" s="163"/>
      <c r="K102" s="163"/>
      <c r="L102" s="163"/>
      <c r="M102" s="163"/>
      <c r="N102" s="162"/>
      <c r="O102" s="162"/>
      <c r="P102" s="162"/>
      <c r="Q102" s="162"/>
      <c r="R102" s="163"/>
      <c r="S102" s="163"/>
      <c r="T102" s="163"/>
      <c r="U102" s="163"/>
      <c r="V102" s="163"/>
      <c r="W102" s="163"/>
      <c r="X102" s="163"/>
      <c r="Y102" s="163"/>
      <c r="Z102" s="153"/>
      <c r="AA102" s="153"/>
      <c r="AB102" s="153"/>
      <c r="AC102" s="153"/>
      <c r="AD102" s="153"/>
      <c r="AE102" s="153"/>
      <c r="AF102" s="153"/>
      <c r="AG102" s="153" t="s">
        <v>151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88" t="str">
        <f>C102</f>
        <v>Náklady na provedení skutečného zaměření stavby v rozsahu nezbytném pro zápis změny do katastru nemovitostí.</v>
      </c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3"/>
      <c r="B103" s="4"/>
      <c r="C103" s="19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12</v>
      </c>
      <c r="AF103">
        <v>21</v>
      </c>
      <c r="AG103" t="s">
        <v>107</v>
      </c>
    </row>
    <row r="104" spans="1:60" x14ac:dyDescent="0.2">
      <c r="A104" s="156"/>
      <c r="B104" s="157" t="s">
        <v>31</v>
      </c>
      <c r="C104" s="194"/>
      <c r="D104" s="158"/>
      <c r="E104" s="159"/>
      <c r="F104" s="159"/>
      <c r="G104" s="173">
        <f>G8+G31+G47+G64+G69+G74+G76+G85+G94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250</v>
      </c>
    </row>
    <row r="105" spans="1:60" x14ac:dyDescent="0.2">
      <c r="A105" s="3"/>
      <c r="B105" s="4"/>
      <c r="C105" s="19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9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76" t="s">
        <v>251</v>
      </c>
      <c r="B107" s="276"/>
      <c r="C107" s="277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5"/>
      <c r="B108" s="256"/>
      <c r="C108" s="257"/>
      <c r="D108" s="256"/>
      <c r="E108" s="256"/>
      <c r="F108" s="256"/>
      <c r="G108" s="25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252</v>
      </c>
    </row>
    <row r="109" spans="1:60" x14ac:dyDescent="0.2">
      <c r="A109" s="259"/>
      <c r="B109" s="260"/>
      <c r="C109" s="261"/>
      <c r="D109" s="260"/>
      <c r="E109" s="260"/>
      <c r="F109" s="260"/>
      <c r="G109" s="26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9"/>
      <c r="B110" s="260"/>
      <c r="C110" s="261"/>
      <c r="D110" s="260"/>
      <c r="E110" s="260"/>
      <c r="F110" s="260"/>
      <c r="G110" s="26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9"/>
      <c r="B111" s="260"/>
      <c r="C111" s="261"/>
      <c r="D111" s="260"/>
      <c r="E111" s="260"/>
      <c r="F111" s="260"/>
      <c r="G111" s="26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3"/>
      <c r="B112" s="264"/>
      <c r="C112" s="265"/>
      <c r="D112" s="264"/>
      <c r="E112" s="264"/>
      <c r="F112" s="264"/>
      <c r="G112" s="26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9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95"/>
      <c r="D114" s="10"/>
      <c r="AG114" t="s">
        <v>253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107:C107"/>
    <mergeCell ref="C100:G100"/>
    <mergeCell ref="C102:G102"/>
    <mergeCell ref="C87:G87"/>
    <mergeCell ref="C89:G89"/>
    <mergeCell ref="C91:G91"/>
    <mergeCell ref="C93:G93"/>
    <mergeCell ref="C96:G96"/>
    <mergeCell ref="C98:G98"/>
    <mergeCell ref="A108:G112"/>
    <mergeCell ref="C24:G24"/>
    <mergeCell ref="C27:G27"/>
    <mergeCell ref="C43:G43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58</v>
      </c>
      <c r="C4" s="273" t="s">
        <v>59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SUMIF(AG9:AG19,"&lt;&gt;NOR",G9:G19)</f>
        <v>0</v>
      </c>
      <c r="H8" s="171"/>
      <c r="I8" s="171">
        <f>SUM(I9:I19)</f>
        <v>0</v>
      </c>
      <c r="J8" s="171"/>
      <c r="K8" s="171">
        <f>SUM(K9:K19)</f>
        <v>0</v>
      </c>
      <c r="L8" s="171"/>
      <c r="M8" s="171">
        <f>SUM(M9:M19)</f>
        <v>0</v>
      </c>
      <c r="N8" s="170"/>
      <c r="O8" s="170">
        <f>SUM(O9:O19)</f>
        <v>0</v>
      </c>
      <c r="P8" s="170"/>
      <c r="Q8" s="170">
        <f>SUM(Q9:Q19)</f>
        <v>28.45</v>
      </c>
      <c r="R8" s="171"/>
      <c r="S8" s="171"/>
      <c r="T8" s="172"/>
      <c r="U8" s="166"/>
      <c r="V8" s="166">
        <f>SUM(V9:V19)</f>
        <v>29.04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317</v>
      </c>
      <c r="C9" s="190" t="s">
        <v>318</v>
      </c>
      <c r="D9" s="183" t="s">
        <v>125</v>
      </c>
      <c r="E9" s="184">
        <v>225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0.11</v>
      </c>
      <c r="Q9" s="184">
        <f>ROUND(E9*P9,2)</f>
        <v>24.75</v>
      </c>
      <c r="R9" s="186"/>
      <c r="S9" s="186" t="s">
        <v>126</v>
      </c>
      <c r="T9" s="187" t="s">
        <v>126</v>
      </c>
      <c r="U9" s="163">
        <v>0.08</v>
      </c>
      <c r="V9" s="163">
        <f>ROUND(E9*U9,2)</f>
        <v>18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1">
        <v>2</v>
      </c>
      <c r="B10" s="182" t="s">
        <v>130</v>
      </c>
      <c r="C10" s="190" t="s">
        <v>131</v>
      </c>
      <c r="D10" s="183" t="s">
        <v>132</v>
      </c>
      <c r="E10" s="184">
        <v>7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0.27</v>
      </c>
      <c r="Q10" s="184">
        <f>ROUND(E10*P10,2)</f>
        <v>1.89</v>
      </c>
      <c r="R10" s="186"/>
      <c r="S10" s="186" t="s">
        <v>126</v>
      </c>
      <c r="T10" s="187" t="s">
        <v>126</v>
      </c>
      <c r="U10" s="163">
        <v>0.123</v>
      </c>
      <c r="V10" s="163">
        <f>ROUND(E10*U10,2)</f>
        <v>0.86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1">
        <v>3</v>
      </c>
      <c r="B11" s="182" t="s">
        <v>256</v>
      </c>
      <c r="C11" s="190" t="s">
        <v>257</v>
      </c>
      <c r="D11" s="183" t="s">
        <v>132</v>
      </c>
      <c r="E11" s="184">
        <v>7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0.115</v>
      </c>
      <c r="Q11" s="184">
        <f>ROUND(E11*P11,2)</f>
        <v>0.81</v>
      </c>
      <c r="R11" s="186"/>
      <c r="S11" s="186" t="s">
        <v>126</v>
      </c>
      <c r="T11" s="187" t="s">
        <v>126</v>
      </c>
      <c r="U11" s="163">
        <v>0.13700000000000001</v>
      </c>
      <c r="V11" s="163">
        <f>ROUND(E11*U11,2)</f>
        <v>0.96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81">
        <v>4</v>
      </c>
      <c r="B12" s="182" t="s">
        <v>140</v>
      </c>
      <c r="C12" s="190" t="s">
        <v>141</v>
      </c>
      <c r="D12" s="183" t="s">
        <v>142</v>
      </c>
      <c r="E12" s="184">
        <v>0.5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2</v>
      </c>
      <c r="Q12" s="184">
        <f>ROUND(E12*P12,2)</f>
        <v>1</v>
      </c>
      <c r="R12" s="186"/>
      <c r="S12" s="186" t="s">
        <v>126</v>
      </c>
      <c r="T12" s="187" t="s">
        <v>126</v>
      </c>
      <c r="U12" s="163">
        <v>16.54</v>
      </c>
      <c r="V12" s="163">
        <f>ROUND(E12*U12,2)</f>
        <v>8.27</v>
      </c>
      <c r="W12" s="163"/>
      <c r="X12" s="163" t="s">
        <v>127</v>
      </c>
      <c r="Y12" s="163" t="s">
        <v>128</v>
      </c>
      <c r="Z12" s="153"/>
      <c r="AA12" s="153"/>
      <c r="AB12" s="153"/>
      <c r="AC12" s="153"/>
      <c r="AD12" s="153"/>
      <c r="AE12" s="153"/>
      <c r="AF12" s="153"/>
      <c r="AG12" s="153" t="s">
        <v>129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4">
        <v>5</v>
      </c>
      <c r="B13" s="175" t="s">
        <v>143</v>
      </c>
      <c r="C13" s="191" t="s">
        <v>144</v>
      </c>
      <c r="D13" s="176" t="s">
        <v>125</v>
      </c>
      <c r="E13" s="177">
        <v>3.5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126</v>
      </c>
      <c r="T13" s="180" t="s">
        <v>126</v>
      </c>
      <c r="U13" s="163">
        <v>1.2999999999999999E-2</v>
      </c>
      <c r="V13" s="163">
        <f>ROUND(E13*U13,2)</f>
        <v>0.05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 x14ac:dyDescent="0.2">
      <c r="A14" s="160"/>
      <c r="B14" s="161"/>
      <c r="C14" s="192" t="s">
        <v>319</v>
      </c>
      <c r="D14" s="164"/>
      <c r="E14" s="165">
        <v>3.5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134</v>
      </c>
      <c r="AH14" s="153">
        <v>5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6</v>
      </c>
      <c r="B15" s="175" t="s">
        <v>146</v>
      </c>
      <c r="C15" s="191" t="s">
        <v>147</v>
      </c>
      <c r="D15" s="176" t="s">
        <v>142</v>
      </c>
      <c r="E15" s="177">
        <v>0.35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126</v>
      </c>
      <c r="T15" s="180" t="s">
        <v>126</v>
      </c>
      <c r="U15" s="163">
        <v>1.4379999999999999</v>
      </c>
      <c r="V15" s="163">
        <f>ROUND(E15*U15,2)</f>
        <v>0.5</v>
      </c>
      <c r="W15" s="163"/>
      <c r="X15" s="163" t="s">
        <v>148</v>
      </c>
      <c r="Y15" s="163" t="s">
        <v>128</v>
      </c>
      <c r="Z15" s="153"/>
      <c r="AA15" s="153"/>
      <c r="AB15" s="153"/>
      <c r="AC15" s="153"/>
      <c r="AD15" s="153"/>
      <c r="AE15" s="153"/>
      <c r="AF15" s="153"/>
      <c r="AG15" s="153" t="s">
        <v>149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267" t="s">
        <v>150</v>
      </c>
      <c r="D16" s="268"/>
      <c r="E16" s="268"/>
      <c r="F16" s="268"/>
      <c r="G16" s="268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151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 x14ac:dyDescent="0.2">
      <c r="A17" s="160"/>
      <c r="B17" s="161"/>
      <c r="C17" s="192" t="s">
        <v>320</v>
      </c>
      <c r="D17" s="164"/>
      <c r="E17" s="165">
        <v>0.35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134</v>
      </c>
      <c r="AH17" s="153">
        <v>5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4">
        <v>7</v>
      </c>
      <c r="B18" s="175" t="s">
        <v>154</v>
      </c>
      <c r="C18" s="191" t="s">
        <v>155</v>
      </c>
      <c r="D18" s="176" t="s">
        <v>125</v>
      </c>
      <c r="E18" s="177">
        <v>3.5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3.0000000000000001E-5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126</v>
      </c>
      <c r="T18" s="180" t="s">
        <v>126</v>
      </c>
      <c r="U18" s="163">
        <v>0.113</v>
      </c>
      <c r="V18" s="163">
        <f>ROUND(E18*U18,2)</f>
        <v>0.4</v>
      </c>
      <c r="W18" s="163"/>
      <c r="X18" s="163" t="s">
        <v>148</v>
      </c>
      <c r="Y18" s="163" t="s">
        <v>128</v>
      </c>
      <c r="Z18" s="153"/>
      <c r="AA18" s="153"/>
      <c r="AB18" s="153"/>
      <c r="AC18" s="153"/>
      <c r="AD18" s="153"/>
      <c r="AE18" s="153"/>
      <c r="AF18" s="153"/>
      <c r="AG18" s="153" t="s">
        <v>149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">
      <c r="A19" s="160"/>
      <c r="B19" s="161"/>
      <c r="C19" s="192" t="s">
        <v>321</v>
      </c>
      <c r="D19" s="164"/>
      <c r="E19" s="165">
        <v>3.5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134</v>
      </c>
      <c r="AH19" s="153">
        <v>5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67" t="s">
        <v>121</v>
      </c>
      <c r="B20" s="168" t="s">
        <v>78</v>
      </c>
      <c r="C20" s="189" t="s">
        <v>79</v>
      </c>
      <c r="D20" s="169"/>
      <c r="E20" s="170"/>
      <c r="F20" s="171"/>
      <c r="G20" s="171">
        <f>SUMIF(AG21:AG28,"&lt;&gt;NOR",G21:G28)</f>
        <v>0</v>
      </c>
      <c r="H20" s="171"/>
      <c r="I20" s="171">
        <f>SUM(I21:I28)</f>
        <v>0</v>
      </c>
      <c r="J20" s="171"/>
      <c r="K20" s="171">
        <f>SUM(K21:K28)</f>
        <v>0</v>
      </c>
      <c r="L20" s="171"/>
      <c r="M20" s="171">
        <f>SUM(M21:M28)</f>
        <v>0</v>
      </c>
      <c r="N20" s="170"/>
      <c r="O20" s="170">
        <f>SUM(O21:O28)</f>
        <v>49.410000000000004</v>
      </c>
      <c r="P20" s="170"/>
      <c r="Q20" s="170">
        <f>SUM(Q21:Q28)</f>
        <v>0</v>
      </c>
      <c r="R20" s="171"/>
      <c r="S20" s="171"/>
      <c r="T20" s="172"/>
      <c r="U20" s="166"/>
      <c r="V20" s="166">
        <f>SUM(V21:V28)</f>
        <v>32.51</v>
      </c>
      <c r="W20" s="166"/>
      <c r="X20" s="166"/>
      <c r="Y20" s="166"/>
      <c r="AG20" t="s">
        <v>122</v>
      </c>
    </row>
    <row r="21" spans="1:60" ht="22.5" outlineLevel="1" x14ac:dyDescent="0.2">
      <c r="A21" s="181">
        <v>8</v>
      </c>
      <c r="B21" s="182" t="s">
        <v>157</v>
      </c>
      <c r="C21" s="190" t="s">
        <v>158</v>
      </c>
      <c r="D21" s="183" t="s">
        <v>159</v>
      </c>
      <c r="E21" s="184">
        <v>20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1</v>
      </c>
      <c r="O21" s="184">
        <f>ROUND(E21*N21,2)</f>
        <v>20</v>
      </c>
      <c r="P21" s="184">
        <v>0</v>
      </c>
      <c r="Q21" s="184">
        <f>ROUND(E21*P21,2)</f>
        <v>0</v>
      </c>
      <c r="R21" s="186"/>
      <c r="S21" s="186" t="s">
        <v>126</v>
      </c>
      <c r="T21" s="187" t="s">
        <v>126</v>
      </c>
      <c r="U21" s="163">
        <v>0.40600000000000003</v>
      </c>
      <c r="V21" s="163">
        <f>ROUND(E21*U21,2)</f>
        <v>8.1199999999999992</v>
      </c>
      <c r="W21" s="163"/>
      <c r="X21" s="163" t="s">
        <v>127</v>
      </c>
      <c r="Y21" s="163" t="s">
        <v>128</v>
      </c>
      <c r="Z21" s="153"/>
      <c r="AA21" s="153"/>
      <c r="AB21" s="153"/>
      <c r="AC21" s="153"/>
      <c r="AD21" s="153"/>
      <c r="AE21" s="153"/>
      <c r="AF21" s="153"/>
      <c r="AG21" s="153" t="s">
        <v>129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74">
        <v>9</v>
      </c>
      <c r="B22" s="175" t="s">
        <v>160</v>
      </c>
      <c r="C22" s="191" t="s">
        <v>161</v>
      </c>
      <c r="D22" s="176" t="s">
        <v>125</v>
      </c>
      <c r="E22" s="177">
        <v>225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5.0000000000000001E-4</v>
      </c>
      <c r="O22" s="177">
        <f>ROUND(E22*N22,2)</f>
        <v>0.11</v>
      </c>
      <c r="P22" s="177">
        <v>0</v>
      </c>
      <c r="Q22" s="177">
        <f>ROUND(E22*P22,2)</f>
        <v>0</v>
      </c>
      <c r="R22" s="179"/>
      <c r="S22" s="179" t="s">
        <v>126</v>
      </c>
      <c r="T22" s="180" t="s">
        <v>126</v>
      </c>
      <c r="U22" s="163">
        <v>2E-3</v>
      </c>
      <c r="V22" s="163">
        <f>ROUND(E22*U22,2)</f>
        <v>0.45</v>
      </c>
      <c r="W22" s="163"/>
      <c r="X22" s="163" t="s">
        <v>127</v>
      </c>
      <c r="Y22" s="163" t="s">
        <v>128</v>
      </c>
      <c r="Z22" s="153"/>
      <c r="AA22" s="153"/>
      <c r="AB22" s="153"/>
      <c r="AC22" s="153"/>
      <c r="AD22" s="153"/>
      <c r="AE22" s="153"/>
      <c r="AF22" s="153"/>
      <c r="AG22" s="153" t="s">
        <v>129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">
      <c r="A23" s="160"/>
      <c r="B23" s="161"/>
      <c r="C23" s="192" t="s">
        <v>322</v>
      </c>
      <c r="D23" s="164"/>
      <c r="E23" s="165">
        <v>225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134</v>
      </c>
      <c r="AH23" s="153">
        <v>5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74">
        <v>10</v>
      </c>
      <c r="B24" s="175" t="s">
        <v>323</v>
      </c>
      <c r="C24" s="191" t="s">
        <v>324</v>
      </c>
      <c r="D24" s="176" t="s">
        <v>125</v>
      </c>
      <c r="E24" s="177">
        <v>225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0.12966</v>
      </c>
      <c r="O24" s="177">
        <f>ROUND(E24*N24,2)</f>
        <v>29.17</v>
      </c>
      <c r="P24" s="177">
        <v>0</v>
      </c>
      <c r="Q24" s="177">
        <f>ROUND(E24*P24,2)</f>
        <v>0</v>
      </c>
      <c r="R24" s="179"/>
      <c r="S24" s="179" t="s">
        <v>126</v>
      </c>
      <c r="T24" s="180" t="s">
        <v>126</v>
      </c>
      <c r="U24" s="163">
        <v>7.1999999999999995E-2</v>
      </c>
      <c r="V24" s="163">
        <f>ROUND(E24*U24,2)</f>
        <v>16.2</v>
      </c>
      <c r="W24" s="163"/>
      <c r="X24" s="163" t="s">
        <v>127</v>
      </c>
      <c r="Y24" s="163" t="s">
        <v>128</v>
      </c>
      <c r="Z24" s="153"/>
      <c r="AA24" s="153"/>
      <c r="AB24" s="153"/>
      <c r="AC24" s="153"/>
      <c r="AD24" s="153"/>
      <c r="AE24" s="153"/>
      <c r="AF24" s="153"/>
      <c r="AG24" s="153" t="s">
        <v>129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2" t="s">
        <v>322</v>
      </c>
      <c r="D25" s="164"/>
      <c r="E25" s="165">
        <v>225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134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4">
        <v>11</v>
      </c>
      <c r="B26" s="175" t="s">
        <v>167</v>
      </c>
      <c r="C26" s="191" t="s">
        <v>168</v>
      </c>
      <c r="D26" s="176" t="s">
        <v>132</v>
      </c>
      <c r="E26" s="177">
        <v>60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2.2399999999999998E-3</v>
      </c>
      <c r="O26" s="177">
        <f>ROUND(E26*N26,2)</f>
        <v>0.13</v>
      </c>
      <c r="P26" s="177">
        <v>0</v>
      </c>
      <c r="Q26" s="177">
        <f>ROUND(E26*P26,2)</f>
        <v>0</v>
      </c>
      <c r="R26" s="179"/>
      <c r="S26" s="179" t="s">
        <v>126</v>
      </c>
      <c r="T26" s="180" t="s">
        <v>126</v>
      </c>
      <c r="U26" s="163">
        <v>0.129</v>
      </c>
      <c r="V26" s="163">
        <f>ROUND(E26*U26,2)</f>
        <v>7.74</v>
      </c>
      <c r="W26" s="163"/>
      <c r="X26" s="163" t="s">
        <v>127</v>
      </c>
      <c r="Y26" s="163" t="s">
        <v>128</v>
      </c>
      <c r="Z26" s="153"/>
      <c r="AA26" s="153"/>
      <c r="AB26" s="153"/>
      <c r="AC26" s="153"/>
      <c r="AD26" s="153"/>
      <c r="AE26" s="153"/>
      <c r="AF26" s="153"/>
      <c r="AG26" s="153" t="s">
        <v>129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">
      <c r="A27" s="160"/>
      <c r="B27" s="161"/>
      <c r="C27" s="267" t="s">
        <v>169</v>
      </c>
      <c r="D27" s="268"/>
      <c r="E27" s="268"/>
      <c r="F27" s="268"/>
      <c r="G27" s="268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151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2" t="s">
        <v>325</v>
      </c>
      <c r="D28" s="164"/>
      <c r="E28" s="165">
        <v>60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134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7" t="s">
        <v>121</v>
      </c>
      <c r="B29" s="168" t="s">
        <v>80</v>
      </c>
      <c r="C29" s="189" t="s">
        <v>81</v>
      </c>
      <c r="D29" s="169"/>
      <c r="E29" s="170"/>
      <c r="F29" s="171"/>
      <c r="G29" s="171">
        <f>SUMIF(AG30:AG31,"&lt;&gt;NOR",G30:G31)</f>
        <v>0</v>
      </c>
      <c r="H29" s="171"/>
      <c r="I29" s="171">
        <f>SUM(I30:I31)</f>
        <v>0</v>
      </c>
      <c r="J29" s="171"/>
      <c r="K29" s="171">
        <f>SUM(K30:K31)</f>
        <v>0</v>
      </c>
      <c r="L29" s="171"/>
      <c r="M29" s="171">
        <f>SUM(M30:M31)</f>
        <v>0</v>
      </c>
      <c r="N29" s="170"/>
      <c r="O29" s="170">
        <f>SUM(O30:O31)</f>
        <v>1.3</v>
      </c>
      <c r="P29" s="170"/>
      <c r="Q29" s="170">
        <f>SUM(Q30:Q31)</f>
        <v>0</v>
      </c>
      <c r="R29" s="171"/>
      <c r="S29" s="171"/>
      <c r="T29" s="172"/>
      <c r="U29" s="166"/>
      <c r="V29" s="166">
        <f>SUM(V30:V31)</f>
        <v>11.5</v>
      </c>
      <c r="W29" s="166"/>
      <c r="X29" s="166"/>
      <c r="Y29" s="166"/>
      <c r="AG29" t="s">
        <v>122</v>
      </c>
    </row>
    <row r="30" spans="1:60" outlineLevel="1" x14ac:dyDescent="0.2">
      <c r="A30" s="181">
        <v>12</v>
      </c>
      <c r="B30" s="182" t="s">
        <v>326</v>
      </c>
      <c r="C30" s="190" t="s">
        <v>327</v>
      </c>
      <c r="D30" s="183" t="s">
        <v>173</v>
      </c>
      <c r="E30" s="184">
        <v>2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0.43381999999999998</v>
      </c>
      <c r="O30" s="184">
        <f>ROUND(E30*N30,2)</f>
        <v>0.87</v>
      </c>
      <c r="P30" s="184">
        <v>0</v>
      </c>
      <c r="Q30" s="184">
        <f>ROUND(E30*P30,2)</f>
        <v>0</v>
      </c>
      <c r="R30" s="186"/>
      <c r="S30" s="186" t="s">
        <v>126</v>
      </c>
      <c r="T30" s="187" t="s">
        <v>126</v>
      </c>
      <c r="U30" s="163">
        <v>3.839</v>
      </c>
      <c r="V30" s="163">
        <f>ROUND(E30*U30,2)</f>
        <v>7.68</v>
      </c>
      <c r="W30" s="163"/>
      <c r="X30" s="163" t="s">
        <v>127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129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1">
        <v>13</v>
      </c>
      <c r="B31" s="182" t="s">
        <v>328</v>
      </c>
      <c r="C31" s="190" t="s">
        <v>329</v>
      </c>
      <c r="D31" s="183" t="s">
        <v>173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0.43093999999999999</v>
      </c>
      <c r="O31" s="184">
        <f>ROUND(E31*N31,2)</f>
        <v>0.43</v>
      </c>
      <c r="P31" s="184">
        <v>0</v>
      </c>
      <c r="Q31" s="184">
        <f>ROUND(E31*P31,2)</f>
        <v>0</v>
      </c>
      <c r="R31" s="186"/>
      <c r="S31" s="186" t="s">
        <v>126</v>
      </c>
      <c r="T31" s="187" t="s">
        <v>126</v>
      </c>
      <c r="U31" s="163">
        <v>3.8170000000000002</v>
      </c>
      <c r="V31" s="163">
        <f>ROUND(E31*U31,2)</f>
        <v>3.82</v>
      </c>
      <c r="W31" s="163"/>
      <c r="X31" s="163" t="s">
        <v>127</v>
      </c>
      <c r="Y31" s="163" t="s">
        <v>128</v>
      </c>
      <c r="Z31" s="153"/>
      <c r="AA31" s="153"/>
      <c r="AB31" s="153"/>
      <c r="AC31" s="153"/>
      <c r="AD31" s="153"/>
      <c r="AE31" s="153"/>
      <c r="AF31" s="153"/>
      <c r="AG31" s="153" t="s">
        <v>129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67" t="s">
        <v>121</v>
      </c>
      <c r="B32" s="168" t="s">
        <v>82</v>
      </c>
      <c r="C32" s="189" t="s">
        <v>83</v>
      </c>
      <c r="D32" s="169"/>
      <c r="E32" s="170"/>
      <c r="F32" s="171"/>
      <c r="G32" s="171">
        <f>SUMIF(AG33:AG44,"&lt;&gt;NOR",G33:G44)</f>
        <v>0</v>
      </c>
      <c r="H32" s="171"/>
      <c r="I32" s="171">
        <f>SUM(I33:I44)</f>
        <v>0</v>
      </c>
      <c r="J32" s="171"/>
      <c r="K32" s="171">
        <f>SUM(K33:K44)</f>
        <v>0</v>
      </c>
      <c r="L32" s="171"/>
      <c r="M32" s="171">
        <f>SUM(M33:M44)</f>
        <v>0</v>
      </c>
      <c r="N32" s="170"/>
      <c r="O32" s="170">
        <f>SUM(O33:O44)</f>
        <v>8.67</v>
      </c>
      <c r="P32" s="170"/>
      <c r="Q32" s="170">
        <f>SUM(Q33:Q44)</f>
        <v>0</v>
      </c>
      <c r="R32" s="171"/>
      <c r="S32" s="171"/>
      <c r="T32" s="172"/>
      <c r="U32" s="166"/>
      <c r="V32" s="166">
        <f>SUM(V33:V44)</f>
        <v>29.450000000000003</v>
      </c>
      <c r="W32" s="166"/>
      <c r="X32" s="166"/>
      <c r="Y32" s="166"/>
      <c r="AG32" t="s">
        <v>122</v>
      </c>
    </row>
    <row r="33" spans="1:60" outlineLevel="1" x14ac:dyDescent="0.2">
      <c r="A33" s="181">
        <v>14</v>
      </c>
      <c r="B33" s="182" t="s">
        <v>293</v>
      </c>
      <c r="C33" s="190" t="s">
        <v>294</v>
      </c>
      <c r="D33" s="183" t="s">
        <v>132</v>
      </c>
      <c r="E33" s="184">
        <v>7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9.9709999999999993E-2</v>
      </c>
      <c r="O33" s="184">
        <f>ROUND(E33*N33,2)</f>
        <v>0.7</v>
      </c>
      <c r="P33" s="184">
        <v>0</v>
      </c>
      <c r="Q33" s="184">
        <f>ROUND(E33*P33,2)</f>
        <v>0</v>
      </c>
      <c r="R33" s="186"/>
      <c r="S33" s="186" t="s">
        <v>126</v>
      </c>
      <c r="T33" s="187" t="s">
        <v>126</v>
      </c>
      <c r="U33" s="163">
        <v>0.11899999999999999</v>
      </c>
      <c r="V33" s="163">
        <f>ROUND(E33*U33,2)</f>
        <v>0.83</v>
      </c>
      <c r="W33" s="163"/>
      <c r="X33" s="163" t="s">
        <v>127</v>
      </c>
      <c r="Y33" s="163" t="s">
        <v>128</v>
      </c>
      <c r="Z33" s="153"/>
      <c r="AA33" s="153"/>
      <c r="AB33" s="153"/>
      <c r="AC33" s="153"/>
      <c r="AD33" s="153"/>
      <c r="AE33" s="153"/>
      <c r="AF33" s="153"/>
      <c r="AG33" s="153" t="s">
        <v>129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81">
        <v>15</v>
      </c>
      <c r="B34" s="182" t="s">
        <v>295</v>
      </c>
      <c r="C34" s="190" t="s">
        <v>296</v>
      </c>
      <c r="D34" s="183" t="s">
        <v>132</v>
      </c>
      <c r="E34" s="184">
        <v>7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0.185</v>
      </c>
      <c r="O34" s="184">
        <f>ROUND(E34*N34,2)</f>
        <v>1.3</v>
      </c>
      <c r="P34" s="184">
        <v>0</v>
      </c>
      <c r="Q34" s="184">
        <f>ROUND(E34*P34,2)</f>
        <v>0</v>
      </c>
      <c r="R34" s="186"/>
      <c r="S34" s="186" t="s">
        <v>126</v>
      </c>
      <c r="T34" s="187" t="s">
        <v>126</v>
      </c>
      <c r="U34" s="163">
        <v>0.33704000000000001</v>
      </c>
      <c r="V34" s="163">
        <f>ROUND(E34*U34,2)</f>
        <v>2.36</v>
      </c>
      <c r="W34" s="163"/>
      <c r="X34" s="163" t="s">
        <v>127</v>
      </c>
      <c r="Y34" s="163" t="s">
        <v>128</v>
      </c>
      <c r="Z34" s="153"/>
      <c r="AA34" s="153"/>
      <c r="AB34" s="153"/>
      <c r="AC34" s="153"/>
      <c r="AD34" s="153"/>
      <c r="AE34" s="153"/>
      <c r="AF34" s="153"/>
      <c r="AG34" s="153" t="s">
        <v>129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1">
        <v>16</v>
      </c>
      <c r="B35" s="182" t="s">
        <v>177</v>
      </c>
      <c r="C35" s="190" t="s">
        <v>178</v>
      </c>
      <c r="D35" s="183" t="s">
        <v>142</v>
      </c>
      <c r="E35" s="184">
        <v>0.5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2.5249999999999999</v>
      </c>
      <c r="O35" s="184">
        <f>ROUND(E35*N35,2)</f>
        <v>1.26</v>
      </c>
      <c r="P35" s="184">
        <v>0</v>
      </c>
      <c r="Q35" s="184">
        <f>ROUND(E35*P35,2)</f>
        <v>0</v>
      </c>
      <c r="R35" s="186"/>
      <c r="S35" s="186" t="s">
        <v>137</v>
      </c>
      <c r="T35" s="187" t="s">
        <v>138</v>
      </c>
      <c r="U35" s="163">
        <v>1.4419999999999999</v>
      </c>
      <c r="V35" s="163">
        <f>ROUND(E35*U35,2)</f>
        <v>0.72</v>
      </c>
      <c r="W35" s="163"/>
      <c r="X35" s="163" t="s">
        <v>127</v>
      </c>
      <c r="Y35" s="163" t="s">
        <v>128</v>
      </c>
      <c r="Z35" s="153"/>
      <c r="AA35" s="153"/>
      <c r="AB35" s="153"/>
      <c r="AC35" s="153"/>
      <c r="AD35" s="153"/>
      <c r="AE35" s="153"/>
      <c r="AF35" s="153"/>
      <c r="AG35" s="153" t="s">
        <v>129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74">
        <v>17</v>
      </c>
      <c r="B36" s="175" t="s">
        <v>179</v>
      </c>
      <c r="C36" s="191" t="s">
        <v>180</v>
      </c>
      <c r="D36" s="176" t="s">
        <v>132</v>
      </c>
      <c r="E36" s="177">
        <v>60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126</v>
      </c>
      <c r="T36" s="180" t="s">
        <v>126</v>
      </c>
      <c r="U36" s="163">
        <v>9.2999999999999999E-2</v>
      </c>
      <c r="V36" s="163">
        <f>ROUND(E36*U36,2)</f>
        <v>5.58</v>
      </c>
      <c r="W36" s="163"/>
      <c r="X36" s="163" t="s">
        <v>127</v>
      </c>
      <c r="Y36" s="163" t="s">
        <v>128</v>
      </c>
      <c r="Z36" s="153"/>
      <c r="AA36" s="153"/>
      <c r="AB36" s="153"/>
      <c r="AC36" s="153"/>
      <c r="AD36" s="153"/>
      <c r="AE36" s="153"/>
      <c r="AF36" s="153"/>
      <c r="AG36" s="153" t="s">
        <v>129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">
      <c r="A37" s="160"/>
      <c r="B37" s="161"/>
      <c r="C37" s="192" t="s">
        <v>325</v>
      </c>
      <c r="D37" s="164"/>
      <c r="E37" s="165">
        <v>60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134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81">
        <v>18</v>
      </c>
      <c r="B38" s="182" t="s">
        <v>181</v>
      </c>
      <c r="C38" s="190" t="s">
        <v>182</v>
      </c>
      <c r="D38" s="183" t="s">
        <v>132</v>
      </c>
      <c r="E38" s="184">
        <v>60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6"/>
      <c r="S38" s="186" t="s">
        <v>126</v>
      </c>
      <c r="T38" s="187" t="s">
        <v>126</v>
      </c>
      <c r="U38" s="163">
        <v>3.6999999999999998E-2</v>
      </c>
      <c r="V38" s="163">
        <f>ROUND(E38*U38,2)</f>
        <v>2.2200000000000002</v>
      </c>
      <c r="W38" s="163"/>
      <c r="X38" s="163" t="s">
        <v>127</v>
      </c>
      <c r="Y38" s="163" t="s">
        <v>128</v>
      </c>
      <c r="Z38" s="153"/>
      <c r="AA38" s="153"/>
      <c r="AB38" s="153"/>
      <c r="AC38" s="153"/>
      <c r="AD38" s="153"/>
      <c r="AE38" s="153"/>
      <c r="AF38" s="153"/>
      <c r="AG38" s="153" t="s">
        <v>129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4">
        <v>19</v>
      </c>
      <c r="B39" s="175" t="s">
        <v>183</v>
      </c>
      <c r="C39" s="191" t="s">
        <v>184</v>
      </c>
      <c r="D39" s="176" t="s">
        <v>173</v>
      </c>
      <c r="E39" s="177">
        <v>3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1.6167899999999999</v>
      </c>
      <c r="O39" s="177">
        <f>ROUND(E39*N39,2)</f>
        <v>4.8499999999999996</v>
      </c>
      <c r="P39" s="177">
        <v>0</v>
      </c>
      <c r="Q39" s="177">
        <f>ROUND(E39*P39,2)</f>
        <v>0</v>
      </c>
      <c r="R39" s="179"/>
      <c r="S39" s="179" t="s">
        <v>126</v>
      </c>
      <c r="T39" s="180" t="s">
        <v>126</v>
      </c>
      <c r="U39" s="163">
        <v>0.57999999999999996</v>
      </c>
      <c r="V39" s="163">
        <f>ROUND(E39*U39,2)</f>
        <v>1.74</v>
      </c>
      <c r="W39" s="163"/>
      <c r="X39" s="163" t="s">
        <v>127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129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">
      <c r="A40" s="160"/>
      <c r="B40" s="161"/>
      <c r="C40" s="192" t="s">
        <v>330</v>
      </c>
      <c r="D40" s="164"/>
      <c r="E40" s="165">
        <v>2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134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3" x14ac:dyDescent="0.2">
      <c r="A41" s="160"/>
      <c r="B41" s="161"/>
      <c r="C41" s="192" t="s">
        <v>185</v>
      </c>
      <c r="D41" s="164"/>
      <c r="E41" s="165">
        <v>1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134</v>
      </c>
      <c r="AH41" s="153">
        <v>5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4">
        <v>20</v>
      </c>
      <c r="B42" s="175" t="s">
        <v>186</v>
      </c>
      <c r="C42" s="191" t="s">
        <v>187</v>
      </c>
      <c r="D42" s="176" t="s">
        <v>188</v>
      </c>
      <c r="E42" s="177">
        <v>16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 t="s">
        <v>189</v>
      </c>
      <c r="S42" s="179" t="s">
        <v>126</v>
      </c>
      <c r="T42" s="180" t="s">
        <v>126</v>
      </c>
      <c r="U42" s="163">
        <v>1</v>
      </c>
      <c r="V42" s="163">
        <f>ROUND(E42*U42,2)</f>
        <v>16</v>
      </c>
      <c r="W42" s="163"/>
      <c r="X42" s="163" t="s">
        <v>190</v>
      </c>
      <c r="Y42" s="163" t="s">
        <v>128</v>
      </c>
      <c r="Z42" s="153"/>
      <c r="AA42" s="153"/>
      <c r="AB42" s="153"/>
      <c r="AC42" s="153"/>
      <c r="AD42" s="153"/>
      <c r="AE42" s="153"/>
      <c r="AF42" s="153"/>
      <c r="AG42" s="153" t="s">
        <v>191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192" t="s">
        <v>192</v>
      </c>
      <c r="D43" s="164"/>
      <c r="E43" s="165">
        <v>16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134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81">
        <v>21</v>
      </c>
      <c r="B44" s="182" t="s">
        <v>302</v>
      </c>
      <c r="C44" s="190" t="s">
        <v>303</v>
      </c>
      <c r="D44" s="183" t="s">
        <v>173</v>
      </c>
      <c r="E44" s="184">
        <v>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0.08</v>
      </c>
      <c r="O44" s="184">
        <f>ROUND(E44*N44,2)</f>
        <v>0.56000000000000005</v>
      </c>
      <c r="P44" s="184">
        <v>0</v>
      </c>
      <c r="Q44" s="184">
        <f>ROUND(E44*P44,2)</f>
        <v>0</v>
      </c>
      <c r="R44" s="186" t="s">
        <v>288</v>
      </c>
      <c r="S44" s="186" t="s">
        <v>126</v>
      </c>
      <c r="T44" s="187" t="s">
        <v>126</v>
      </c>
      <c r="U44" s="163">
        <v>0</v>
      </c>
      <c r="V44" s="163">
        <f>ROUND(E44*U44,2)</f>
        <v>0</v>
      </c>
      <c r="W44" s="163"/>
      <c r="X44" s="163" t="s">
        <v>289</v>
      </c>
      <c r="Y44" s="163" t="s">
        <v>128</v>
      </c>
      <c r="Z44" s="153"/>
      <c r="AA44" s="153"/>
      <c r="AB44" s="153"/>
      <c r="AC44" s="153"/>
      <c r="AD44" s="153"/>
      <c r="AE44" s="153"/>
      <c r="AF44" s="153"/>
      <c r="AG44" s="153" t="s">
        <v>290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67" t="s">
        <v>121</v>
      </c>
      <c r="B45" s="168" t="s">
        <v>84</v>
      </c>
      <c r="C45" s="189" t="s">
        <v>85</v>
      </c>
      <c r="D45" s="169"/>
      <c r="E45" s="170"/>
      <c r="F45" s="171"/>
      <c r="G45" s="171">
        <f>SUMIF(AG46:AG50,"&lt;&gt;NOR",G46:G50)</f>
        <v>0</v>
      </c>
      <c r="H45" s="171"/>
      <c r="I45" s="171">
        <f>SUM(I46:I50)</f>
        <v>0</v>
      </c>
      <c r="J45" s="171"/>
      <c r="K45" s="171">
        <f>SUM(K46:K50)</f>
        <v>0</v>
      </c>
      <c r="L45" s="171"/>
      <c r="M45" s="171">
        <f>SUM(M46:M50)</f>
        <v>0</v>
      </c>
      <c r="N45" s="170"/>
      <c r="O45" s="170">
        <f>SUM(O46:O50)</f>
        <v>0.56000000000000005</v>
      </c>
      <c r="P45" s="170"/>
      <c r="Q45" s="170">
        <f>SUM(Q46:Q50)</f>
        <v>0.32</v>
      </c>
      <c r="R45" s="171"/>
      <c r="S45" s="171"/>
      <c r="T45" s="172"/>
      <c r="U45" s="166"/>
      <c r="V45" s="166">
        <f>SUM(V46:V50)</f>
        <v>7.4499999999999993</v>
      </c>
      <c r="W45" s="166"/>
      <c r="X45" s="166"/>
      <c r="Y45" s="166"/>
      <c r="AG45" t="s">
        <v>122</v>
      </c>
    </row>
    <row r="46" spans="1:60" outlineLevel="1" x14ac:dyDescent="0.2">
      <c r="A46" s="174">
        <v>22</v>
      </c>
      <c r="B46" s="175" t="s">
        <v>193</v>
      </c>
      <c r="C46" s="191" t="s">
        <v>194</v>
      </c>
      <c r="D46" s="176" t="s">
        <v>125</v>
      </c>
      <c r="E46" s="177">
        <v>225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1.0000000000000001E-5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126</v>
      </c>
      <c r="T46" s="180" t="s">
        <v>126</v>
      </c>
      <c r="U46" s="163">
        <v>1.6E-2</v>
      </c>
      <c r="V46" s="163">
        <f>ROUND(E46*U46,2)</f>
        <v>3.6</v>
      </c>
      <c r="W46" s="163"/>
      <c r="X46" s="163" t="s">
        <v>127</v>
      </c>
      <c r="Y46" s="163" t="s">
        <v>128</v>
      </c>
      <c r="Z46" s="153"/>
      <c r="AA46" s="153"/>
      <c r="AB46" s="153"/>
      <c r="AC46" s="153"/>
      <c r="AD46" s="153"/>
      <c r="AE46" s="153"/>
      <c r="AF46" s="153"/>
      <c r="AG46" s="153" t="s">
        <v>129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2" x14ac:dyDescent="0.2">
      <c r="A47" s="160"/>
      <c r="B47" s="161"/>
      <c r="C47" s="192" t="s">
        <v>331</v>
      </c>
      <c r="D47" s="164"/>
      <c r="E47" s="165">
        <v>225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134</v>
      </c>
      <c r="AH47" s="153">
        <v>5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74">
        <v>23</v>
      </c>
      <c r="B48" s="175" t="s">
        <v>196</v>
      </c>
      <c r="C48" s="191" t="s">
        <v>197</v>
      </c>
      <c r="D48" s="176" t="s">
        <v>125</v>
      </c>
      <c r="E48" s="177">
        <v>225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126</v>
      </c>
      <c r="T48" s="180" t="s">
        <v>126</v>
      </c>
      <c r="U48" s="163">
        <v>2E-3</v>
      </c>
      <c r="V48" s="163">
        <f>ROUND(E48*U48,2)</f>
        <v>0.45</v>
      </c>
      <c r="W48" s="163"/>
      <c r="X48" s="163" t="s">
        <v>127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129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 x14ac:dyDescent="0.2">
      <c r="A49" s="160"/>
      <c r="B49" s="161"/>
      <c r="C49" s="192" t="s">
        <v>322</v>
      </c>
      <c r="D49" s="164"/>
      <c r="E49" s="165">
        <v>225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134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81">
        <v>24</v>
      </c>
      <c r="B50" s="182" t="s">
        <v>332</v>
      </c>
      <c r="C50" s="190" t="s">
        <v>333</v>
      </c>
      <c r="D50" s="183" t="s">
        <v>173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0.56040999999999996</v>
      </c>
      <c r="O50" s="184">
        <f>ROUND(E50*N50,2)</f>
        <v>0.56000000000000005</v>
      </c>
      <c r="P50" s="184">
        <v>0.32075999999999999</v>
      </c>
      <c r="Q50" s="184">
        <f>ROUND(E50*P50,2)</f>
        <v>0.32</v>
      </c>
      <c r="R50" s="186"/>
      <c r="S50" s="186" t="s">
        <v>126</v>
      </c>
      <c r="T50" s="187" t="s">
        <v>126</v>
      </c>
      <c r="U50" s="163">
        <v>3.4</v>
      </c>
      <c r="V50" s="163">
        <f>ROUND(E50*U50,2)</f>
        <v>3.4</v>
      </c>
      <c r="W50" s="163"/>
      <c r="X50" s="163" t="s">
        <v>127</v>
      </c>
      <c r="Y50" s="163" t="s">
        <v>128</v>
      </c>
      <c r="Z50" s="153"/>
      <c r="AA50" s="153"/>
      <c r="AB50" s="153"/>
      <c r="AC50" s="153"/>
      <c r="AD50" s="153"/>
      <c r="AE50" s="153"/>
      <c r="AF50" s="153"/>
      <c r="AG50" s="153" t="s">
        <v>129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167" t="s">
        <v>121</v>
      </c>
      <c r="B51" s="168" t="s">
        <v>86</v>
      </c>
      <c r="C51" s="189" t="s">
        <v>87</v>
      </c>
      <c r="D51" s="169"/>
      <c r="E51" s="170"/>
      <c r="F51" s="171"/>
      <c r="G51" s="171">
        <f>SUMIF(AG52:AG55,"&lt;&gt;NOR",G52:G55)</f>
        <v>0</v>
      </c>
      <c r="H51" s="171"/>
      <c r="I51" s="171">
        <f>SUM(I52:I55)</f>
        <v>0</v>
      </c>
      <c r="J51" s="171"/>
      <c r="K51" s="171">
        <f>SUM(K52:K55)</f>
        <v>0</v>
      </c>
      <c r="L51" s="171"/>
      <c r="M51" s="171">
        <f>SUM(M52:M55)</f>
        <v>0</v>
      </c>
      <c r="N51" s="170"/>
      <c r="O51" s="170">
        <f>SUM(O52:O55)</f>
        <v>0</v>
      </c>
      <c r="P51" s="170"/>
      <c r="Q51" s="170">
        <f>SUM(Q52:Q55)</f>
        <v>0</v>
      </c>
      <c r="R51" s="171"/>
      <c r="S51" s="171"/>
      <c r="T51" s="172"/>
      <c r="U51" s="166"/>
      <c r="V51" s="166">
        <f>SUM(V52:V55)</f>
        <v>0.81</v>
      </c>
      <c r="W51" s="166"/>
      <c r="X51" s="166"/>
      <c r="Y51" s="166"/>
      <c r="AG51" t="s">
        <v>122</v>
      </c>
    </row>
    <row r="52" spans="1:60" outlineLevel="1" x14ac:dyDescent="0.2">
      <c r="A52" s="174">
        <v>25</v>
      </c>
      <c r="B52" s="175" t="s">
        <v>198</v>
      </c>
      <c r="C52" s="191" t="s">
        <v>199</v>
      </c>
      <c r="D52" s="176" t="s">
        <v>132</v>
      </c>
      <c r="E52" s="177">
        <v>7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126</v>
      </c>
      <c r="T52" s="180" t="s">
        <v>126</v>
      </c>
      <c r="U52" s="163">
        <v>0.09</v>
      </c>
      <c r="V52" s="163">
        <f>ROUND(E52*U52,2)</f>
        <v>0.63</v>
      </c>
      <c r="W52" s="163"/>
      <c r="X52" s="163" t="s">
        <v>127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129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2" x14ac:dyDescent="0.2">
      <c r="A53" s="160"/>
      <c r="B53" s="161"/>
      <c r="C53" s="192" t="s">
        <v>334</v>
      </c>
      <c r="D53" s="164"/>
      <c r="E53" s="165">
        <v>7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134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26</v>
      </c>
      <c r="B54" s="175" t="s">
        <v>312</v>
      </c>
      <c r="C54" s="191" t="s">
        <v>313</v>
      </c>
      <c r="D54" s="176" t="s">
        <v>125</v>
      </c>
      <c r="E54" s="177">
        <v>0.7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126</v>
      </c>
      <c r="T54" s="180" t="s">
        <v>126</v>
      </c>
      <c r="U54" s="163">
        <v>0.25</v>
      </c>
      <c r="V54" s="163">
        <f>ROUND(E54*U54,2)</f>
        <v>0.18</v>
      </c>
      <c r="W54" s="163"/>
      <c r="X54" s="163" t="s">
        <v>127</v>
      </c>
      <c r="Y54" s="163" t="s">
        <v>128</v>
      </c>
      <c r="Z54" s="153"/>
      <c r="AA54" s="153"/>
      <c r="AB54" s="153"/>
      <c r="AC54" s="153"/>
      <c r="AD54" s="153"/>
      <c r="AE54" s="153"/>
      <c r="AF54" s="153"/>
      <c r="AG54" s="153" t="s">
        <v>129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2" t="s">
        <v>335</v>
      </c>
      <c r="D55" s="164"/>
      <c r="E55" s="165">
        <v>0.7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134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121</v>
      </c>
      <c r="B56" s="168" t="s">
        <v>88</v>
      </c>
      <c r="C56" s="189" t="s">
        <v>89</v>
      </c>
      <c r="D56" s="169"/>
      <c r="E56" s="170"/>
      <c r="F56" s="171"/>
      <c r="G56" s="171">
        <f>SUMIF(AG57:AG57,"&lt;&gt;NOR",G57:G57)</f>
        <v>0</v>
      </c>
      <c r="H56" s="171"/>
      <c r="I56" s="171">
        <f>SUM(I57:I57)</f>
        <v>0</v>
      </c>
      <c r="J56" s="171"/>
      <c r="K56" s="171">
        <f>SUM(K57:K57)</f>
        <v>0</v>
      </c>
      <c r="L56" s="171"/>
      <c r="M56" s="171">
        <f>SUM(M57:M57)</f>
        <v>0</v>
      </c>
      <c r="N56" s="170"/>
      <c r="O56" s="170">
        <f>SUM(O57:O57)</f>
        <v>0</v>
      </c>
      <c r="P56" s="170"/>
      <c r="Q56" s="170">
        <f>SUM(Q57:Q57)</f>
        <v>0</v>
      </c>
      <c r="R56" s="171"/>
      <c r="S56" s="171"/>
      <c r="T56" s="172"/>
      <c r="U56" s="166"/>
      <c r="V56" s="166">
        <f>SUM(V57:V57)</f>
        <v>0.96</v>
      </c>
      <c r="W56" s="166"/>
      <c r="X56" s="166"/>
      <c r="Y56" s="166"/>
      <c r="AG56" t="s">
        <v>122</v>
      </c>
    </row>
    <row r="57" spans="1:60" outlineLevel="1" x14ac:dyDescent="0.2">
      <c r="A57" s="181">
        <v>27</v>
      </c>
      <c r="B57" s="182" t="s">
        <v>201</v>
      </c>
      <c r="C57" s="190" t="s">
        <v>202</v>
      </c>
      <c r="D57" s="183" t="s">
        <v>159</v>
      </c>
      <c r="E57" s="184">
        <v>59.947479999999999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126</v>
      </c>
      <c r="T57" s="187" t="s">
        <v>126</v>
      </c>
      <c r="U57" s="163">
        <v>1.6E-2</v>
      </c>
      <c r="V57" s="163">
        <f>ROUND(E57*U57,2)</f>
        <v>0.96</v>
      </c>
      <c r="W57" s="163"/>
      <c r="X57" s="163" t="s">
        <v>203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204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67" t="s">
        <v>121</v>
      </c>
      <c r="B58" s="168" t="s">
        <v>90</v>
      </c>
      <c r="C58" s="189" t="s">
        <v>91</v>
      </c>
      <c r="D58" s="169"/>
      <c r="E58" s="170"/>
      <c r="F58" s="171"/>
      <c r="G58" s="171">
        <f>SUMIF(AG59:AG66,"&lt;&gt;NOR",G59:G66)</f>
        <v>0</v>
      </c>
      <c r="H58" s="171"/>
      <c r="I58" s="171">
        <f>SUM(I59:I66)</f>
        <v>0</v>
      </c>
      <c r="J58" s="171"/>
      <c r="K58" s="171">
        <f>SUM(K59:K66)</f>
        <v>0</v>
      </c>
      <c r="L58" s="171"/>
      <c r="M58" s="171">
        <f>SUM(M59:M66)</f>
        <v>0</v>
      </c>
      <c r="N58" s="170"/>
      <c r="O58" s="170">
        <f>SUM(O59:O66)</f>
        <v>0</v>
      </c>
      <c r="P58" s="170"/>
      <c r="Q58" s="170">
        <f>SUM(Q59:Q66)</f>
        <v>0</v>
      </c>
      <c r="R58" s="171"/>
      <c r="S58" s="171"/>
      <c r="T58" s="172"/>
      <c r="U58" s="166"/>
      <c r="V58" s="166">
        <f>SUM(V59:V66)</f>
        <v>39.58</v>
      </c>
      <c r="W58" s="166"/>
      <c r="X58" s="166"/>
      <c r="Y58" s="166"/>
      <c r="AG58" t="s">
        <v>122</v>
      </c>
    </row>
    <row r="59" spans="1:60" ht="22.5" outlineLevel="1" x14ac:dyDescent="0.2">
      <c r="A59" s="174">
        <v>28</v>
      </c>
      <c r="B59" s="175" t="s">
        <v>205</v>
      </c>
      <c r="C59" s="191" t="s">
        <v>206</v>
      </c>
      <c r="D59" s="176" t="s">
        <v>159</v>
      </c>
      <c r="E59" s="177">
        <v>24.75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126</v>
      </c>
      <c r="T59" s="180" t="s">
        <v>126</v>
      </c>
      <c r="U59" s="163">
        <v>0</v>
      </c>
      <c r="V59" s="163">
        <f>ROUND(E59*U59,2)</f>
        <v>0</v>
      </c>
      <c r="W59" s="163"/>
      <c r="X59" s="163" t="s">
        <v>127</v>
      </c>
      <c r="Y59" s="163" t="s">
        <v>128</v>
      </c>
      <c r="Z59" s="153"/>
      <c r="AA59" s="153"/>
      <c r="AB59" s="153"/>
      <c r="AC59" s="153"/>
      <c r="AD59" s="153"/>
      <c r="AE59" s="153"/>
      <c r="AF59" s="153"/>
      <c r="AG59" s="153" t="s">
        <v>129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 x14ac:dyDescent="0.2">
      <c r="A60" s="160"/>
      <c r="B60" s="161"/>
      <c r="C60" s="267" t="s">
        <v>207</v>
      </c>
      <c r="D60" s="268"/>
      <c r="E60" s="268"/>
      <c r="F60" s="268"/>
      <c r="G60" s="268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151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74">
        <v>29</v>
      </c>
      <c r="B61" s="175" t="s">
        <v>208</v>
      </c>
      <c r="C61" s="191" t="s">
        <v>209</v>
      </c>
      <c r="D61" s="176" t="s">
        <v>159</v>
      </c>
      <c r="E61" s="177">
        <v>28.765999999999998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126</v>
      </c>
      <c r="T61" s="180" t="s">
        <v>126</v>
      </c>
      <c r="U61" s="163">
        <v>0</v>
      </c>
      <c r="V61" s="163">
        <f>ROUND(E61*U61,2)</f>
        <v>0</v>
      </c>
      <c r="W61" s="163"/>
      <c r="X61" s="163" t="s">
        <v>127</v>
      </c>
      <c r="Y61" s="163" t="s">
        <v>128</v>
      </c>
      <c r="Z61" s="153"/>
      <c r="AA61" s="153"/>
      <c r="AB61" s="153"/>
      <c r="AC61" s="153"/>
      <c r="AD61" s="153"/>
      <c r="AE61" s="153"/>
      <c r="AF61" s="153"/>
      <c r="AG61" s="153" t="s">
        <v>129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2" x14ac:dyDescent="0.2">
      <c r="A62" s="160"/>
      <c r="B62" s="161"/>
      <c r="C62" s="192" t="s">
        <v>336</v>
      </c>
      <c r="D62" s="164"/>
      <c r="E62" s="165">
        <v>53.515999999999998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134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3" x14ac:dyDescent="0.2">
      <c r="A63" s="160"/>
      <c r="B63" s="161"/>
      <c r="C63" s="192" t="s">
        <v>337</v>
      </c>
      <c r="D63" s="164"/>
      <c r="E63" s="165">
        <v>-24.75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134</v>
      </c>
      <c r="AH63" s="153">
        <v>5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81">
        <v>30</v>
      </c>
      <c r="B64" s="182" t="s">
        <v>212</v>
      </c>
      <c r="C64" s="190" t="s">
        <v>213</v>
      </c>
      <c r="D64" s="183" t="s">
        <v>159</v>
      </c>
      <c r="E64" s="184">
        <v>28.76576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126</v>
      </c>
      <c r="T64" s="187" t="s">
        <v>126</v>
      </c>
      <c r="U64" s="163">
        <v>0.68799999999999994</v>
      </c>
      <c r="V64" s="163">
        <f>ROUND(E64*U64,2)</f>
        <v>19.79</v>
      </c>
      <c r="W64" s="163"/>
      <c r="X64" s="163" t="s">
        <v>214</v>
      </c>
      <c r="Y64" s="163" t="s">
        <v>128</v>
      </c>
      <c r="Z64" s="153"/>
      <c r="AA64" s="153"/>
      <c r="AB64" s="153"/>
      <c r="AC64" s="153"/>
      <c r="AD64" s="153"/>
      <c r="AE64" s="153"/>
      <c r="AF64" s="153"/>
      <c r="AG64" s="153" t="s">
        <v>215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81">
        <v>31</v>
      </c>
      <c r="B65" s="182" t="s">
        <v>216</v>
      </c>
      <c r="C65" s="190" t="s">
        <v>217</v>
      </c>
      <c r="D65" s="183" t="s">
        <v>159</v>
      </c>
      <c r="E65" s="184">
        <v>28.76576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126</v>
      </c>
      <c r="T65" s="187" t="s">
        <v>126</v>
      </c>
      <c r="U65" s="163">
        <v>0</v>
      </c>
      <c r="V65" s="163">
        <f>ROUND(E65*U65,2)</f>
        <v>0</v>
      </c>
      <c r="W65" s="163"/>
      <c r="X65" s="163" t="s">
        <v>214</v>
      </c>
      <c r="Y65" s="163" t="s">
        <v>128</v>
      </c>
      <c r="Z65" s="153"/>
      <c r="AA65" s="153"/>
      <c r="AB65" s="153"/>
      <c r="AC65" s="153"/>
      <c r="AD65" s="153"/>
      <c r="AE65" s="153"/>
      <c r="AF65" s="153"/>
      <c r="AG65" s="153" t="s">
        <v>215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81">
        <v>32</v>
      </c>
      <c r="B66" s="182" t="s">
        <v>218</v>
      </c>
      <c r="C66" s="190" t="s">
        <v>219</v>
      </c>
      <c r="D66" s="183" t="s">
        <v>159</v>
      </c>
      <c r="E66" s="184">
        <v>28.76576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126</v>
      </c>
      <c r="T66" s="187" t="s">
        <v>126</v>
      </c>
      <c r="U66" s="163">
        <v>0.68799999999999994</v>
      </c>
      <c r="V66" s="163">
        <f>ROUND(E66*U66,2)</f>
        <v>19.79</v>
      </c>
      <c r="W66" s="163"/>
      <c r="X66" s="163" t="s">
        <v>214</v>
      </c>
      <c r="Y66" s="163" t="s">
        <v>128</v>
      </c>
      <c r="Z66" s="153"/>
      <c r="AA66" s="153"/>
      <c r="AB66" s="153"/>
      <c r="AC66" s="153"/>
      <c r="AD66" s="153"/>
      <c r="AE66" s="153"/>
      <c r="AF66" s="153"/>
      <c r="AG66" s="153" t="s">
        <v>215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67" t="s">
        <v>121</v>
      </c>
      <c r="B67" s="168" t="s">
        <v>93</v>
      </c>
      <c r="C67" s="189" t="s">
        <v>29</v>
      </c>
      <c r="D67" s="169"/>
      <c r="E67" s="170"/>
      <c r="F67" s="171"/>
      <c r="G67" s="171">
        <f>SUMIF(AG68:AG75,"&lt;&gt;NOR",G68:G75)</f>
        <v>0</v>
      </c>
      <c r="H67" s="171"/>
      <c r="I67" s="171">
        <f>SUM(I68:I75)</f>
        <v>0</v>
      </c>
      <c r="J67" s="171"/>
      <c r="K67" s="171">
        <f>SUM(K68:K75)</f>
        <v>0</v>
      </c>
      <c r="L67" s="171"/>
      <c r="M67" s="171">
        <f>SUM(M68:M75)</f>
        <v>0</v>
      </c>
      <c r="N67" s="170"/>
      <c r="O67" s="170">
        <f>SUM(O68:O75)</f>
        <v>0</v>
      </c>
      <c r="P67" s="170"/>
      <c r="Q67" s="170">
        <f>SUM(Q68:Q75)</f>
        <v>0</v>
      </c>
      <c r="R67" s="171"/>
      <c r="S67" s="171"/>
      <c r="T67" s="172"/>
      <c r="U67" s="166"/>
      <c r="V67" s="166">
        <f>SUM(V68:V75)</f>
        <v>0</v>
      </c>
      <c r="W67" s="166"/>
      <c r="X67" s="166"/>
      <c r="Y67" s="166"/>
      <c r="AG67" t="s">
        <v>122</v>
      </c>
    </row>
    <row r="68" spans="1:60" outlineLevel="1" x14ac:dyDescent="0.2">
      <c r="A68" s="174">
        <v>33</v>
      </c>
      <c r="B68" s="175" t="s">
        <v>220</v>
      </c>
      <c r="C68" s="191" t="s">
        <v>221</v>
      </c>
      <c r="D68" s="176" t="s">
        <v>222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126</v>
      </c>
      <c r="T68" s="180" t="s">
        <v>223</v>
      </c>
      <c r="U68" s="163">
        <v>0</v>
      </c>
      <c r="V68" s="163">
        <f>ROUND(E68*U68,2)</f>
        <v>0</v>
      </c>
      <c r="W68" s="163"/>
      <c r="X68" s="163" t="s">
        <v>224</v>
      </c>
      <c r="Y68" s="163" t="s">
        <v>128</v>
      </c>
      <c r="Z68" s="153"/>
      <c r="AA68" s="153"/>
      <c r="AB68" s="153"/>
      <c r="AC68" s="153"/>
      <c r="AD68" s="153"/>
      <c r="AE68" s="153"/>
      <c r="AF68" s="153"/>
      <c r="AG68" s="153" t="s">
        <v>225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2" x14ac:dyDescent="0.2">
      <c r="A69" s="160"/>
      <c r="B69" s="161"/>
      <c r="C69" s="267" t="s">
        <v>226</v>
      </c>
      <c r="D69" s="268"/>
      <c r="E69" s="268"/>
      <c r="F69" s="268"/>
      <c r="G69" s="268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151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88" t="str">
        <f>C69</f>
        <v>Zaměření a vytýčení stávajících inženýrských sítí v místě stavby z hlediska jejich ochrany při provádění stavby.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34</v>
      </c>
      <c r="B70" s="175" t="s">
        <v>227</v>
      </c>
      <c r="C70" s="191" t="s">
        <v>228</v>
      </c>
      <c r="D70" s="176" t="s">
        <v>222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126</v>
      </c>
      <c r="T70" s="180" t="s">
        <v>223</v>
      </c>
      <c r="U70" s="163">
        <v>0</v>
      </c>
      <c r="V70" s="163">
        <f>ROUND(E70*U70,2)</f>
        <v>0</v>
      </c>
      <c r="W70" s="163"/>
      <c r="X70" s="163" t="s">
        <v>224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229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267" t="s">
        <v>230</v>
      </c>
      <c r="D71" s="268"/>
      <c r="E71" s="268"/>
      <c r="F71" s="268"/>
      <c r="G71" s="268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151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35</v>
      </c>
      <c r="B72" s="175" t="s">
        <v>231</v>
      </c>
      <c r="C72" s="191" t="s">
        <v>232</v>
      </c>
      <c r="D72" s="176" t="s">
        <v>222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126</v>
      </c>
      <c r="T72" s="180" t="s">
        <v>223</v>
      </c>
      <c r="U72" s="163">
        <v>0</v>
      </c>
      <c r="V72" s="163">
        <f>ROUND(E72*U72,2)</f>
        <v>0</v>
      </c>
      <c r="W72" s="163"/>
      <c r="X72" s="163" t="s">
        <v>224</v>
      </c>
      <c r="Y72" s="163" t="s">
        <v>128</v>
      </c>
      <c r="Z72" s="153"/>
      <c r="AA72" s="153"/>
      <c r="AB72" s="153"/>
      <c r="AC72" s="153"/>
      <c r="AD72" s="153"/>
      <c r="AE72" s="153"/>
      <c r="AF72" s="153"/>
      <c r="AG72" s="153" t="s">
        <v>233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45" outlineLevel="2" x14ac:dyDescent="0.2">
      <c r="A73" s="160"/>
      <c r="B73" s="161"/>
      <c r="C73" s="267" t="s">
        <v>234</v>
      </c>
      <c r="D73" s="268"/>
      <c r="E73" s="268"/>
      <c r="F73" s="268"/>
      <c r="G73" s="268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151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88" t="str">
        <f>C73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4">
        <v>36</v>
      </c>
      <c r="B74" s="175" t="s">
        <v>235</v>
      </c>
      <c r="C74" s="191" t="s">
        <v>236</v>
      </c>
      <c r="D74" s="176" t="s">
        <v>222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126</v>
      </c>
      <c r="T74" s="180" t="s">
        <v>223</v>
      </c>
      <c r="U74" s="163">
        <v>0</v>
      </c>
      <c r="V74" s="163">
        <f>ROUND(E74*U74,2)</f>
        <v>0</v>
      </c>
      <c r="W74" s="163"/>
      <c r="X74" s="163" t="s">
        <v>224</v>
      </c>
      <c r="Y74" s="163" t="s">
        <v>128</v>
      </c>
      <c r="Z74" s="153"/>
      <c r="AA74" s="153"/>
      <c r="AB74" s="153"/>
      <c r="AC74" s="153"/>
      <c r="AD74" s="153"/>
      <c r="AE74" s="153"/>
      <c r="AF74" s="153"/>
      <c r="AG74" s="153" t="s">
        <v>233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2" x14ac:dyDescent="0.2">
      <c r="A75" s="160"/>
      <c r="B75" s="161"/>
      <c r="C75" s="267" t="s">
        <v>237</v>
      </c>
      <c r="D75" s="268"/>
      <c r="E75" s="268"/>
      <c r="F75" s="268"/>
      <c r="G75" s="268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151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88" t="str">
        <f>C75</f>
        <v>Náklady na ztížené provádění stavebních prací v důsledku nepřerušeného provozu na staveništi nebo v případech nepřerušeného provozu v objektech v nichž se stavební práce provádí.</v>
      </c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7" t="s">
        <v>121</v>
      </c>
      <c r="B76" s="168" t="s">
        <v>94</v>
      </c>
      <c r="C76" s="189" t="s">
        <v>30</v>
      </c>
      <c r="D76" s="169"/>
      <c r="E76" s="170"/>
      <c r="F76" s="171"/>
      <c r="G76" s="171">
        <f>SUMIF(AG77:AG84,"&lt;&gt;NOR",G77:G84)</f>
        <v>0</v>
      </c>
      <c r="H76" s="171"/>
      <c r="I76" s="171">
        <f>SUM(I77:I84)</f>
        <v>0</v>
      </c>
      <c r="J76" s="171"/>
      <c r="K76" s="171">
        <f>SUM(K77:K84)</f>
        <v>0</v>
      </c>
      <c r="L76" s="171"/>
      <c r="M76" s="171">
        <f>SUM(M77:M84)</f>
        <v>0</v>
      </c>
      <c r="N76" s="170"/>
      <c r="O76" s="170">
        <f>SUM(O77:O84)</f>
        <v>0</v>
      </c>
      <c r="P76" s="170"/>
      <c r="Q76" s="170">
        <f>SUM(Q77:Q84)</f>
        <v>0</v>
      </c>
      <c r="R76" s="171"/>
      <c r="S76" s="171"/>
      <c r="T76" s="172"/>
      <c r="U76" s="166"/>
      <c r="V76" s="166">
        <f>SUM(V77:V84)</f>
        <v>0</v>
      </c>
      <c r="W76" s="166"/>
      <c r="X76" s="166"/>
      <c r="Y76" s="166"/>
      <c r="AG76" t="s">
        <v>122</v>
      </c>
    </row>
    <row r="77" spans="1:60" outlineLevel="1" x14ac:dyDescent="0.2">
      <c r="A77" s="174">
        <v>37</v>
      </c>
      <c r="B77" s="175" t="s">
        <v>238</v>
      </c>
      <c r="C77" s="191" t="s">
        <v>239</v>
      </c>
      <c r="D77" s="176" t="s">
        <v>222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126</v>
      </c>
      <c r="T77" s="180" t="s">
        <v>223</v>
      </c>
      <c r="U77" s="163">
        <v>0</v>
      </c>
      <c r="V77" s="163">
        <f>ROUND(E77*U77,2)</f>
        <v>0</v>
      </c>
      <c r="W77" s="163"/>
      <c r="X77" s="163" t="s">
        <v>224</v>
      </c>
      <c r="Y77" s="163" t="s">
        <v>128</v>
      </c>
      <c r="Z77" s="153"/>
      <c r="AA77" s="153"/>
      <c r="AB77" s="153"/>
      <c r="AC77" s="153"/>
      <c r="AD77" s="153"/>
      <c r="AE77" s="153"/>
      <c r="AF77" s="153"/>
      <c r="AG77" s="153" t="s">
        <v>225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2" x14ac:dyDescent="0.2">
      <c r="A78" s="160"/>
      <c r="B78" s="161"/>
      <c r="C78" s="267" t="s">
        <v>240</v>
      </c>
      <c r="D78" s="268"/>
      <c r="E78" s="268"/>
      <c r="F78" s="268"/>
      <c r="G78" s="26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151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88" t="str">
        <f>C78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4">
        <v>38</v>
      </c>
      <c r="B79" s="175" t="s">
        <v>241</v>
      </c>
      <c r="C79" s="191" t="s">
        <v>242</v>
      </c>
      <c r="D79" s="176" t="s">
        <v>222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126</v>
      </c>
      <c r="T79" s="180" t="s">
        <v>223</v>
      </c>
      <c r="U79" s="163">
        <v>0</v>
      </c>
      <c r="V79" s="163">
        <f>ROUND(E79*U79,2)</f>
        <v>0</v>
      </c>
      <c r="W79" s="163"/>
      <c r="X79" s="163" t="s">
        <v>224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225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2" x14ac:dyDescent="0.2">
      <c r="A80" s="160"/>
      <c r="B80" s="161"/>
      <c r="C80" s="267" t="s">
        <v>243</v>
      </c>
      <c r="D80" s="268"/>
      <c r="E80" s="268"/>
      <c r="F80" s="268"/>
      <c r="G80" s="268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151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88" t="str">
        <f>C80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39</v>
      </c>
      <c r="B81" s="175" t="s">
        <v>244</v>
      </c>
      <c r="C81" s="191" t="s">
        <v>245</v>
      </c>
      <c r="D81" s="176" t="s">
        <v>222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126</v>
      </c>
      <c r="T81" s="180" t="s">
        <v>223</v>
      </c>
      <c r="U81" s="163">
        <v>0</v>
      </c>
      <c r="V81" s="163">
        <f>ROUND(E81*U81,2)</f>
        <v>0</v>
      </c>
      <c r="W81" s="163"/>
      <c r="X81" s="163" t="s">
        <v>224</v>
      </c>
      <c r="Y81" s="163" t="s">
        <v>128</v>
      </c>
      <c r="Z81" s="153"/>
      <c r="AA81" s="153"/>
      <c r="AB81" s="153"/>
      <c r="AC81" s="153"/>
      <c r="AD81" s="153"/>
      <c r="AE81" s="153"/>
      <c r="AF81" s="153"/>
      <c r="AG81" s="153" t="s">
        <v>225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45" outlineLevel="2" x14ac:dyDescent="0.2">
      <c r="A82" s="160"/>
      <c r="B82" s="161"/>
      <c r="C82" s="267" t="s">
        <v>246</v>
      </c>
      <c r="D82" s="268"/>
      <c r="E82" s="268"/>
      <c r="F82" s="268"/>
      <c r="G82" s="268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151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88" t="str">
        <f>C82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4">
        <v>40</v>
      </c>
      <c r="B83" s="175" t="s">
        <v>247</v>
      </c>
      <c r="C83" s="191" t="s">
        <v>248</v>
      </c>
      <c r="D83" s="176" t="s">
        <v>222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126</v>
      </c>
      <c r="T83" s="180" t="s">
        <v>223</v>
      </c>
      <c r="U83" s="163">
        <v>0</v>
      </c>
      <c r="V83" s="163">
        <f>ROUND(E83*U83,2)</f>
        <v>0</v>
      </c>
      <c r="W83" s="163"/>
      <c r="X83" s="163" t="s">
        <v>224</v>
      </c>
      <c r="Y83" s="163" t="s">
        <v>128</v>
      </c>
      <c r="Z83" s="153"/>
      <c r="AA83" s="153"/>
      <c r="AB83" s="153"/>
      <c r="AC83" s="153"/>
      <c r="AD83" s="153"/>
      <c r="AE83" s="153"/>
      <c r="AF83" s="153"/>
      <c r="AG83" s="153" t="s">
        <v>225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2" x14ac:dyDescent="0.2">
      <c r="A84" s="160"/>
      <c r="B84" s="161"/>
      <c r="C84" s="267" t="s">
        <v>249</v>
      </c>
      <c r="D84" s="268"/>
      <c r="E84" s="268"/>
      <c r="F84" s="268"/>
      <c r="G84" s="268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151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88" t="str">
        <f>C84</f>
        <v>Náklady na provedení skutečného zaměření stavby v rozsahu nezbytném pro zápis změny do katastru nemovitostí.</v>
      </c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3"/>
      <c r="B85" s="4"/>
      <c r="C85" s="19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107</v>
      </c>
    </row>
    <row r="86" spans="1:60" x14ac:dyDescent="0.2">
      <c r="A86" s="156"/>
      <c r="B86" s="157" t="s">
        <v>31</v>
      </c>
      <c r="C86" s="194"/>
      <c r="D86" s="158"/>
      <c r="E86" s="159"/>
      <c r="F86" s="159"/>
      <c r="G86" s="173">
        <f>G8+G20+G29+G32+G45+G51+G56+G58+G67+G76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250</v>
      </c>
    </row>
    <row r="87" spans="1:60" x14ac:dyDescent="0.2">
      <c r="A87" s="3"/>
      <c r="B87" s="4"/>
      <c r="C87" s="19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9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76" t="s">
        <v>251</v>
      </c>
      <c r="B89" s="276"/>
      <c r="C89" s="277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5"/>
      <c r="B90" s="256"/>
      <c r="C90" s="257"/>
      <c r="D90" s="256"/>
      <c r="E90" s="256"/>
      <c r="F90" s="256"/>
      <c r="G90" s="25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252</v>
      </c>
    </row>
    <row r="91" spans="1:60" x14ac:dyDescent="0.2">
      <c r="A91" s="259"/>
      <c r="B91" s="260"/>
      <c r="C91" s="261"/>
      <c r="D91" s="260"/>
      <c r="E91" s="260"/>
      <c r="F91" s="260"/>
      <c r="G91" s="26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59"/>
      <c r="B92" s="260"/>
      <c r="C92" s="261"/>
      <c r="D92" s="260"/>
      <c r="E92" s="260"/>
      <c r="F92" s="260"/>
      <c r="G92" s="26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59"/>
      <c r="B93" s="260"/>
      <c r="C93" s="261"/>
      <c r="D93" s="260"/>
      <c r="E93" s="260"/>
      <c r="F93" s="260"/>
      <c r="G93" s="26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3"/>
      <c r="B94" s="264"/>
      <c r="C94" s="265"/>
      <c r="D94" s="264"/>
      <c r="E94" s="264"/>
      <c r="F94" s="264"/>
      <c r="G94" s="26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9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95"/>
      <c r="D96" s="10"/>
      <c r="AG96" t="s">
        <v>253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A1:G1"/>
    <mergeCell ref="C2:G2"/>
    <mergeCell ref="C3:G3"/>
    <mergeCell ref="C4:G4"/>
    <mergeCell ref="A89:C89"/>
    <mergeCell ref="C84:G84"/>
    <mergeCell ref="C71:G71"/>
    <mergeCell ref="C73:G73"/>
    <mergeCell ref="C75:G75"/>
    <mergeCell ref="C78:G78"/>
    <mergeCell ref="C80:G80"/>
    <mergeCell ref="C82:G82"/>
    <mergeCell ref="A90:G94"/>
    <mergeCell ref="C16:G16"/>
    <mergeCell ref="C27:G27"/>
    <mergeCell ref="C60:G60"/>
    <mergeCell ref="C69:G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60</v>
      </c>
      <c r="C4" s="273" t="s">
        <v>61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SUMIF(AG9:AG25,"&lt;&gt;NOR",G9:G25)</f>
        <v>0</v>
      </c>
      <c r="H8" s="171"/>
      <c r="I8" s="171">
        <f>SUM(I9:I25)</f>
        <v>0</v>
      </c>
      <c r="J8" s="171"/>
      <c r="K8" s="171">
        <f>SUM(K9:K25)</f>
        <v>0</v>
      </c>
      <c r="L8" s="171"/>
      <c r="M8" s="171">
        <f>SUM(M9:M25)</f>
        <v>0</v>
      </c>
      <c r="N8" s="170"/>
      <c r="O8" s="170">
        <f>SUM(O9:O25)</f>
        <v>0</v>
      </c>
      <c r="P8" s="170"/>
      <c r="Q8" s="170">
        <f>SUM(Q9:Q25)</f>
        <v>1.5999999999999999</v>
      </c>
      <c r="R8" s="171"/>
      <c r="S8" s="171"/>
      <c r="T8" s="172"/>
      <c r="U8" s="166"/>
      <c r="V8" s="166">
        <f>SUM(V9:V25)</f>
        <v>16.260000000000002</v>
      </c>
      <c r="W8" s="166"/>
      <c r="X8" s="166"/>
      <c r="Y8" s="166"/>
      <c r="AG8" t="s">
        <v>122</v>
      </c>
    </row>
    <row r="9" spans="1:60" outlineLevel="1" x14ac:dyDescent="0.2">
      <c r="A9" s="174">
        <v>1</v>
      </c>
      <c r="B9" s="175" t="s">
        <v>123</v>
      </c>
      <c r="C9" s="191" t="s">
        <v>124</v>
      </c>
      <c r="D9" s="176" t="s">
        <v>125</v>
      </c>
      <c r="E9" s="177">
        <v>1.64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0.22</v>
      </c>
      <c r="Q9" s="177">
        <f>ROUND(E9*P9,2)</f>
        <v>0.36</v>
      </c>
      <c r="R9" s="179"/>
      <c r="S9" s="179" t="s">
        <v>126</v>
      </c>
      <c r="T9" s="180" t="s">
        <v>126</v>
      </c>
      <c r="U9" s="163">
        <v>0.12</v>
      </c>
      <c r="V9" s="163">
        <f>ROUND(E9*U9,2)</f>
        <v>0.2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2" t="s">
        <v>338</v>
      </c>
      <c r="D10" s="164"/>
      <c r="E10" s="165">
        <v>1.64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134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74">
        <v>2</v>
      </c>
      <c r="B11" s="175" t="s">
        <v>140</v>
      </c>
      <c r="C11" s="191" t="s">
        <v>141</v>
      </c>
      <c r="D11" s="176" t="s">
        <v>142</v>
      </c>
      <c r="E11" s="177">
        <v>0.41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2</v>
      </c>
      <c r="Q11" s="177">
        <f>ROUND(E11*P11,2)</f>
        <v>0.82</v>
      </c>
      <c r="R11" s="179"/>
      <c r="S11" s="179" t="s">
        <v>126</v>
      </c>
      <c r="T11" s="180" t="s">
        <v>126</v>
      </c>
      <c r="U11" s="163">
        <v>16.54</v>
      </c>
      <c r="V11" s="163">
        <f>ROUND(E11*U11,2)</f>
        <v>6.78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2" t="s">
        <v>339</v>
      </c>
      <c r="D12" s="164"/>
      <c r="E12" s="165">
        <v>0.41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134</v>
      </c>
      <c r="AH12" s="153">
        <v>5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4">
        <v>3</v>
      </c>
      <c r="B13" s="175" t="s">
        <v>340</v>
      </c>
      <c r="C13" s="191" t="s">
        <v>341</v>
      </c>
      <c r="D13" s="176" t="s">
        <v>142</v>
      </c>
      <c r="E13" s="177">
        <v>0.1764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2.4</v>
      </c>
      <c r="Q13" s="177">
        <f>ROUND(E13*P13,2)</f>
        <v>0.42</v>
      </c>
      <c r="R13" s="179"/>
      <c r="S13" s="179" t="s">
        <v>126</v>
      </c>
      <c r="T13" s="180" t="s">
        <v>126</v>
      </c>
      <c r="U13" s="163">
        <v>30.207999999999998</v>
      </c>
      <c r="V13" s="163">
        <f>ROUND(E13*U13,2)</f>
        <v>5.33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 x14ac:dyDescent="0.2">
      <c r="A14" s="160"/>
      <c r="B14" s="161"/>
      <c r="C14" s="192" t="s">
        <v>342</v>
      </c>
      <c r="D14" s="164"/>
      <c r="E14" s="165">
        <v>0.1764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134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4</v>
      </c>
      <c r="B15" s="175" t="s">
        <v>343</v>
      </c>
      <c r="C15" s="191" t="s">
        <v>344</v>
      </c>
      <c r="D15" s="176" t="s">
        <v>142</v>
      </c>
      <c r="E15" s="177">
        <v>0.57399999999999995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126</v>
      </c>
      <c r="T15" s="180" t="s">
        <v>126</v>
      </c>
      <c r="U15" s="163">
        <v>4.6550000000000002</v>
      </c>
      <c r="V15" s="163">
        <f>ROUND(E15*U15,2)</f>
        <v>2.67</v>
      </c>
      <c r="W15" s="163"/>
      <c r="X15" s="163" t="s">
        <v>127</v>
      </c>
      <c r="Y15" s="163" t="s">
        <v>128</v>
      </c>
      <c r="Z15" s="153"/>
      <c r="AA15" s="153"/>
      <c r="AB15" s="153"/>
      <c r="AC15" s="153"/>
      <c r="AD15" s="153"/>
      <c r="AE15" s="153"/>
      <c r="AF15" s="153"/>
      <c r="AG15" s="153" t="s">
        <v>129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2" t="s">
        <v>345</v>
      </c>
      <c r="D16" s="164"/>
      <c r="E16" s="165">
        <v>0.57399999999999995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4">
        <v>5</v>
      </c>
      <c r="B17" s="175" t="s">
        <v>260</v>
      </c>
      <c r="C17" s="191" t="s">
        <v>261</v>
      </c>
      <c r="D17" s="176" t="s">
        <v>142</v>
      </c>
      <c r="E17" s="177">
        <v>0.57399999999999995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126</v>
      </c>
      <c r="T17" s="180" t="s">
        <v>126</v>
      </c>
      <c r="U17" s="163">
        <v>1.0999999999999999E-2</v>
      </c>
      <c r="V17" s="163">
        <f>ROUND(E17*U17,2)</f>
        <v>0.01</v>
      </c>
      <c r="W17" s="163"/>
      <c r="X17" s="163" t="s">
        <v>127</v>
      </c>
      <c r="Y17" s="163" t="s">
        <v>128</v>
      </c>
      <c r="Z17" s="153"/>
      <c r="AA17" s="153"/>
      <c r="AB17" s="153"/>
      <c r="AC17" s="153"/>
      <c r="AD17" s="153"/>
      <c r="AE17" s="153"/>
      <c r="AF17" s="153"/>
      <c r="AG17" s="153" t="s">
        <v>129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2" t="s">
        <v>346</v>
      </c>
      <c r="D18" s="164"/>
      <c r="E18" s="165">
        <v>0.57399999999999995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134</v>
      </c>
      <c r="AH18" s="153">
        <v>5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4">
        <v>6</v>
      </c>
      <c r="B19" s="175" t="s">
        <v>263</v>
      </c>
      <c r="C19" s="191" t="s">
        <v>264</v>
      </c>
      <c r="D19" s="176" t="s">
        <v>142</v>
      </c>
      <c r="E19" s="177">
        <v>0.57399999999999995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126</v>
      </c>
      <c r="T19" s="180" t="s">
        <v>126</v>
      </c>
      <c r="U19" s="163">
        <v>1.9379999999999999</v>
      </c>
      <c r="V19" s="163">
        <f>ROUND(E19*U19,2)</f>
        <v>1.1100000000000001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2" t="s">
        <v>346</v>
      </c>
      <c r="D20" s="164"/>
      <c r="E20" s="165">
        <v>0.57399999999999995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134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4">
        <v>7</v>
      </c>
      <c r="B21" s="175" t="s">
        <v>267</v>
      </c>
      <c r="C21" s="191" t="s">
        <v>268</v>
      </c>
      <c r="D21" s="176" t="s">
        <v>125</v>
      </c>
      <c r="E21" s="177">
        <v>1.64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126</v>
      </c>
      <c r="T21" s="180" t="s">
        <v>126</v>
      </c>
      <c r="U21" s="163">
        <v>9.6000000000000002E-2</v>
      </c>
      <c r="V21" s="163">
        <f>ROUND(E21*U21,2)</f>
        <v>0.16</v>
      </c>
      <c r="W21" s="163"/>
      <c r="X21" s="163" t="s">
        <v>127</v>
      </c>
      <c r="Y21" s="163" t="s">
        <v>128</v>
      </c>
      <c r="Z21" s="153"/>
      <c r="AA21" s="153"/>
      <c r="AB21" s="153"/>
      <c r="AC21" s="153"/>
      <c r="AD21" s="153"/>
      <c r="AE21" s="153"/>
      <c r="AF21" s="153"/>
      <c r="AG21" s="153" t="s">
        <v>129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2" t="s">
        <v>347</v>
      </c>
      <c r="D22" s="164"/>
      <c r="E22" s="165">
        <v>1.64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134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74">
        <v>8</v>
      </c>
      <c r="B23" s="175" t="s">
        <v>269</v>
      </c>
      <c r="C23" s="191" t="s">
        <v>270</v>
      </c>
      <c r="D23" s="176" t="s">
        <v>142</v>
      </c>
      <c r="E23" s="177">
        <v>0.57399999999999995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126</v>
      </c>
      <c r="T23" s="180" t="s">
        <v>126</v>
      </c>
      <c r="U23" s="163">
        <v>0</v>
      </c>
      <c r="V23" s="163">
        <f>ROUND(E23*U23,2)</f>
        <v>0</v>
      </c>
      <c r="W23" s="163"/>
      <c r="X23" s="163" t="s">
        <v>127</v>
      </c>
      <c r="Y23" s="163" t="s">
        <v>128</v>
      </c>
      <c r="Z23" s="153"/>
      <c r="AA23" s="153"/>
      <c r="AB23" s="153"/>
      <c r="AC23" s="153"/>
      <c r="AD23" s="153"/>
      <c r="AE23" s="153"/>
      <c r="AF23" s="153"/>
      <c r="AG23" s="153" t="s">
        <v>129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267" t="s">
        <v>271</v>
      </c>
      <c r="D24" s="268"/>
      <c r="E24" s="268"/>
      <c r="F24" s="268"/>
      <c r="G24" s="268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151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2" t="s">
        <v>346</v>
      </c>
      <c r="D25" s="164"/>
      <c r="E25" s="165">
        <v>0.57399999999999995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134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67" t="s">
        <v>121</v>
      </c>
      <c r="B26" s="168" t="s">
        <v>78</v>
      </c>
      <c r="C26" s="189" t="s">
        <v>79</v>
      </c>
      <c r="D26" s="169"/>
      <c r="E26" s="170"/>
      <c r="F26" s="171"/>
      <c r="G26" s="171">
        <f>SUMIF(AG27:AG39,"&lt;&gt;NOR",G27:G39)</f>
        <v>0</v>
      </c>
      <c r="H26" s="171"/>
      <c r="I26" s="171">
        <f>SUM(I27:I39)</f>
        <v>0</v>
      </c>
      <c r="J26" s="171"/>
      <c r="K26" s="171">
        <f>SUM(K27:K39)</f>
        <v>0</v>
      </c>
      <c r="L26" s="171"/>
      <c r="M26" s="171">
        <f>SUM(M27:M39)</f>
        <v>0</v>
      </c>
      <c r="N26" s="170"/>
      <c r="O26" s="170">
        <f>SUM(O27:O39)</f>
        <v>2.4499999999999997</v>
      </c>
      <c r="P26" s="170"/>
      <c r="Q26" s="170">
        <f>SUM(Q27:Q39)</f>
        <v>0</v>
      </c>
      <c r="R26" s="171"/>
      <c r="S26" s="171"/>
      <c r="T26" s="172"/>
      <c r="U26" s="166"/>
      <c r="V26" s="166">
        <f>SUM(V27:V39)</f>
        <v>1.8599999999999999</v>
      </c>
      <c r="W26" s="166"/>
      <c r="X26" s="166"/>
      <c r="Y26" s="166"/>
      <c r="AG26" t="s">
        <v>122</v>
      </c>
    </row>
    <row r="27" spans="1:60" outlineLevel="1" x14ac:dyDescent="0.2">
      <c r="A27" s="174">
        <v>9</v>
      </c>
      <c r="B27" s="175" t="s">
        <v>348</v>
      </c>
      <c r="C27" s="191" t="s">
        <v>349</v>
      </c>
      <c r="D27" s="176" t="s">
        <v>142</v>
      </c>
      <c r="E27" s="177">
        <v>0.57399999999999995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1.6867000000000001</v>
      </c>
      <c r="O27" s="177">
        <f>ROUND(E27*N27,2)</f>
        <v>0.97</v>
      </c>
      <c r="P27" s="177">
        <v>0</v>
      </c>
      <c r="Q27" s="177">
        <f>ROUND(E27*P27,2)</f>
        <v>0</v>
      </c>
      <c r="R27" s="179"/>
      <c r="S27" s="179" t="s">
        <v>126</v>
      </c>
      <c r="T27" s="180" t="s">
        <v>126</v>
      </c>
      <c r="U27" s="163">
        <v>0.16200000000000001</v>
      </c>
      <c r="V27" s="163">
        <f>ROUND(E27*U27,2)</f>
        <v>0.09</v>
      </c>
      <c r="W27" s="163"/>
      <c r="X27" s="163" t="s">
        <v>127</v>
      </c>
      <c r="Y27" s="163" t="s">
        <v>128</v>
      </c>
      <c r="Z27" s="153"/>
      <c r="AA27" s="153"/>
      <c r="AB27" s="153"/>
      <c r="AC27" s="153"/>
      <c r="AD27" s="153"/>
      <c r="AE27" s="153"/>
      <c r="AF27" s="153"/>
      <c r="AG27" s="153" t="s">
        <v>129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2" t="s">
        <v>346</v>
      </c>
      <c r="D28" s="164"/>
      <c r="E28" s="165">
        <v>0.57399999999999995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134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4">
        <v>10</v>
      </c>
      <c r="B29" s="175" t="s">
        <v>350</v>
      </c>
      <c r="C29" s="191" t="s">
        <v>351</v>
      </c>
      <c r="D29" s="176" t="s">
        <v>142</v>
      </c>
      <c r="E29" s="177">
        <v>0.41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2.5</v>
      </c>
      <c r="O29" s="177">
        <f>ROUND(E29*N29,2)</f>
        <v>1.03</v>
      </c>
      <c r="P29" s="177">
        <v>0</v>
      </c>
      <c r="Q29" s="177">
        <f>ROUND(E29*P29,2)</f>
        <v>0</v>
      </c>
      <c r="R29" s="179"/>
      <c r="S29" s="179" t="s">
        <v>126</v>
      </c>
      <c r="T29" s="180" t="s">
        <v>126</v>
      </c>
      <c r="U29" s="163">
        <v>1.21</v>
      </c>
      <c r="V29" s="163">
        <f>ROUND(E29*U29,2)</f>
        <v>0.5</v>
      </c>
      <c r="W29" s="163"/>
      <c r="X29" s="163" t="s">
        <v>127</v>
      </c>
      <c r="Y29" s="163" t="s">
        <v>128</v>
      </c>
      <c r="Z29" s="153"/>
      <c r="AA29" s="153"/>
      <c r="AB29" s="153"/>
      <c r="AC29" s="153"/>
      <c r="AD29" s="153"/>
      <c r="AE29" s="153"/>
      <c r="AF29" s="153"/>
      <c r="AG29" s="153" t="s">
        <v>129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 x14ac:dyDescent="0.2">
      <c r="A30" s="160"/>
      <c r="B30" s="161"/>
      <c r="C30" s="192" t="s">
        <v>352</v>
      </c>
      <c r="D30" s="164"/>
      <c r="E30" s="165">
        <v>0.41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134</v>
      </c>
      <c r="AH30" s="153">
        <v>5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74">
        <v>11</v>
      </c>
      <c r="B31" s="175" t="s">
        <v>160</v>
      </c>
      <c r="C31" s="191" t="s">
        <v>161</v>
      </c>
      <c r="D31" s="176" t="s">
        <v>125</v>
      </c>
      <c r="E31" s="177">
        <v>3.28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5.0000000000000001E-4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126</v>
      </c>
      <c r="T31" s="180" t="s">
        <v>126</v>
      </c>
      <c r="U31" s="163">
        <v>2E-3</v>
      </c>
      <c r="V31" s="163">
        <f>ROUND(E31*U31,2)</f>
        <v>0.01</v>
      </c>
      <c r="W31" s="163"/>
      <c r="X31" s="163" t="s">
        <v>127</v>
      </c>
      <c r="Y31" s="163" t="s">
        <v>128</v>
      </c>
      <c r="Z31" s="153"/>
      <c r="AA31" s="153"/>
      <c r="AB31" s="153"/>
      <c r="AC31" s="153"/>
      <c r="AD31" s="153"/>
      <c r="AE31" s="153"/>
      <c r="AF31" s="153"/>
      <c r="AG31" s="153" t="s">
        <v>129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 x14ac:dyDescent="0.2">
      <c r="A32" s="160"/>
      <c r="B32" s="161"/>
      <c r="C32" s="192" t="s">
        <v>353</v>
      </c>
      <c r="D32" s="164"/>
      <c r="E32" s="165">
        <v>3.28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134</v>
      </c>
      <c r="AH32" s="153">
        <v>5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74">
        <v>12</v>
      </c>
      <c r="B33" s="175" t="s">
        <v>163</v>
      </c>
      <c r="C33" s="191" t="s">
        <v>164</v>
      </c>
      <c r="D33" s="176" t="s">
        <v>125</v>
      </c>
      <c r="E33" s="177">
        <v>1.64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0.10373</v>
      </c>
      <c r="O33" s="177">
        <f>ROUND(E33*N33,2)</f>
        <v>0.17</v>
      </c>
      <c r="P33" s="177">
        <v>0</v>
      </c>
      <c r="Q33" s="177">
        <f>ROUND(E33*P33,2)</f>
        <v>0</v>
      </c>
      <c r="R33" s="179"/>
      <c r="S33" s="179" t="s">
        <v>126</v>
      </c>
      <c r="T33" s="180" t="s">
        <v>126</v>
      </c>
      <c r="U33" s="163">
        <v>6.4000000000000001E-2</v>
      </c>
      <c r="V33" s="163">
        <f>ROUND(E33*U33,2)</f>
        <v>0.1</v>
      </c>
      <c r="W33" s="163"/>
      <c r="X33" s="163" t="s">
        <v>127</v>
      </c>
      <c r="Y33" s="163" t="s">
        <v>128</v>
      </c>
      <c r="Z33" s="153"/>
      <c r="AA33" s="153"/>
      <c r="AB33" s="153"/>
      <c r="AC33" s="153"/>
      <c r="AD33" s="153"/>
      <c r="AE33" s="153"/>
      <c r="AF33" s="153"/>
      <c r="AG33" s="153" t="s">
        <v>129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2" x14ac:dyDescent="0.2">
      <c r="A34" s="160"/>
      <c r="B34" s="161"/>
      <c r="C34" s="192" t="s">
        <v>347</v>
      </c>
      <c r="D34" s="164"/>
      <c r="E34" s="165">
        <v>1.64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134</v>
      </c>
      <c r="AH34" s="153">
        <v>5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4">
        <v>13</v>
      </c>
      <c r="B35" s="175" t="s">
        <v>165</v>
      </c>
      <c r="C35" s="191" t="s">
        <v>166</v>
      </c>
      <c r="D35" s="176" t="s">
        <v>125</v>
      </c>
      <c r="E35" s="177">
        <v>1.64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0.15559000000000001</v>
      </c>
      <c r="O35" s="177">
        <f>ROUND(E35*N35,2)</f>
        <v>0.26</v>
      </c>
      <c r="P35" s="177">
        <v>0</v>
      </c>
      <c r="Q35" s="177">
        <f>ROUND(E35*P35,2)</f>
        <v>0</v>
      </c>
      <c r="R35" s="179"/>
      <c r="S35" s="179" t="s">
        <v>126</v>
      </c>
      <c r="T35" s="180" t="s">
        <v>126</v>
      </c>
      <c r="U35" s="163">
        <v>8.2000000000000003E-2</v>
      </c>
      <c r="V35" s="163">
        <f>ROUND(E35*U35,2)</f>
        <v>0.13</v>
      </c>
      <c r="W35" s="163"/>
      <c r="X35" s="163" t="s">
        <v>127</v>
      </c>
      <c r="Y35" s="163" t="s">
        <v>128</v>
      </c>
      <c r="Z35" s="153"/>
      <c r="AA35" s="153"/>
      <c r="AB35" s="153"/>
      <c r="AC35" s="153"/>
      <c r="AD35" s="153"/>
      <c r="AE35" s="153"/>
      <c r="AF35" s="153"/>
      <c r="AG35" s="153" t="s">
        <v>129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2" t="s">
        <v>347</v>
      </c>
      <c r="D36" s="164"/>
      <c r="E36" s="165">
        <v>1.64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134</v>
      </c>
      <c r="AH36" s="153">
        <v>5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4">
        <v>14</v>
      </c>
      <c r="B37" s="175" t="s">
        <v>167</v>
      </c>
      <c r="C37" s="191" t="s">
        <v>168</v>
      </c>
      <c r="D37" s="176" t="s">
        <v>132</v>
      </c>
      <c r="E37" s="177">
        <v>8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2.2399999999999998E-3</v>
      </c>
      <c r="O37" s="177">
        <f>ROUND(E37*N37,2)</f>
        <v>0.02</v>
      </c>
      <c r="P37" s="177">
        <v>0</v>
      </c>
      <c r="Q37" s="177">
        <f>ROUND(E37*P37,2)</f>
        <v>0</v>
      </c>
      <c r="R37" s="179"/>
      <c r="S37" s="179" t="s">
        <v>126</v>
      </c>
      <c r="T37" s="180" t="s">
        <v>126</v>
      </c>
      <c r="U37" s="163">
        <v>0.129</v>
      </c>
      <c r="V37" s="163">
        <f>ROUND(E37*U37,2)</f>
        <v>1.03</v>
      </c>
      <c r="W37" s="163"/>
      <c r="X37" s="163" t="s">
        <v>127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129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267" t="s">
        <v>169</v>
      </c>
      <c r="D38" s="268"/>
      <c r="E38" s="268"/>
      <c r="F38" s="268"/>
      <c r="G38" s="268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151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2" t="s">
        <v>354</v>
      </c>
      <c r="D39" s="164"/>
      <c r="E39" s="165">
        <v>8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134</v>
      </c>
      <c r="AH39" s="153">
        <v>5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x14ac:dyDescent="0.2">
      <c r="A40" s="167" t="s">
        <v>121</v>
      </c>
      <c r="B40" s="168" t="s">
        <v>80</v>
      </c>
      <c r="C40" s="189" t="s">
        <v>81</v>
      </c>
      <c r="D40" s="169"/>
      <c r="E40" s="170"/>
      <c r="F40" s="171"/>
      <c r="G40" s="171">
        <f>SUMIF(AG41:AG48,"&lt;&gt;NOR",G41:G48)</f>
        <v>0</v>
      </c>
      <c r="H40" s="171"/>
      <c r="I40" s="171">
        <f>SUM(I41:I48)</f>
        <v>0</v>
      </c>
      <c r="J40" s="171"/>
      <c r="K40" s="171">
        <f>SUM(K41:K48)</f>
        <v>0</v>
      </c>
      <c r="L40" s="171"/>
      <c r="M40" s="171">
        <f>SUM(M41:M48)</f>
        <v>0</v>
      </c>
      <c r="N40" s="170"/>
      <c r="O40" s="170">
        <f>SUM(O41:O48)</f>
        <v>0.17</v>
      </c>
      <c r="P40" s="170"/>
      <c r="Q40" s="170">
        <f>SUM(Q41:Q48)</f>
        <v>0</v>
      </c>
      <c r="R40" s="171"/>
      <c r="S40" s="171"/>
      <c r="T40" s="172"/>
      <c r="U40" s="166"/>
      <c r="V40" s="166">
        <f>SUM(V41:V48)</f>
        <v>2.82</v>
      </c>
      <c r="W40" s="166"/>
      <c r="X40" s="166"/>
      <c r="Y40" s="166"/>
      <c r="AG40" t="s">
        <v>122</v>
      </c>
    </row>
    <row r="41" spans="1:60" outlineLevel="1" x14ac:dyDescent="0.2">
      <c r="A41" s="174">
        <v>15</v>
      </c>
      <c r="B41" s="175" t="s">
        <v>355</v>
      </c>
      <c r="C41" s="191" t="s">
        <v>356</v>
      </c>
      <c r="D41" s="176" t="s">
        <v>173</v>
      </c>
      <c r="E41" s="177">
        <v>2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1.17E-2</v>
      </c>
      <c r="O41" s="177">
        <f>ROUND(E41*N41,2)</f>
        <v>0.02</v>
      </c>
      <c r="P41" s="177">
        <v>0</v>
      </c>
      <c r="Q41" s="177">
        <f>ROUND(E41*P41,2)</f>
        <v>0</v>
      </c>
      <c r="R41" s="179"/>
      <c r="S41" s="179" t="s">
        <v>137</v>
      </c>
      <c r="T41" s="180" t="s">
        <v>126</v>
      </c>
      <c r="U41" s="163">
        <v>1.41</v>
      </c>
      <c r="V41" s="163">
        <f>ROUND(E41*U41,2)</f>
        <v>2.82</v>
      </c>
      <c r="W41" s="163"/>
      <c r="X41" s="163" t="s">
        <v>127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129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 x14ac:dyDescent="0.2">
      <c r="A42" s="160"/>
      <c r="B42" s="161"/>
      <c r="C42" s="267" t="s">
        <v>357</v>
      </c>
      <c r="D42" s="268"/>
      <c r="E42" s="268"/>
      <c r="F42" s="268"/>
      <c r="G42" s="268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151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278" t="s">
        <v>358</v>
      </c>
      <c r="D43" s="279"/>
      <c r="E43" s="279"/>
      <c r="F43" s="279"/>
      <c r="G43" s="279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151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278" t="s">
        <v>359</v>
      </c>
      <c r="D44" s="279"/>
      <c r="E44" s="279"/>
      <c r="F44" s="279"/>
      <c r="G44" s="279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151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278" t="s">
        <v>360</v>
      </c>
      <c r="D45" s="279"/>
      <c r="E45" s="279"/>
      <c r="F45" s="279"/>
      <c r="G45" s="279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151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278" t="s">
        <v>361</v>
      </c>
      <c r="D46" s="279"/>
      <c r="E46" s="279"/>
      <c r="F46" s="279"/>
      <c r="G46" s="279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151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81">
        <v>16</v>
      </c>
      <c r="B47" s="182" t="s">
        <v>362</v>
      </c>
      <c r="C47" s="190" t="s">
        <v>363</v>
      </c>
      <c r="D47" s="183" t="s">
        <v>173</v>
      </c>
      <c r="E47" s="184">
        <v>1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7.0000000000000007E-2</v>
      </c>
      <c r="O47" s="184">
        <f>ROUND(E47*N47,2)</f>
        <v>7.0000000000000007E-2</v>
      </c>
      <c r="P47" s="184">
        <v>0</v>
      </c>
      <c r="Q47" s="184">
        <f>ROUND(E47*P47,2)</f>
        <v>0</v>
      </c>
      <c r="R47" s="186" t="s">
        <v>288</v>
      </c>
      <c r="S47" s="186" t="s">
        <v>126</v>
      </c>
      <c r="T47" s="187" t="s">
        <v>126</v>
      </c>
      <c r="U47" s="163">
        <v>0</v>
      </c>
      <c r="V47" s="163">
        <f>ROUND(E47*U47,2)</f>
        <v>0</v>
      </c>
      <c r="W47" s="163"/>
      <c r="X47" s="163" t="s">
        <v>289</v>
      </c>
      <c r="Y47" s="163" t="s">
        <v>128</v>
      </c>
      <c r="Z47" s="153"/>
      <c r="AA47" s="153"/>
      <c r="AB47" s="153"/>
      <c r="AC47" s="153"/>
      <c r="AD47" s="153"/>
      <c r="AE47" s="153"/>
      <c r="AF47" s="153"/>
      <c r="AG47" s="153" t="s">
        <v>290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81">
        <v>17</v>
      </c>
      <c r="B48" s="182" t="s">
        <v>364</v>
      </c>
      <c r="C48" s="190" t="s">
        <v>365</v>
      </c>
      <c r="D48" s="183" t="s">
        <v>173</v>
      </c>
      <c r="E48" s="184">
        <v>1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7.5999999999999998E-2</v>
      </c>
      <c r="O48" s="184">
        <f>ROUND(E48*N48,2)</f>
        <v>0.08</v>
      </c>
      <c r="P48" s="184">
        <v>0</v>
      </c>
      <c r="Q48" s="184">
        <f>ROUND(E48*P48,2)</f>
        <v>0</v>
      </c>
      <c r="R48" s="186" t="s">
        <v>288</v>
      </c>
      <c r="S48" s="186" t="s">
        <v>126</v>
      </c>
      <c r="T48" s="187" t="s">
        <v>126</v>
      </c>
      <c r="U48" s="163">
        <v>0</v>
      </c>
      <c r="V48" s="163">
        <f>ROUND(E48*U48,2)</f>
        <v>0</v>
      </c>
      <c r="W48" s="163"/>
      <c r="X48" s="163" t="s">
        <v>289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290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67" t="s">
        <v>121</v>
      </c>
      <c r="B49" s="168" t="s">
        <v>82</v>
      </c>
      <c r="C49" s="189" t="s">
        <v>83</v>
      </c>
      <c r="D49" s="169"/>
      <c r="E49" s="170"/>
      <c r="F49" s="171"/>
      <c r="G49" s="171">
        <f>SUMIF(AG50:AG55,"&lt;&gt;NOR",G50:G55)</f>
        <v>0</v>
      </c>
      <c r="H49" s="171"/>
      <c r="I49" s="171">
        <f>SUM(I50:I55)</f>
        <v>0</v>
      </c>
      <c r="J49" s="171"/>
      <c r="K49" s="171">
        <f>SUM(K50:K55)</f>
        <v>0</v>
      </c>
      <c r="L49" s="171"/>
      <c r="M49" s="171">
        <f>SUM(M50:M55)</f>
        <v>0</v>
      </c>
      <c r="N49" s="170"/>
      <c r="O49" s="170">
        <f>SUM(O50:O55)</f>
        <v>1.62</v>
      </c>
      <c r="P49" s="170"/>
      <c r="Q49" s="170">
        <f>SUM(Q50:Q55)</f>
        <v>0</v>
      </c>
      <c r="R49" s="171"/>
      <c r="S49" s="171"/>
      <c r="T49" s="172"/>
      <c r="U49" s="166"/>
      <c r="V49" s="166">
        <f>SUM(V50:V55)</f>
        <v>9.620000000000001</v>
      </c>
      <c r="W49" s="166"/>
      <c r="X49" s="166"/>
      <c r="Y49" s="166"/>
      <c r="AG49" t="s">
        <v>122</v>
      </c>
    </row>
    <row r="50" spans="1:60" outlineLevel="1" x14ac:dyDescent="0.2">
      <c r="A50" s="174">
        <v>18</v>
      </c>
      <c r="B50" s="175" t="s">
        <v>179</v>
      </c>
      <c r="C50" s="191" t="s">
        <v>180</v>
      </c>
      <c r="D50" s="176" t="s">
        <v>132</v>
      </c>
      <c r="E50" s="177">
        <v>8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126</v>
      </c>
      <c r="T50" s="180" t="s">
        <v>126</v>
      </c>
      <c r="U50" s="163">
        <v>9.2999999999999999E-2</v>
      </c>
      <c r="V50" s="163">
        <f>ROUND(E50*U50,2)</f>
        <v>0.74</v>
      </c>
      <c r="W50" s="163"/>
      <c r="X50" s="163" t="s">
        <v>127</v>
      </c>
      <c r="Y50" s="163" t="s">
        <v>128</v>
      </c>
      <c r="Z50" s="153"/>
      <c r="AA50" s="153"/>
      <c r="AB50" s="153"/>
      <c r="AC50" s="153"/>
      <c r="AD50" s="153"/>
      <c r="AE50" s="153"/>
      <c r="AF50" s="153"/>
      <c r="AG50" s="153" t="s">
        <v>129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2" x14ac:dyDescent="0.2">
      <c r="A51" s="160"/>
      <c r="B51" s="161"/>
      <c r="C51" s="192" t="s">
        <v>354</v>
      </c>
      <c r="D51" s="164"/>
      <c r="E51" s="165">
        <v>8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134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1">
        <v>19</v>
      </c>
      <c r="B52" s="182" t="s">
        <v>181</v>
      </c>
      <c r="C52" s="190" t="s">
        <v>182</v>
      </c>
      <c r="D52" s="183" t="s">
        <v>132</v>
      </c>
      <c r="E52" s="184">
        <v>8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126</v>
      </c>
      <c r="T52" s="187" t="s">
        <v>126</v>
      </c>
      <c r="U52" s="163">
        <v>3.6999999999999998E-2</v>
      </c>
      <c r="V52" s="163">
        <f>ROUND(E52*U52,2)</f>
        <v>0.3</v>
      </c>
      <c r="W52" s="163"/>
      <c r="X52" s="163" t="s">
        <v>127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129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81">
        <v>20</v>
      </c>
      <c r="B53" s="182" t="s">
        <v>183</v>
      </c>
      <c r="C53" s="190" t="s">
        <v>184</v>
      </c>
      <c r="D53" s="183" t="s">
        <v>173</v>
      </c>
      <c r="E53" s="184">
        <v>1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1.6167899999999999</v>
      </c>
      <c r="O53" s="184">
        <f>ROUND(E53*N53,2)</f>
        <v>1.62</v>
      </c>
      <c r="P53" s="184">
        <v>0</v>
      </c>
      <c r="Q53" s="184">
        <f>ROUND(E53*P53,2)</f>
        <v>0</v>
      </c>
      <c r="R53" s="186"/>
      <c r="S53" s="186" t="s">
        <v>126</v>
      </c>
      <c r="T53" s="187" t="s">
        <v>126</v>
      </c>
      <c r="U53" s="163">
        <v>0.57999999999999996</v>
      </c>
      <c r="V53" s="163">
        <f>ROUND(E53*U53,2)</f>
        <v>0.57999999999999996</v>
      </c>
      <c r="W53" s="163"/>
      <c r="X53" s="163" t="s">
        <v>127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129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21</v>
      </c>
      <c r="B54" s="175" t="s">
        <v>186</v>
      </c>
      <c r="C54" s="191" t="s">
        <v>187</v>
      </c>
      <c r="D54" s="176" t="s">
        <v>188</v>
      </c>
      <c r="E54" s="177">
        <v>8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 t="s">
        <v>189</v>
      </c>
      <c r="S54" s="179" t="s">
        <v>126</v>
      </c>
      <c r="T54" s="180" t="s">
        <v>126</v>
      </c>
      <c r="U54" s="163">
        <v>1</v>
      </c>
      <c r="V54" s="163">
        <f>ROUND(E54*U54,2)</f>
        <v>8</v>
      </c>
      <c r="W54" s="163"/>
      <c r="X54" s="163" t="s">
        <v>190</v>
      </c>
      <c r="Y54" s="163" t="s">
        <v>128</v>
      </c>
      <c r="Z54" s="153"/>
      <c r="AA54" s="153"/>
      <c r="AB54" s="153"/>
      <c r="AC54" s="153"/>
      <c r="AD54" s="153"/>
      <c r="AE54" s="153"/>
      <c r="AF54" s="153"/>
      <c r="AG54" s="153" t="s">
        <v>191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2" t="s">
        <v>366</v>
      </c>
      <c r="D55" s="164"/>
      <c r="E55" s="165">
        <v>8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134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121</v>
      </c>
      <c r="B56" s="168" t="s">
        <v>84</v>
      </c>
      <c r="C56" s="189" t="s">
        <v>85</v>
      </c>
      <c r="D56" s="169"/>
      <c r="E56" s="170"/>
      <c r="F56" s="171"/>
      <c r="G56" s="171">
        <f>SUMIF(AG57:AG59,"&lt;&gt;NOR",G57:G59)</f>
        <v>0</v>
      </c>
      <c r="H56" s="171"/>
      <c r="I56" s="171">
        <f>SUM(I57:I59)</f>
        <v>0</v>
      </c>
      <c r="J56" s="171"/>
      <c r="K56" s="171">
        <f>SUM(K57:K59)</f>
        <v>0</v>
      </c>
      <c r="L56" s="171"/>
      <c r="M56" s="171">
        <f>SUM(M57:M59)</f>
        <v>0</v>
      </c>
      <c r="N56" s="170"/>
      <c r="O56" s="170">
        <f>SUM(O57:O59)</f>
        <v>0.47</v>
      </c>
      <c r="P56" s="170"/>
      <c r="Q56" s="170">
        <f>SUM(Q57:Q59)</f>
        <v>0.32</v>
      </c>
      <c r="R56" s="171"/>
      <c r="S56" s="171"/>
      <c r="T56" s="172"/>
      <c r="U56" s="166"/>
      <c r="V56" s="166">
        <f>SUM(V57:V59)</f>
        <v>3.4</v>
      </c>
      <c r="W56" s="166"/>
      <c r="X56" s="166"/>
      <c r="Y56" s="166"/>
      <c r="AG56" t="s">
        <v>122</v>
      </c>
    </row>
    <row r="57" spans="1:60" outlineLevel="1" x14ac:dyDescent="0.2">
      <c r="A57" s="174">
        <v>22</v>
      </c>
      <c r="B57" s="175" t="s">
        <v>196</v>
      </c>
      <c r="C57" s="191" t="s">
        <v>197</v>
      </c>
      <c r="D57" s="176" t="s">
        <v>125</v>
      </c>
      <c r="E57" s="177">
        <v>1.64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126</v>
      </c>
      <c r="T57" s="180" t="s">
        <v>126</v>
      </c>
      <c r="U57" s="163">
        <v>2E-3</v>
      </c>
      <c r="V57" s="163">
        <f>ROUND(E57*U57,2)</f>
        <v>0</v>
      </c>
      <c r="W57" s="163"/>
      <c r="X57" s="163" t="s">
        <v>127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129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192" t="s">
        <v>347</v>
      </c>
      <c r="D58" s="164"/>
      <c r="E58" s="165">
        <v>1.64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134</v>
      </c>
      <c r="AH58" s="153">
        <v>5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 x14ac:dyDescent="0.2">
      <c r="A59" s="181">
        <v>23</v>
      </c>
      <c r="B59" s="182" t="s">
        <v>367</v>
      </c>
      <c r="C59" s="190" t="s">
        <v>368</v>
      </c>
      <c r="D59" s="183" t="s">
        <v>173</v>
      </c>
      <c r="E59" s="184">
        <v>1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0.46940999999999999</v>
      </c>
      <c r="O59" s="184">
        <f>ROUND(E59*N59,2)</f>
        <v>0.47</v>
      </c>
      <c r="P59" s="184">
        <v>0.32075999999999999</v>
      </c>
      <c r="Q59" s="184">
        <f>ROUND(E59*P59,2)</f>
        <v>0.32</v>
      </c>
      <c r="R59" s="186"/>
      <c r="S59" s="186" t="s">
        <v>126</v>
      </c>
      <c r="T59" s="187" t="s">
        <v>126</v>
      </c>
      <c r="U59" s="163">
        <v>3.4</v>
      </c>
      <c r="V59" s="163">
        <f>ROUND(E59*U59,2)</f>
        <v>3.4</v>
      </c>
      <c r="W59" s="163"/>
      <c r="X59" s="163" t="s">
        <v>127</v>
      </c>
      <c r="Y59" s="163" t="s">
        <v>128</v>
      </c>
      <c r="Z59" s="153"/>
      <c r="AA59" s="153"/>
      <c r="AB59" s="153"/>
      <c r="AC59" s="153"/>
      <c r="AD59" s="153"/>
      <c r="AE59" s="153"/>
      <c r="AF59" s="153"/>
      <c r="AG59" s="153" t="s">
        <v>129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67" t="s">
        <v>121</v>
      </c>
      <c r="B60" s="168" t="s">
        <v>88</v>
      </c>
      <c r="C60" s="189" t="s">
        <v>89</v>
      </c>
      <c r="D60" s="169"/>
      <c r="E60" s="170"/>
      <c r="F60" s="171"/>
      <c r="G60" s="171">
        <f>SUMIF(AG61:AG61,"&lt;&gt;NOR",G61:G61)</f>
        <v>0</v>
      </c>
      <c r="H60" s="171"/>
      <c r="I60" s="171">
        <f>SUM(I61:I61)</f>
        <v>0</v>
      </c>
      <c r="J60" s="171"/>
      <c r="K60" s="171">
        <f>SUM(K61:K61)</f>
        <v>0</v>
      </c>
      <c r="L60" s="171"/>
      <c r="M60" s="171">
        <f>SUM(M61:M61)</f>
        <v>0</v>
      </c>
      <c r="N60" s="170"/>
      <c r="O60" s="170">
        <f>SUM(O61:O61)</f>
        <v>0</v>
      </c>
      <c r="P60" s="170"/>
      <c r="Q60" s="170">
        <f>SUM(Q61:Q61)</f>
        <v>0</v>
      </c>
      <c r="R60" s="171"/>
      <c r="S60" s="171"/>
      <c r="T60" s="172"/>
      <c r="U60" s="166"/>
      <c r="V60" s="166">
        <f>SUM(V61:V61)</f>
        <v>0.08</v>
      </c>
      <c r="W60" s="166"/>
      <c r="X60" s="166"/>
      <c r="Y60" s="166"/>
      <c r="AG60" t="s">
        <v>122</v>
      </c>
    </row>
    <row r="61" spans="1:60" outlineLevel="1" x14ac:dyDescent="0.2">
      <c r="A61" s="181">
        <v>24</v>
      </c>
      <c r="B61" s="182" t="s">
        <v>201</v>
      </c>
      <c r="C61" s="190" t="s">
        <v>202</v>
      </c>
      <c r="D61" s="183" t="s">
        <v>159</v>
      </c>
      <c r="E61" s="184">
        <v>4.6936099999999996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126</v>
      </c>
      <c r="T61" s="187" t="s">
        <v>126</v>
      </c>
      <c r="U61" s="163">
        <v>1.6E-2</v>
      </c>
      <c r="V61" s="163">
        <f>ROUND(E61*U61,2)</f>
        <v>0.08</v>
      </c>
      <c r="W61" s="163"/>
      <c r="X61" s="163" t="s">
        <v>203</v>
      </c>
      <c r="Y61" s="163" t="s">
        <v>128</v>
      </c>
      <c r="Z61" s="153"/>
      <c r="AA61" s="153"/>
      <c r="AB61" s="153"/>
      <c r="AC61" s="153"/>
      <c r="AD61" s="153"/>
      <c r="AE61" s="153"/>
      <c r="AF61" s="153"/>
      <c r="AG61" s="153" t="s">
        <v>204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67" t="s">
        <v>121</v>
      </c>
      <c r="B62" s="168" t="s">
        <v>90</v>
      </c>
      <c r="C62" s="189" t="s">
        <v>91</v>
      </c>
      <c r="D62" s="169"/>
      <c r="E62" s="170"/>
      <c r="F62" s="171"/>
      <c r="G62" s="171">
        <f>SUMIF(AG63:AG70,"&lt;&gt;NOR",G63:G70)</f>
        <v>0</v>
      </c>
      <c r="H62" s="171"/>
      <c r="I62" s="171">
        <f>SUM(I63:I70)</f>
        <v>0</v>
      </c>
      <c r="J62" s="171"/>
      <c r="K62" s="171">
        <f>SUM(K63:K70)</f>
        <v>0</v>
      </c>
      <c r="L62" s="171"/>
      <c r="M62" s="171">
        <f>SUM(M63:M70)</f>
        <v>0</v>
      </c>
      <c r="N62" s="170"/>
      <c r="O62" s="170">
        <f>SUM(O63:O70)</f>
        <v>0</v>
      </c>
      <c r="P62" s="170"/>
      <c r="Q62" s="170">
        <f>SUM(Q63:Q70)</f>
        <v>0</v>
      </c>
      <c r="R62" s="171"/>
      <c r="S62" s="171"/>
      <c r="T62" s="172"/>
      <c r="U62" s="166"/>
      <c r="V62" s="166">
        <f>SUM(V63:V70)</f>
        <v>2.64</v>
      </c>
      <c r="W62" s="166"/>
      <c r="X62" s="166"/>
      <c r="Y62" s="166"/>
      <c r="AG62" t="s">
        <v>122</v>
      </c>
    </row>
    <row r="63" spans="1:60" ht="22.5" outlineLevel="1" x14ac:dyDescent="0.2">
      <c r="A63" s="174">
        <v>25</v>
      </c>
      <c r="B63" s="175" t="s">
        <v>205</v>
      </c>
      <c r="C63" s="191" t="s">
        <v>206</v>
      </c>
      <c r="D63" s="176" t="s">
        <v>159</v>
      </c>
      <c r="E63" s="177">
        <v>0.36099999999999999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126</v>
      </c>
      <c r="T63" s="180" t="s">
        <v>126</v>
      </c>
      <c r="U63" s="163">
        <v>0</v>
      </c>
      <c r="V63" s="163">
        <f>ROUND(E63*U63,2)</f>
        <v>0</v>
      </c>
      <c r="W63" s="163"/>
      <c r="X63" s="163" t="s">
        <v>127</v>
      </c>
      <c r="Y63" s="163" t="s">
        <v>128</v>
      </c>
      <c r="Z63" s="153"/>
      <c r="AA63" s="153"/>
      <c r="AB63" s="153"/>
      <c r="AC63" s="153"/>
      <c r="AD63" s="153"/>
      <c r="AE63" s="153"/>
      <c r="AF63" s="153"/>
      <c r="AG63" s="153" t="s">
        <v>129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267" t="s">
        <v>207</v>
      </c>
      <c r="D64" s="268"/>
      <c r="E64" s="268"/>
      <c r="F64" s="268"/>
      <c r="G64" s="268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151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74">
        <v>26</v>
      </c>
      <c r="B65" s="175" t="s">
        <v>208</v>
      </c>
      <c r="C65" s="191" t="s">
        <v>209</v>
      </c>
      <c r="D65" s="176" t="s">
        <v>159</v>
      </c>
      <c r="E65" s="177">
        <v>1.5640000000000001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126</v>
      </c>
      <c r="T65" s="180" t="s">
        <v>126</v>
      </c>
      <c r="U65" s="163">
        <v>0</v>
      </c>
      <c r="V65" s="163">
        <f>ROUND(E65*U65,2)</f>
        <v>0</v>
      </c>
      <c r="W65" s="163"/>
      <c r="X65" s="163" t="s">
        <v>127</v>
      </c>
      <c r="Y65" s="163" t="s">
        <v>128</v>
      </c>
      <c r="Z65" s="153"/>
      <c r="AA65" s="153"/>
      <c r="AB65" s="153"/>
      <c r="AC65" s="153"/>
      <c r="AD65" s="153"/>
      <c r="AE65" s="153"/>
      <c r="AF65" s="153"/>
      <c r="AG65" s="153" t="s">
        <v>129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2" x14ac:dyDescent="0.2">
      <c r="A66" s="160"/>
      <c r="B66" s="161"/>
      <c r="C66" s="192" t="s">
        <v>369</v>
      </c>
      <c r="D66" s="164"/>
      <c r="E66" s="165">
        <v>1.925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134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3" x14ac:dyDescent="0.2">
      <c r="A67" s="160"/>
      <c r="B67" s="161"/>
      <c r="C67" s="192" t="s">
        <v>370</v>
      </c>
      <c r="D67" s="164"/>
      <c r="E67" s="165">
        <v>-0.36099999999999999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134</v>
      </c>
      <c r="AH67" s="153">
        <v>5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81">
        <v>27</v>
      </c>
      <c r="B68" s="182" t="s">
        <v>212</v>
      </c>
      <c r="C68" s="190" t="s">
        <v>213</v>
      </c>
      <c r="D68" s="183" t="s">
        <v>159</v>
      </c>
      <c r="E68" s="184">
        <v>1.92492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126</v>
      </c>
      <c r="T68" s="187" t="s">
        <v>126</v>
      </c>
      <c r="U68" s="163">
        <v>0.68799999999999994</v>
      </c>
      <c r="V68" s="163">
        <f>ROUND(E68*U68,2)</f>
        <v>1.32</v>
      </c>
      <c r="W68" s="163"/>
      <c r="X68" s="163" t="s">
        <v>214</v>
      </c>
      <c r="Y68" s="163" t="s">
        <v>128</v>
      </c>
      <c r="Z68" s="153"/>
      <c r="AA68" s="153"/>
      <c r="AB68" s="153"/>
      <c r="AC68" s="153"/>
      <c r="AD68" s="153"/>
      <c r="AE68" s="153"/>
      <c r="AF68" s="153"/>
      <c r="AG68" s="153" t="s">
        <v>215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81">
        <v>28</v>
      </c>
      <c r="B69" s="182" t="s">
        <v>216</v>
      </c>
      <c r="C69" s="190" t="s">
        <v>217</v>
      </c>
      <c r="D69" s="183" t="s">
        <v>159</v>
      </c>
      <c r="E69" s="184">
        <v>1.92492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</v>
      </c>
      <c r="O69" s="184">
        <f>ROUND(E69*N69,2)</f>
        <v>0</v>
      </c>
      <c r="P69" s="184">
        <v>0</v>
      </c>
      <c r="Q69" s="184">
        <f>ROUND(E69*P69,2)</f>
        <v>0</v>
      </c>
      <c r="R69" s="186"/>
      <c r="S69" s="186" t="s">
        <v>126</v>
      </c>
      <c r="T69" s="187" t="s">
        <v>126</v>
      </c>
      <c r="U69" s="163">
        <v>0</v>
      </c>
      <c r="V69" s="163">
        <f>ROUND(E69*U69,2)</f>
        <v>0</v>
      </c>
      <c r="W69" s="163"/>
      <c r="X69" s="163" t="s">
        <v>214</v>
      </c>
      <c r="Y69" s="163" t="s">
        <v>128</v>
      </c>
      <c r="Z69" s="153"/>
      <c r="AA69" s="153"/>
      <c r="AB69" s="153"/>
      <c r="AC69" s="153"/>
      <c r="AD69" s="153"/>
      <c r="AE69" s="153"/>
      <c r="AF69" s="153"/>
      <c r="AG69" s="153" t="s">
        <v>215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81">
        <v>29</v>
      </c>
      <c r="B70" s="182" t="s">
        <v>218</v>
      </c>
      <c r="C70" s="190" t="s">
        <v>219</v>
      </c>
      <c r="D70" s="183" t="s">
        <v>159</v>
      </c>
      <c r="E70" s="184">
        <v>1.92492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126</v>
      </c>
      <c r="T70" s="187" t="s">
        <v>126</v>
      </c>
      <c r="U70" s="163">
        <v>0.68799999999999994</v>
      </c>
      <c r="V70" s="163">
        <f>ROUND(E70*U70,2)</f>
        <v>1.32</v>
      </c>
      <c r="W70" s="163"/>
      <c r="X70" s="163" t="s">
        <v>214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215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167" t="s">
        <v>121</v>
      </c>
      <c r="B71" s="168" t="s">
        <v>93</v>
      </c>
      <c r="C71" s="189" t="s">
        <v>29</v>
      </c>
      <c r="D71" s="169"/>
      <c r="E71" s="170"/>
      <c r="F71" s="171"/>
      <c r="G71" s="171">
        <f>SUMIF(AG72:AG75,"&lt;&gt;NOR",G72:G75)</f>
        <v>0</v>
      </c>
      <c r="H71" s="171"/>
      <c r="I71" s="171">
        <f>SUM(I72:I75)</f>
        <v>0</v>
      </c>
      <c r="J71" s="171"/>
      <c r="K71" s="171">
        <f>SUM(K72:K75)</f>
        <v>0</v>
      </c>
      <c r="L71" s="171"/>
      <c r="M71" s="171">
        <f>SUM(M72:M75)</f>
        <v>0</v>
      </c>
      <c r="N71" s="170"/>
      <c r="O71" s="170">
        <f>SUM(O72:O75)</f>
        <v>0</v>
      </c>
      <c r="P71" s="170"/>
      <c r="Q71" s="170">
        <f>SUM(Q72:Q75)</f>
        <v>0</v>
      </c>
      <c r="R71" s="171"/>
      <c r="S71" s="171"/>
      <c r="T71" s="172"/>
      <c r="U71" s="166"/>
      <c r="V71" s="166">
        <f>SUM(V72:V75)</f>
        <v>0</v>
      </c>
      <c r="W71" s="166"/>
      <c r="X71" s="166"/>
      <c r="Y71" s="166"/>
      <c r="AG71" t="s">
        <v>122</v>
      </c>
    </row>
    <row r="72" spans="1:60" outlineLevel="1" x14ac:dyDescent="0.2">
      <c r="A72" s="174">
        <v>30</v>
      </c>
      <c r="B72" s="175" t="s">
        <v>231</v>
      </c>
      <c r="C72" s="191" t="s">
        <v>232</v>
      </c>
      <c r="D72" s="176" t="s">
        <v>222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126</v>
      </c>
      <c r="T72" s="180" t="s">
        <v>223</v>
      </c>
      <c r="U72" s="163">
        <v>0</v>
      </c>
      <c r="V72" s="163">
        <f>ROUND(E72*U72,2)</f>
        <v>0</v>
      </c>
      <c r="W72" s="163"/>
      <c r="X72" s="163" t="s">
        <v>224</v>
      </c>
      <c r="Y72" s="163" t="s">
        <v>128</v>
      </c>
      <c r="Z72" s="153"/>
      <c r="AA72" s="153"/>
      <c r="AB72" s="153"/>
      <c r="AC72" s="153"/>
      <c r="AD72" s="153"/>
      <c r="AE72" s="153"/>
      <c r="AF72" s="153"/>
      <c r="AG72" s="153" t="s">
        <v>233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45" outlineLevel="2" x14ac:dyDescent="0.2">
      <c r="A73" s="160"/>
      <c r="B73" s="161"/>
      <c r="C73" s="267" t="s">
        <v>234</v>
      </c>
      <c r="D73" s="268"/>
      <c r="E73" s="268"/>
      <c r="F73" s="268"/>
      <c r="G73" s="268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151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88" t="str">
        <f>C73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4">
        <v>31</v>
      </c>
      <c r="B74" s="175" t="s">
        <v>235</v>
      </c>
      <c r="C74" s="191" t="s">
        <v>236</v>
      </c>
      <c r="D74" s="176" t="s">
        <v>222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126</v>
      </c>
      <c r="T74" s="180" t="s">
        <v>223</v>
      </c>
      <c r="U74" s="163">
        <v>0</v>
      </c>
      <c r="V74" s="163">
        <f>ROUND(E74*U74,2)</f>
        <v>0</v>
      </c>
      <c r="W74" s="163"/>
      <c r="X74" s="163" t="s">
        <v>224</v>
      </c>
      <c r="Y74" s="163" t="s">
        <v>128</v>
      </c>
      <c r="Z74" s="153"/>
      <c r="AA74" s="153"/>
      <c r="AB74" s="153"/>
      <c r="AC74" s="153"/>
      <c r="AD74" s="153"/>
      <c r="AE74" s="153"/>
      <c r="AF74" s="153"/>
      <c r="AG74" s="153" t="s">
        <v>233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2" x14ac:dyDescent="0.2">
      <c r="A75" s="160"/>
      <c r="B75" s="161"/>
      <c r="C75" s="267" t="s">
        <v>237</v>
      </c>
      <c r="D75" s="268"/>
      <c r="E75" s="268"/>
      <c r="F75" s="268"/>
      <c r="G75" s="268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151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88" t="str">
        <f>C75</f>
        <v>Náklady na ztížené provádění stavebních prací v důsledku nepřerušeného provozu na staveništi nebo v případech nepřerušeného provozu v objektech v nichž se stavební práce provádí.</v>
      </c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7" t="s">
        <v>121</v>
      </c>
      <c r="B76" s="168" t="s">
        <v>94</v>
      </c>
      <c r="C76" s="189" t="s">
        <v>30</v>
      </c>
      <c r="D76" s="169"/>
      <c r="E76" s="170"/>
      <c r="F76" s="171"/>
      <c r="G76" s="171">
        <f>SUMIF(AG77:AG80,"&lt;&gt;NOR",G77:G80)</f>
        <v>0</v>
      </c>
      <c r="H76" s="171"/>
      <c r="I76" s="171">
        <f>SUM(I77:I80)</f>
        <v>0</v>
      </c>
      <c r="J76" s="171"/>
      <c r="K76" s="171">
        <f>SUM(K77:K80)</f>
        <v>0</v>
      </c>
      <c r="L76" s="171"/>
      <c r="M76" s="171">
        <f>SUM(M77:M80)</f>
        <v>0</v>
      </c>
      <c r="N76" s="170"/>
      <c r="O76" s="170">
        <f>SUM(O77:O80)</f>
        <v>0</v>
      </c>
      <c r="P76" s="170"/>
      <c r="Q76" s="170">
        <f>SUM(Q77:Q80)</f>
        <v>0</v>
      </c>
      <c r="R76" s="171"/>
      <c r="S76" s="171"/>
      <c r="T76" s="172"/>
      <c r="U76" s="166"/>
      <c r="V76" s="166">
        <f>SUM(V77:V80)</f>
        <v>0</v>
      </c>
      <c r="W76" s="166"/>
      <c r="X76" s="166"/>
      <c r="Y76" s="166"/>
      <c r="AG76" t="s">
        <v>122</v>
      </c>
    </row>
    <row r="77" spans="1:60" outlineLevel="1" x14ac:dyDescent="0.2">
      <c r="A77" s="174">
        <v>32</v>
      </c>
      <c r="B77" s="175" t="s">
        <v>241</v>
      </c>
      <c r="C77" s="191" t="s">
        <v>242</v>
      </c>
      <c r="D77" s="176" t="s">
        <v>222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126</v>
      </c>
      <c r="T77" s="180" t="s">
        <v>223</v>
      </c>
      <c r="U77" s="163">
        <v>0</v>
      </c>
      <c r="V77" s="163">
        <f>ROUND(E77*U77,2)</f>
        <v>0</v>
      </c>
      <c r="W77" s="163"/>
      <c r="X77" s="163" t="s">
        <v>224</v>
      </c>
      <c r="Y77" s="163" t="s">
        <v>128</v>
      </c>
      <c r="Z77" s="153"/>
      <c r="AA77" s="153"/>
      <c r="AB77" s="153"/>
      <c r="AC77" s="153"/>
      <c r="AD77" s="153"/>
      <c r="AE77" s="153"/>
      <c r="AF77" s="153"/>
      <c r="AG77" s="153" t="s">
        <v>225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2" x14ac:dyDescent="0.2">
      <c r="A78" s="160"/>
      <c r="B78" s="161"/>
      <c r="C78" s="267" t="s">
        <v>243</v>
      </c>
      <c r="D78" s="268"/>
      <c r="E78" s="268"/>
      <c r="F78" s="268"/>
      <c r="G78" s="26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151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88" t="str">
        <f>C78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4">
        <v>33</v>
      </c>
      <c r="B79" s="175" t="s">
        <v>244</v>
      </c>
      <c r="C79" s="191" t="s">
        <v>245</v>
      </c>
      <c r="D79" s="176" t="s">
        <v>222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126</v>
      </c>
      <c r="T79" s="180" t="s">
        <v>223</v>
      </c>
      <c r="U79" s="163">
        <v>0</v>
      </c>
      <c r="V79" s="163">
        <f>ROUND(E79*U79,2)</f>
        <v>0</v>
      </c>
      <c r="W79" s="163"/>
      <c r="X79" s="163" t="s">
        <v>224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225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45" outlineLevel="2" x14ac:dyDescent="0.2">
      <c r="A80" s="160"/>
      <c r="B80" s="161"/>
      <c r="C80" s="267" t="s">
        <v>246</v>
      </c>
      <c r="D80" s="268"/>
      <c r="E80" s="268"/>
      <c r="F80" s="268"/>
      <c r="G80" s="268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151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88" t="str">
        <f>C80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0" s="153"/>
      <c r="BC80" s="153"/>
      <c r="BD80" s="153"/>
      <c r="BE80" s="153"/>
      <c r="BF80" s="153"/>
      <c r="BG80" s="153"/>
      <c r="BH80" s="153"/>
    </row>
    <row r="81" spans="1:33" x14ac:dyDescent="0.2">
      <c r="A81" s="3"/>
      <c r="B81" s="4"/>
      <c r="C81" s="19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12</v>
      </c>
      <c r="AF81">
        <v>21</v>
      </c>
      <c r="AG81" t="s">
        <v>107</v>
      </c>
    </row>
    <row r="82" spans="1:33" x14ac:dyDescent="0.2">
      <c r="A82" s="156"/>
      <c r="B82" s="157" t="s">
        <v>31</v>
      </c>
      <c r="C82" s="194"/>
      <c r="D82" s="158"/>
      <c r="E82" s="159"/>
      <c r="F82" s="159"/>
      <c r="G82" s="173">
        <f>G8+G26+G40+G49+G56+G60+G62+G71+G76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250</v>
      </c>
    </row>
    <row r="83" spans="1:33" x14ac:dyDescent="0.2">
      <c r="A83" s="3"/>
      <c r="B83" s="4"/>
      <c r="C83" s="19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9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76" t="s">
        <v>251</v>
      </c>
      <c r="B85" s="276"/>
      <c r="C85" s="277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252</v>
      </c>
    </row>
    <row r="87" spans="1:33" x14ac:dyDescent="0.2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59"/>
      <c r="B89" s="260"/>
      <c r="C89" s="261"/>
      <c r="D89" s="260"/>
      <c r="E89" s="260"/>
      <c r="F89" s="260"/>
      <c r="G89" s="26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263"/>
      <c r="B90" s="264"/>
      <c r="C90" s="265"/>
      <c r="D90" s="264"/>
      <c r="E90" s="264"/>
      <c r="F90" s="264"/>
      <c r="G90" s="26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A91" s="3"/>
      <c r="B91" s="4"/>
      <c r="C91" s="19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">
      <c r="C92" s="195"/>
      <c r="D92" s="10"/>
      <c r="AG92" t="s">
        <v>253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85:C85"/>
    <mergeCell ref="C78:G78"/>
    <mergeCell ref="C80:G80"/>
    <mergeCell ref="C44:G44"/>
    <mergeCell ref="C45:G45"/>
    <mergeCell ref="C46:G46"/>
    <mergeCell ref="C64:G64"/>
    <mergeCell ref="C73:G73"/>
    <mergeCell ref="C75:G75"/>
    <mergeCell ref="A86:G90"/>
    <mergeCell ref="C24:G24"/>
    <mergeCell ref="C38:G38"/>
    <mergeCell ref="C42:G42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62</v>
      </c>
      <c r="C4" s="273" t="s">
        <v>63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SUMIF(AG9:AG11,"&lt;&gt;NOR",G9:G11)</f>
        <v>0</v>
      </c>
      <c r="H8" s="171"/>
      <c r="I8" s="171">
        <f>SUM(I9:I11)</f>
        <v>0</v>
      </c>
      <c r="J8" s="171"/>
      <c r="K8" s="171">
        <f>SUM(K9:K11)</f>
        <v>0</v>
      </c>
      <c r="L8" s="171"/>
      <c r="M8" s="171">
        <f>SUM(M9:M11)</f>
        <v>0</v>
      </c>
      <c r="N8" s="170"/>
      <c r="O8" s="170">
        <f>SUM(O9:O11)</f>
        <v>0</v>
      </c>
      <c r="P8" s="170"/>
      <c r="Q8" s="170">
        <f>SUM(Q9:Q11)</f>
        <v>16.82</v>
      </c>
      <c r="R8" s="171"/>
      <c r="S8" s="171"/>
      <c r="T8" s="172"/>
      <c r="U8" s="166"/>
      <c r="V8" s="166">
        <f>SUM(V9:V11)</f>
        <v>45.94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317</v>
      </c>
      <c r="C9" s="190" t="s">
        <v>318</v>
      </c>
      <c r="D9" s="183" t="s">
        <v>125</v>
      </c>
      <c r="E9" s="184">
        <v>75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0.11</v>
      </c>
      <c r="Q9" s="184">
        <f>ROUND(E9*P9,2)</f>
        <v>8.25</v>
      </c>
      <c r="R9" s="186"/>
      <c r="S9" s="186" t="s">
        <v>126</v>
      </c>
      <c r="T9" s="187" t="s">
        <v>126</v>
      </c>
      <c r="U9" s="163">
        <v>0.08</v>
      </c>
      <c r="V9" s="163">
        <f>ROUND(E9*U9,2)</f>
        <v>6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1">
        <v>2</v>
      </c>
      <c r="B10" s="182" t="s">
        <v>256</v>
      </c>
      <c r="C10" s="190" t="s">
        <v>257</v>
      </c>
      <c r="D10" s="183" t="s">
        <v>132</v>
      </c>
      <c r="E10" s="184">
        <v>38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0.115</v>
      </c>
      <c r="Q10" s="184">
        <f>ROUND(E10*P10,2)</f>
        <v>4.37</v>
      </c>
      <c r="R10" s="186"/>
      <c r="S10" s="186" t="s">
        <v>126</v>
      </c>
      <c r="T10" s="187" t="s">
        <v>126</v>
      </c>
      <c r="U10" s="163">
        <v>0.13700000000000001</v>
      </c>
      <c r="V10" s="163">
        <f>ROUND(E10*U10,2)</f>
        <v>5.21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81">
        <v>3</v>
      </c>
      <c r="B11" s="182" t="s">
        <v>140</v>
      </c>
      <c r="C11" s="190" t="s">
        <v>141</v>
      </c>
      <c r="D11" s="183" t="s">
        <v>142</v>
      </c>
      <c r="E11" s="184">
        <v>2.1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2</v>
      </c>
      <c r="Q11" s="184">
        <f>ROUND(E11*P11,2)</f>
        <v>4.2</v>
      </c>
      <c r="R11" s="186"/>
      <c r="S11" s="186" t="s">
        <v>126</v>
      </c>
      <c r="T11" s="187" t="s">
        <v>126</v>
      </c>
      <c r="U11" s="163">
        <v>16.54</v>
      </c>
      <c r="V11" s="163">
        <f>ROUND(E11*U11,2)</f>
        <v>34.729999999999997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67" t="s">
        <v>121</v>
      </c>
      <c r="B12" s="168" t="s">
        <v>78</v>
      </c>
      <c r="C12" s="189" t="s">
        <v>79</v>
      </c>
      <c r="D12" s="169"/>
      <c r="E12" s="170"/>
      <c r="F12" s="171"/>
      <c r="G12" s="171">
        <f>SUMIF(AG13:AG20,"&lt;&gt;NOR",G13:G20)</f>
        <v>0</v>
      </c>
      <c r="H12" s="171"/>
      <c r="I12" s="171">
        <f>SUM(I13:I20)</f>
        <v>0</v>
      </c>
      <c r="J12" s="171"/>
      <c r="K12" s="171">
        <f>SUM(K13:K20)</f>
        <v>0</v>
      </c>
      <c r="L12" s="171"/>
      <c r="M12" s="171">
        <f>SUM(M13:M20)</f>
        <v>0</v>
      </c>
      <c r="N12" s="170"/>
      <c r="O12" s="170">
        <f>SUM(O13:O20)</f>
        <v>16.790000000000003</v>
      </c>
      <c r="P12" s="170"/>
      <c r="Q12" s="170">
        <f>SUM(Q13:Q20)</f>
        <v>0</v>
      </c>
      <c r="R12" s="171"/>
      <c r="S12" s="171"/>
      <c r="T12" s="172"/>
      <c r="U12" s="166"/>
      <c r="V12" s="166">
        <f>SUM(V13:V20)</f>
        <v>10.33</v>
      </c>
      <c r="W12" s="166"/>
      <c r="X12" s="166"/>
      <c r="Y12" s="166"/>
      <c r="AG12" t="s">
        <v>122</v>
      </c>
    </row>
    <row r="13" spans="1:60" ht="22.5" outlineLevel="1" x14ac:dyDescent="0.2">
      <c r="A13" s="181">
        <v>4</v>
      </c>
      <c r="B13" s="182" t="s">
        <v>157</v>
      </c>
      <c r="C13" s="190" t="s">
        <v>158</v>
      </c>
      <c r="D13" s="183" t="s">
        <v>159</v>
      </c>
      <c r="E13" s="184">
        <v>7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1</v>
      </c>
      <c r="O13" s="184">
        <f>ROUND(E13*N13,2)</f>
        <v>7</v>
      </c>
      <c r="P13" s="184">
        <v>0</v>
      </c>
      <c r="Q13" s="184">
        <f>ROUND(E13*P13,2)</f>
        <v>0</v>
      </c>
      <c r="R13" s="186"/>
      <c r="S13" s="186" t="s">
        <v>126</v>
      </c>
      <c r="T13" s="187" t="s">
        <v>126</v>
      </c>
      <c r="U13" s="163">
        <v>0.40600000000000003</v>
      </c>
      <c r="V13" s="163">
        <f>ROUND(E13*U13,2)</f>
        <v>2.84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74">
        <v>5</v>
      </c>
      <c r="B14" s="175" t="s">
        <v>160</v>
      </c>
      <c r="C14" s="191" t="s">
        <v>161</v>
      </c>
      <c r="D14" s="176" t="s">
        <v>125</v>
      </c>
      <c r="E14" s="177">
        <v>75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5.0000000000000001E-4</v>
      </c>
      <c r="O14" s="177">
        <f>ROUND(E14*N14,2)</f>
        <v>0.04</v>
      </c>
      <c r="P14" s="177">
        <v>0</v>
      </c>
      <c r="Q14" s="177">
        <f>ROUND(E14*P14,2)</f>
        <v>0</v>
      </c>
      <c r="R14" s="179"/>
      <c r="S14" s="179" t="s">
        <v>126</v>
      </c>
      <c r="T14" s="180" t="s">
        <v>126</v>
      </c>
      <c r="U14" s="163">
        <v>2E-3</v>
      </c>
      <c r="V14" s="163">
        <f>ROUND(E14*U14,2)</f>
        <v>0.15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2" t="s">
        <v>371</v>
      </c>
      <c r="D15" s="164"/>
      <c r="E15" s="165">
        <v>75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134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74">
        <v>6</v>
      </c>
      <c r="B16" s="175" t="s">
        <v>323</v>
      </c>
      <c r="C16" s="191" t="s">
        <v>324</v>
      </c>
      <c r="D16" s="176" t="s">
        <v>125</v>
      </c>
      <c r="E16" s="177">
        <v>75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0.12966</v>
      </c>
      <c r="O16" s="177">
        <f>ROUND(E16*N16,2)</f>
        <v>9.7200000000000006</v>
      </c>
      <c r="P16" s="177">
        <v>0</v>
      </c>
      <c r="Q16" s="177">
        <f>ROUND(E16*P16,2)</f>
        <v>0</v>
      </c>
      <c r="R16" s="179"/>
      <c r="S16" s="179" t="s">
        <v>126</v>
      </c>
      <c r="T16" s="180" t="s">
        <v>126</v>
      </c>
      <c r="U16" s="163">
        <v>7.1999999999999995E-2</v>
      </c>
      <c r="V16" s="163">
        <f>ROUND(E16*U16,2)</f>
        <v>5.4</v>
      </c>
      <c r="W16" s="163"/>
      <c r="X16" s="163" t="s">
        <v>127</v>
      </c>
      <c r="Y16" s="163" t="s">
        <v>128</v>
      </c>
      <c r="Z16" s="153"/>
      <c r="AA16" s="153"/>
      <c r="AB16" s="153"/>
      <c r="AC16" s="153"/>
      <c r="AD16" s="153"/>
      <c r="AE16" s="153"/>
      <c r="AF16" s="153"/>
      <c r="AG16" s="153" t="s">
        <v>129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 x14ac:dyDescent="0.2">
      <c r="A17" s="160"/>
      <c r="B17" s="161"/>
      <c r="C17" s="192" t="s">
        <v>371</v>
      </c>
      <c r="D17" s="164"/>
      <c r="E17" s="165">
        <v>75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134</v>
      </c>
      <c r="AH17" s="153">
        <v>5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4">
        <v>7</v>
      </c>
      <c r="B18" s="175" t="s">
        <v>167</v>
      </c>
      <c r="C18" s="191" t="s">
        <v>168</v>
      </c>
      <c r="D18" s="176" t="s">
        <v>132</v>
      </c>
      <c r="E18" s="177">
        <v>15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2.2399999999999998E-3</v>
      </c>
      <c r="O18" s="177">
        <f>ROUND(E18*N18,2)</f>
        <v>0.03</v>
      </c>
      <c r="P18" s="177">
        <v>0</v>
      </c>
      <c r="Q18" s="177">
        <f>ROUND(E18*P18,2)</f>
        <v>0</v>
      </c>
      <c r="R18" s="179"/>
      <c r="S18" s="179" t="s">
        <v>126</v>
      </c>
      <c r="T18" s="180" t="s">
        <v>126</v>
      </c>
      <c r="U18" s="163">
        <v>0.129</v>
      </c>
      <c r="V18" s="163">
        <f>ROUND(E18*U18,2)</f>
        <v>1.94</v>
      </c>
      <c r="W18" s="163"/>
      <c r="X18" s="163" t="s">
        <v>127</v>
      </c>
      <c r="Y18" s="163" t="s">
        <v>128</v>
      </c>
      <c r="Z18" s="153"/>
      <c r="AA18" s="153"/>
      <c r="AB18" s="153"/>
      <c r="AC18" s="153"/>
      <c r="AD18" s="153"/>
      <c r="AE18" s="153"/>
      <c r="AF18" s="153"/>
      <c r="AG18" s="153" t="s">
        <v>129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">
      <c r="A19" s="160"/>
      <c r="B19" s="161"/>
      <c r="C19" s="267" t="s">
        <v>169</v>
      </c>
      <c r="D19" s="268"/>
      <c r="E19" s="268"/>
      <c r="F19" s="268"/>
      <c r="G19" s="268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151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2" t="s">
        <v>372</v>
      </c>
      <c r="D20" s="164"/>
      <c r="E20" s="165">
        <v>15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134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67" t="s">
        <v>121</v>
      </c>
      <c r="B21" s="168" t="s">
        <v>82</v>
      </c>
      <c r="C21" s="189" t="s">
        <v>83</v>
      </c>
      <c r="D21" s="169"/>
      <c r="E21" s="170"/>
      <c r="F21" s="171"/>
      <c r="G21" s="171">
        <f>SUMIF(AG22:AG26,"&lt;&gt;NOR",G22:G26)</f>
        <v>0</v>
      </c>
      <c r="H21" s="171"/>
      <c r="I21" s="171">
        <f>SUM(I22:I26)</f>
        <v>0</v>
      </c>
      <c r="J21" s="171"/>
      <c r="K21" s="171">
        <f>SUM(K22:K26)</f>
        <v>0</v>
      </c>
      <c r="L21" s="171"/>
      <c r="M21" s="171">
        <f>SUM(M22:M26)</f>
        <v>0</v>
      </c>
      <c r="N21" s="170"/>
      <c r="O21" s="170">
        <f>SUM(O22:O26)</f>
        <v>8.84</v>
      </c>
      <c r="P21" s="170"/>
      <c r="Q21" s="170">
        <f>SUM(Q22:Q26)</f>
        <v>0</v>
      </c>
      <c r="R21" s="171"/>
      <c r="S21" s="171"/>
      <c r="T21" s="172"/>
      <c r="U21" s="166"/>
      <c r="V21" s="166">
        <f>SUM(V22:V26)</f>
        <v>23.96</v>
      </c>
      <c r="W21" s="166"/>
      <c r="X21" s="166"/>
      <c r="Y21" s="166"/>
      <c r="AG21" t="s">
        <v>122</v>
      </c>
    </row>
    <row r="22" spans="1:60" outlineLevel="1" x14ac:dyDescent="0.2">
      <c r="A22" s="181">
        <v>8</v>
      </c>
      <c r="B22" s="182" t="s">
        <v>293</v>
      </c>
      <c r="C22" s="190" t="s">
        <v>294</v>
      </c>
      <c r="D22" s="183" t="s">
        <v>132</v>
      </c>
      <c r="E22" s="184">
        <v>38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9.9709999999999993E-2</v>
      </c>
      <c r="O22" s="184">
        <f>ROUND(E22*N22,2)</f>
        <v>3.79</v>
      </c>
      <c r="P22" s="184">
        <v>0</v>
      </c>
      <c r="Q22" s="184">
        <f>ROUND(E22*P22,2)</f>
        <v>0</v>
      </c>
      <c r="R22" s="186"/>
      <c r="S22" s="186" t="s">
        <v>126</v>
      </c>
      <c r="T22" s="187" t="s">
        <v>126</v>
      </c>
      <c r="U22" s="163">
        <v>0.11899999999999999</v>
      </c>
      <c r="V22" s="163">
        <f>ROUND(E22*U22,2)</f>
        <v>4.5199999999999996</v>
      </c>
      <c r="W22" s="163"/>
      <c r="X22" s="163" t="s">
        <v>127</v>
      </c>
      <c r="Y22" s="163" t="s">
        <v>128</v>
      </c>
      <c r="Z22" s="153"/>
      <c r="AA22" s="153"/>
      <c r="AB22" s="153"/>
      <c r="AC22" s="153"/>
      <c r="AD22" s="153"/>
      <c r="AE22" s="153"/>
      <c r="AF22" s="153"/>
      <c r="AG22" s="153" t="s">
        <v>129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1">
        <v>9</v>
      </c>
      <c r="B23" s="182" t="s">
        <v>177</v>
      </c>
      <c r="C23" s="190" t="s">
        <v>178</v>
      </c>
      <c r="D23" s="183" t="s">
        <v>142</v>
      </c>
      <c r="E23" s="184">
        <v>2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2.5249999999999999</v>
      </c>
      <c r="O23" s="184">
        <f>ROUND(E23*N23,2)</f>
        <v>5.05</v>
      </c>
      <c r="P23" s="184">
        <v>0</v>
      </c>
      <c r="Q23" s="184">
        <f>ROUND(E23*P23,2)</f>
        <v>0</v>
      </c>
      <c r="R23" s="186"/>
      <c r="S23" s="186" t="s">
        <v>137</v>
      </c>
      <c r="T23" s="187" t="s">
        <v>138</v>
      </c>
      <c r="U23" s="163">
        <v>1.4419999999999999</v>
      </c>
      <c r="V23" s="163">
        <f>ROUND(E23*U23,2)</f>
        <v>2.88</v>
      </c>
      <c r="W23" s="163"/>
      <c r="X23" s="163" t="s">
        <v>127</v>
      </c>
      <c r="Y23" s="163" t="s">
        <v>128</v>
      </c>
      <c r="Z23" s="153"/>
      <c r="AA23" s="153"/>
      <c r="AB23" s="153"/>
      <c r="AC23" s="153"/>
      <c r="AD23" s="153"/>
      <c r="AE23" s="153"/>
      <c r="AF23" s="153"/>
      <c r="AG23" s="153" t="s">
        <v>129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1">
        <v>10</v>
      </c>
      <c r="B24" s="182" t="s">
        <v>181</v>
      </c>
      <c r="C24" s="190" t="s">
        <v>182</v>
      </c>
      <c r="D24" s="183" t="s">
        <v>132</v>
      </c>
      <c r="E24" s="184">
        <v>15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126</v>
      </c>
      <c r="T24" s="187" t="s">
        <v>126</v>
      </c>
      <c r="U24" s="163">
        <v>3.6999999999999998E-2</v>
      </c>
      <c r="V24" s="163">
        <f>ROUND(E24*U24,2)</f>
        <v>0.56000000000000005</v>
      </c>
      <c r="W24" s="163"/>
      <c r="X24" s="163" t="s">
        <v>127</v>
      </c>
      <c r="Y24" s="163" t="s">
        <v>128</v>
      </c>
      <c r="Z24" s="153"/>
      <c r="AA24" s="153"/>
      <c r="AB24" s="153"/>
      <c r="AC24" s="153"/>
      <c r="AD24" s="153"/>
      <c r="AE24" s="153"/>
      <c r="AF24" s="153"/>
      <c r="AG24" s="153" t="s">
        <v>129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11</v>
      </c>
      <c r="B25" s="175" t="s">
        <v>186</v>
      </c>
      <c r="C25" s="191" t="s">
        <v>187</v>
      </c>
      <c r="D25" s="176" t="s">
        <v>188</v>
      </c>
      <c r="E25" s="177">
        <v>16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 t="s">
        <v>189</v>
      </c>
      <c r="S25" s="179" t="s">
        <v>126</v>
      </c>
      <c r="T25" s="180" t="s">
        <v>126</v>
      </c>
      <c r="U25" s="163">
        <v>1</v>
      </c>
      <c r="V25" s="163">
        <f>ROUND(E25*U25,2)</f>
        <v>16</v>
      </c>
      <c r="W25" s="163"/>
      <c r="X25" s="163" t="s">
        <v>190</v>
      </c>
      <c r="Y25" s="163" t="s">
        <v>128</v>
      </c>
      <c r="Z25" s="153"/>
      <c r="AA25" s="153"/>
      <c r="AB25" s="153"/>
      <c r="AC25" s="153"/>
      <c r="AD25" s="153"/>
      <c r="AE25" s="153"/>
      <c r="AF25" s="153"/>
      <c r="AG25" s="153" t="s">
        <v>191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2" t="s">
        <v>192</v>
      </c>
      <c r="D26" s="164"/>
      <c r="E26" s="165">
        <v>16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134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67" t="s">
        <v>121</v>
      </c>
      <c r="B27" s="168" t="s">
        <v>84</v>
      </c>
      <c r="C27" s="189" t="s">
        <v>85</v>
      </c>
      <c r="D27" s="169"/>
      <c r="E27" s="170"/>
      <c r="F27" s="171"/>
      <c r="G27" s="171">
        <f>SUMIF(AG28:AG31,"&lt;&gt;NOR",G28:G31)</f>
        <v>0</v>
      </c>
      <c r="H27" s="171"/>
      <c r="I27" s="171">
        <f>SUM(I28:I31)</f>
        <v>0</v>
      </c>
      <c r="J27" s="171"/>
      <c r="K27" s="171">
        <f>SUM(K28:K31)</f>
        <v>0</v>
      </c>
      <c r="L27" s="171"/>
      <c r="M27" s="171">
        <f>SUM(M28:M31)</f>
        <v>0</v>
      </c>
      <c r="N27" s="170"/>
      <c r="O27" s="170">
        <f>SUM(O28:O31)</f>
        <v>0</v>
      </c>
      <c r="P27" s="170"/>
      <c r="Q27" s="170">
        <f>SUM(Q28:Q31)</f>
        <v>0</v>
      </c>
      <c r="R27" s="171"/>
      <c r="S27" s="171"/>
      <c r="T27" s="172"/>
      <c r="U27" s="166"/>
      <c r="V27" s="166">
        <f>SUM(V28:V31)</f>
        <v>1.3499999999999999</v>
      </c>
      <c r="W27" s="166"/>
      <c r="X27" s="166"/>
      <c r="Y27" s="166"/>
      <c r="AG27" t="s">
        <v>122</v>
      </c>
    </row>
    <row r="28" spans="1:60" outlineLevel="1" x14ac:dyDescent="0.2">
      <c r="A28" s="174">
        <v>12</v>
      </c>
      <c r="B28" s="175" t="s">
        <v>193</v>
      </c>
      <c r="C28" s="191" t="s">
        <v>194</v>
      </c>
      <c r="D28" s="176" t="s">
        <v>125</v>
      </c>
      <c r="E28" s="177">
        <v>75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1.0000000000000001E-5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126</v>
      </c>
      <c r="T28" s="180" t="s">
        <v>126</v>
      </c>
      <c r="U28" s="163">
        <v>1.6E-2</v>
      </c>
      <c r="V28" s="163">
        <f>ROUND(E28*U28,2)</f>
        <v>1.2</v>
      </c>
      <c r="W28" s="163"/>
      <c r="X28" s="163" t="s">
        <v>127</v>
      </c>
      <c r="Y28" s="163" t="s">
        <v>128</v>
      </c>
      <c r="Z28" s="153"/>
      <c r="AA28" s="153"/>
      <c r="AB28" s="153"/>
      <c r="AC28" s="153"/>
      <c r="AD28" s="153"/>
      <c r="AE28" s="153"/>
      <c r="AF28" s="153"/>
      <c r="AG28" s="153" t="s">
        <v>129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2" x14ac:dyDescent="0.2">
      <c r="A29" s="160"/>
      <c r="B29" s="161"/>
      <c r="C29" s="192" t="s">
        <v>373</v>
      </c>
      <c r="D29" s="164"/>
      <c r="E29" s="165">
        <v>75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134</v>
      </c>
      <c r="AH29" s="153">
        <v>5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4">
        <v>13</v>
      </c>
      <c r="B30" s="175" t="s">
        <v>196</v>
      </c>
      <c r="C30" s="191" t="s">
        <v>197</v>
      </c>
      <c r="D30" s="176" t="s">
        <v>125</v>
      </c>
      <c r="E30" s="177">
        <v>75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126</v>
      </c>
      <c r="T30" s="180" t="s">
        <v>126</v>
      </c>
      <c r="U30" s="163">
        <v>2E-3</v>
      </c>
      <c r="V30" s="163">
        <f>ROUND(E30*U30,2)</f>
        <v>0.15</v>
      </c>
      <c r="W30" s="163"/>
      <c r="X30" s="163" t="s">
        <v>127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129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2" x14ac:dyDescent="0.2">
      <c r="A31" s="160"/>
      <c r="B31" s="161"/>
      <c r="C31" s="192" t="s">
        <v>371</v>
      </c>
      <c r="D31" s="164"/>
      <c r="E31" s="165">
        <v>75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134</v>
      </c>
      <c r="AH31" s="153">
        <v>5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67" t="s">
        <v>121</v>
      </c>
      <c r="B32" s="168" t="s">
        <v>86</v>
      </c>
      <c r="C32" s="189" t="s">
        <v>87</v>
      </c>
      <c r="D32" s="169"/>
      <c r="E32" s="170"/>
      <c r="F32" s="171"/>
      <c r="G32" s="171">
        <f>SUMIF(AG33:AG34,"&lt;&gt;NOR",G33:G34)</f>
        <v>0</v>
      </c>
      <c r="H32" s="171"/>
      <c r="I32" s="171">
        <f>SUM(I33:I34)</f>
        <v>0</v>
      </c>
      <c r="J32" s="171"/>
      <c r="K32" s="171">
        <f>SUM(K33:K34)</f>
        <v>0</v>
      </c>
      <c r="L32" s="171"/>
      <c r="M32" s="171">
        <f>SUM(M33:M34)</f>
        <v>0</v>
      </c>
      <c r="N32" s="170"/>
      <c r="O32" s="170">
        <f>SUM(O33:O34)</f>
        <v>0</v>
      </c>
      <c r="P32" s="170"/>
      <c r="Q32" s="170">
        <f>SUM(Q33:Q34)</f>
        <v>0</v>
      </c>
      <c r="R32" s="171"/>
      <c r="S32" s="171"/>
      <c r="T32" s="172"/>
      <c r="U32" s="166"/>
      <c r="V32" s="166">
        <f>SUM(V33:V34)</f>
        <v>0.95</v>
      </c>
      <c r="W32" s="166"/>
      <c r="X32" s="166"/>
      <c r="Y32" s="166"/>
      <c r="AG32" t="s">
        <v>122</v>
      </c>
    </row>
    <row r="33" spans="1:60" outlineLevel="1" x14ac:dyDescent="0.2">
      <c r="A33" s="174">
        <v>14</v>
      </c>
      <c r="B33" s="175" t="s">
        <v>312</v>
      </c>
      <c r="C33" s="191" t="s">
        <v>313</v>
      </c>
      <c r="D33" s="176" t="s">
        <v>125</v>
      </c>
      <c r="E33" s="177">
        <v>3.8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126</v>
      </c>
      <c r="T33" s="180" t="s">
        <v>126</v>
      </c>
      <c r="U33" s="163">
        <v>0.25</v>
      </c>
      <c r="V33" s="163">
        <f>ROUND(E33*U33,2)</f>
        <v>0.95</v>
      </c>
      <c r="W33" s="163"/>
      <c r="X33" s="163" t="s">
        <v>127</v>
      </c>
      <c r="Y33" s="163" t="s">
        <v>128</v>
      </c>
      <c r="Z33" s="153"/>
      <c r="AA33" s="153"/>
      <c r="AB33" s="153"/>
      <c r="AC33" s="153"/>
      <c r="AD33" s="153"/>
      <c r="AE33" s="153"/>
      <c r="AF33" s="153"/>
      <c r="AG33" s="153" t="s">
        <v>129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2" x14ac:dyDescent="0.2">
      <c r="A34" s="160"/>
      <c r="B34" s="161"/>
      <c r="C34" s="192" t="s">
        <v>374</v>
      </c>
      <c r="D34" s="164"/>
      <c r="E34" s="165">
        <v>3.8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134</v>
      </c>
      <c r="AH34" s="153">
        <v>5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67" t="s">
        <v>121</v>
      </c>
      <c r="B35" s="168" t="s">
        <v>88</v>
      </c>
      <c r="C35" s="189" t="s">
        <v>89</v>
      </c>
      <c r="D35" s="169"/>
      <c r="E35" s="170"/>
      <c r="F35" s="171"/>
      <c r="G35" s="171">
        <f>SUMIF(AG36:AG36,"&lt;&gt;NOR",G36:G36)</f>
        <v>0</v>
      </c>
      <c r="H35" s="171"/>
      <c r="I35" s="171">
        <f>SUM(I36:I36)</f>
        <v>0</v>
      </c>
      <c r="J35" s="171"/>
      <c r="K35" s="171">
        <f>SUM(K36:K36)</f>
        <v>0</v>
      </c>
      <c r="L35" s="171"/>
      <c r="M35" s="171">
        <f>SUM(M36:M36)</f>
        <v>0</v>
      </c>
      <c r="N35" s="170"/>
      <c r="O35" s="170">
        <f>SUM(O36:O36)</f>
        <v>0</v>
      </c>
      <c r="P35" s="170"/>
      <c r="Q35" s="170">
        <f>SUM(Q36:Q36)</f>
        <v>0</v>
      </c>
      <c r="R35" s="171"/>
      <c r="S35" s="171"/>
      <c r="T35" s="172"/>
      <c r="U35" s="166"/>
      <c r="V35" s="166">
        <f>SUM(V36:V36)</f>
        <v>0.41</v>
      </c>
      <c r="W35" s="166"/>
      <c r="X35" s="166"/>
      <c r="Y35" s="166"/>
      <c r="AG35" t="s">
        <v>122</v>
      </c>
    </row>
    <row r="36" spans="1:60" outlineLevel="1" x14ac:dyDescent="0.2">
      <c r="A36" s="181">
        <v>15</v>
      </c>
      <c r="B36" s="182" t="s">
        <v>201</v>
      </c>
      <c r="C36" s="190" t="s">
        <v>202</v>
      </c>
      <c r="D36" s="183" t="s">
        <v>159</v>
      </c>
      <c r="E36" s="184">
        <v>25.63533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126</v>
      </c>
      <c r="T36" s="187" t="s">
        <v>126</v>
      </c>
      <c r="U36" s="163">
        <v>1.6E-2</v>
      </c>
      <c r="V36" s="163">
        <f>ROUND(E36*U36,2)</f>
        <v>0.41</v>
      </c>
      <c r="W36" s="163"/>
      <c r="X36" s="163" t="s">
        <v>203</v>
      </c>
      <c r="Y36" s="163" t="s">
        <v>128</v>
      </c>
      <c r="Z36" s="153"/>
      <c r="AA36" s="153"/>
      <c r="AB36" s="153"/>
      <c r="AC36" s="153"/>
      <c r="AD36" s="153"/>
      <c r="AE36" s="153"/>
      <c r="AF36" s="153"/>
      <c r="AG36" s="153" t="s">
        <v>204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67" t="s">
        <v>121</v>
      </c>
      <c r="B37" s="168" t="s">
        <v>90</v>
      </c>
      <c r="C37" s="189" t="s">
        <v>91</v>
      </c>
      <c r="D37" s="169"/>
      <c r="E37" s="170"/>
      <c r="F37" s="171"/>
      <c r="G37" s="171">
        <f>SUMIF(AG38:AG45,"&lt;&gt;NOR",G38:G45)</f>
        <v>0</v>
      </c>
      <c r="H37" s="171"/>
      <c r="I37" s="171">
        <f>SUM(I38:I45)</f>
        <v>0</v>
      </c>
      <c r="J37" s="171"/>
      <c r="K37" s="171">
        <f>SUM(K38:K45)</f>
        <v>0</v>
      </c>
      <c r="L37" s="171"/>
      <c r="M37" s="171">
        <f>SUM(M38:M45)</f>
        <v>0</v>
      </c>
      <c r="N37" s="170"/>
      <c r="O37" s="170">
        <f>SUM(O38:O45)</f>
        <v>0</v>
      </c>
      <c r="P37" s="170"/>
      <c r="Q37" s="170">
        <f>SUM(Q38:Q45)</f>
        <v>0</v>
      </c>
      <c r="R37" s="171"/>
      <c r="S37" s="171"/>
      <c r="T37" s="172"/>
      <c r="U37" s="166"/>
      <c r="V37" s="166">
        <f>SUM(V38:V45)</f>
        <v>23.14</v>
      </c>
      <c r="W37" s="166"/>
      <c r="X37" s="166"/>
      <c r="Y37" s="166"/>
      <c r="AG37" t="s">
        <v>122</v>
      </c>
    </row>
    <row r="38" spans="1:60" ht="22.5" outlineLevel="1" x14ac:dyDescent="0.2">
      <c r="A38" s="174">
        <v>16</v>
      </c>
      <c r="B38" s="175" t="s">
        <v>205</v>
      </c>
      <c r="C38" s="191" t="s">
        <v>206</v>
      </c>
      <c r="D38" s="176" t="s">
        <v>159</v>
      </c>
      <c r="E38" s="177">
        <v>8.25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126</v>
      </c>
      <c r="T38" s="180" t="s">
        <v>126</v>
      </c>
      <c r="U38" s="163">
        <v>0</v>
      </c>
      <c r="V38" s="163">
        <f>ROUND(E38*U38,2)</f>
        <v>0</v>
      </c>
      <c r="W38" s="163"/>
      <c r="X38" s="163" t="s">
        <v>127</v>
      </c>
      <c r="Y38" s="163" t="s">
        <v>128</v>
      </c>
      <c r="Z38" s="153"/>
      <c r="AA38" s="153"/>
      <c r="AB38" s="153"/>
      <c r="AC38" s="153"/>
      <c r="AD38" s="153"/>
      <c r="AE38" s="153"/>
      <c r="AF38" s="153"/>
      <c r="AG38" s="153" t="s">
        <v>129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267" t="s">
        <v>207</v>
      </c>
      <c r="D39" s="268"/>
      <c r="E39" s="268"/>
      <c r="F39" s="268"/>
      <c r="G39" s="268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151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74">
        <v>17</v>
      </c>
      <c r="B40" s="175" t="s">
        <v>208</v>
      </c>
      <c r="C40" s="191" t="s">
        <v>209</v>
      </c>
      <c r="D40" s="176" t="s">
        <v>159</v>
      </c>
      <c r="E40" s="177">
        <v>8.57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126</v>
      </c>
      <c r="T40" s="180" t="s">
        <v>126</v>
      </c>
      <c r="U40" s="163">
        <v>0</v>
      </c>
      <c r="V40" s="163">
        <f>ROUND(E40*U40,2)</f>
        <v>0</v>
      </c>
      <c r="W40" s="163"/>
      <c r="X40" s="163" t="s">
        <v>127</v>
      </c>
      <c r="Y40" s="163" t="s">
        <v>128</v>
      </c>
      <c r="Z40" s="153"/>
      <c r="AA40" s="153"/>
      <c r="AB40" s="153"/>
      <c r="AC40" s="153"/>
      <c r="AD40" s="153"/>
      <c r="AE40" s="153"/>
      <c r="AF40" s="153"/>
      <c r="AG40" s="153" t="s">
        <v>129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">
      <c r="A41" s="160"/>
      <c r="B41" s="161"/>
      <c r="C41" s="192" t="s">
        <v>375</v>
      </c>
      <c r="D41" s="164"/>
      <c r="E41" s="165">
        <v>16.82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134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3" x14ac:dyDescent="0.2">
      <c r="A42" s="160"/>
      <c r="B42" s="161"/>
      <c r="C42" s="192" t="s">
        <v>376</v>
      </c>
      <c r="D42" s="164"/>
      <c r="E42" s="165">
        <v>-8.25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134</v>
      </c>
      <c r="AH42" s="153">
        <v>5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1">
        <v>18</v>
      </c>
      <c r="B43" s="182" t="s">
        <v>212</v>
      </c>
      <c r="C43" s="190" t="s">
        <v>213</v>
      </c>
      <c r="D43" s="183" t="s">
        <v>159</v>
      </c>
      <c r="E43" s="184">
        <v>16.82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126</v>
      </c>
      <c r="T43" s="187" t="s">
        <v>126</v>
      </c>
      <c r="U43" s="163">
        <v>0.68799999999999994</v>
      </c>
      <c r="V43" s="163">
        <f>ROUND(E43*U43,2)</f>
        <v>11.57</v>
      </c>
      <c r="W43" s="163"/>
      <c r="X43" s="163" t="s">
        <v>214</v>
      </c>
      <c r="Y43" s="163" t="s">
        <v>128</v>
      </c>
      <c r="Z43" s="153"/>
      <c r="AA43" s="153"/>
      <c r="AB43" s="153"/>
      <c r="AC43" s="153"/>
      <c r="AD43" s="153"/>
      <c r="AE43" s="153"/>
      <c r="AF43" s="153"/>
      <c r="AG43" s="153" t="s">
        <v>215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81">
        <v>19</v>
      </c>
      <c r="B44" s="182" t="s">
        <v>216</v>
      </c>
      <c r="C44" s="190" t="s">
        <v>217</v>
      </c>
      <c r="D44" s="183" t="s">
        <v>159</v>
      </c>
      <c r="E44" s="184">
        <v>16.82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126</v>
      </c>
      <c r="T44" s="187" t="s">
        <v>126</v>
      </c>
      <c r="U44" s="163">
        <v>0</v>
      </c>
      <c r="V44" s="163">
        <f>ROUND(E44*U44,2)</f>
        <v>0</v>
      </c>
      <c r="W44" s="163"/>
      <c r="X44" s="163" t="s">
        <v>214</v>
      </c>
      <c r="Y44" s="163" t="s">
        <v>128</v>
      </c>
      <c r="Z44" s="153"/>
      <c r="AA44" s="153"/>
      <c r="AB44" s="153"/>
      <c r="AC44" s="153"/>
      <c r="AD44" s="153"/>
      <c r="AE44" s="153"/>
      <c r="AF44" s="153"/>
      <c r="AG44" s="153" t="s">
        <v>215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81">
        <v>20</v>
      </c>
      <c r="B45" s="182" t="s">
        <v>218</v>
      </c>
      <c r="C45" s="190" t="s">
        <v>219</v>
      </c>
      <c r="D45" s="183" t="s">
        <v>159</v>
      </c>
      <c r="E45" s="184">
        <v>16.82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126</v>
      </c>
      <c r="T45" s="187" t="s">
        <v>126</v>
      </c>
      <c r="U45" s="163">
        <v>0.68799999999999994</v>
      </c>
      <c r="V45" s="163">
        <f>ROUND(E45*U45,2)</f>
        <v>11.57</v>
      </c>
      <c r="W45" s="163"/>
      <c r="X45" s="163" t="s">
        <v>214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215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7" t="s">
        <v>121</v>
      </c>
      <c r="B46" s="168" t="s">
        <v>93</v>
      </c>
      <c r="C46" s="189" t="s">
        <v>29</v>
      </c>
      <c r="D46" s="169"/>
      <c r="E46" s="170"/>
      <c r="F46" s="171"/>
      <c r="G46" s="171">
        <f>SUMIF(AG47:AG54,"&lt;&gt;NOR",G47:G54)</f>
        <v>0</v>
      </c>
      <c r="H46" s="171"/>
      <c r="I46" s="171">
        <f>SUM(I47:I54)</f>
        <v>0</v>
      </c>
      <c r="J46" s="171"/>
      <c r="K46" s="171">
        <f>SUM(K47:K54)</f>
        <v>0</v>
      </c>
      <c r="L46" s="171"/>
      <c r="M46" s="171">
        <f>SUM(M47:M54)</f>
        <v>0</v>
      </c>
      <c r="N46" s="170"/>
      <c r="O46" s="170">
        <f>SUM(O47:O54)</f>
        <v>0</v>
      </c>
      <c r="P46" s="170"/>
      <c r="Q46" s="170">
        <f>SUM(Q47:Q54)</f>
        <v>0</v>
      </c>
      <c r="R46" s="171"/>
      <c r="S46" s="171"/>
      <c r="T46" s="172"/>
      <c r="U46" s="166"/>
      <c r="V46" s="166">
        <f>SUM(V47:V54)</f>
        <v>0</v>
      </c>
      <c r="W46" s="166"/>
      <c r="X46" s="166"/>
      <c r="Y46" s="166"/>
      <c r="AG46" t="s">
        <v>122</v>
      </c>
    </row>
    <row r="47" spans="1:60" outlineLevel="1" x14ac:dyDescent="0.2">
      <c r="A47" s="174">
        <v>21</v>
      </c>
      <c r="B47" s="175" t="s">
        <v>220</v>
      </c>
      <c r="C47" s="191" t="s">
        <v>221</v>
      </c>
      <c r="D47" s="176" t="s">
        <v>222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126</v>
      </c>
      <c r="T47" s="180" t="s">
        <v>223</v>
      </c>
      <c r="U47" s="163">
        <v>0</v>
      </c>
      <c r="V47" s="163">
        <f>ROUND(E47*U47,2)</f>
        <v>0</v>
      </c>
      <c r="W47" s="163"/>
      <c r="X47" s="163" t="s">
        <v>224</v>
      </c>
      <c r="Y47" s="163" t="s">
        <v>128</v>
      </c>
      <c r="Z47" s="153"/>
      <c r="AA47" s="153"/>
      <c r="AB47" s="153"/>
      <c r="AC47" s="153"/>
      <c r="AD47" s="153"/>
      <c r="AE47" s="153"/>
      <c r="AF47" s="153"/>
      <c r="AG47" s="153" t="s">
        <v>225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2" x14ac:dyDescent="0.2">
      <c r="A48" s="160"/>
      <c r="B48" s="161"/>
      <c r="C48" s="267" t="s">
        <v>226</v>
      </c>
      <c r="D48" s="268"/>
      <c r="E48" s="268"/>
      <c r="F48" s="268"/>
      <c r="G48" s="268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151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88" t="str">
        <f>C48</f>
        <v>Zaměření a vytýčení stávajících inženýrských sítí v místě stavby z hlediska jejich ochrany při provádění stavby.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22</v>
      </c>
      <c r="B49" s="175" t="s">
        <v>227</v>
      </c>
      <c r="C49" s="191" t="s">
        <v>228</v>
      </c>
      <c r="D49" s="176" t="s">
        <v>222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126</v>
      </c>
      <c r="T49" s="180" t="s">
        <v>223</v>
      </c>
      <c r="U49" s="163">
        <v>0</v>
      </c>
      <c r="V49" s="163">
        <f>ROUND(E49*U49,2)</f>
        <v>0</v>
      </c>
      <c r="W49" s="163"/>
      <c r="X49" s="163" t="s">
        <v>224</v>
      </c>
      <c r="Y49" s="163" t="s">
        <v>128</v>
      </c>
      <c r="Z49" s="153"/>
      <c r="AA49" s="153"/>
      <c r="AB49" s="153"/>
      <c r="AC49" s="153"/>
      <c r="AD49" s="153"/>
      <c r="AE49" s="153"/>
      <c r="AF49" s="153"/>
      <c r="AG49" s="153" t="s">
        <v>229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267" t="s">
        <v>230</v>
      </c>
      <c r="D50" s="268"/>
      <c r="E50" s="268"/>
      <c r="F50" s="268"/>
      <c r="G50" s="268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151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4">
        <v>23</v>
      </c>
      <c r="B51" s="175" t="s">
        <v>231</v>
      </c>
      <c r="C51" s="191" t="s">
        <v>232</v>
      </c>
      <c r="D51" s="176" t="s">
        <v>222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126</v>
      </c>
      <c r="T51" s="180" t="s">
        <v>223</v>
      </c>
      <c r="U51" s="163">
        <v>0</v>
      </c>
      <c r="V51" s="163">
        <f>ROUND(E51*U51,2)</f>
        <v>0</v>
      </c>
      <c r="W51" s="163"/>
      <c r="X51" s="163" t="s">
        <v>224</v>
      </c>
      <c r="Y51" s="163" t="s">
        <v>128</v>
      </c>
      <c r="Z51" s="153"/>
      <c r="AA51" s="153"/>
      <c r="AB51" s="153"/>
      <c r="AC51" s="153"/>
      <c r="AD51" s="153"/>
      <c r="AE51" s="153"/>
      <c r="AF51" s="153"/>
      <c r="AG51" s="153" t="s">
        <v>233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45" outlineLevel="2" x14ac:dyDescent="0.2">
      <c r="A52" s="160"/>
      <c r="B52" s="161"/>
      <c r="C52" s="267" t="s">
        <v>234</v>
      </c>
      <c r="D52" s="268"/>
      <c r="E52" s="268"/>
      <c r="F52" s="268"/>
      <c r="G52" s="268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151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88" t="str">
        <f>C52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4">
        <v>24</v>
      </c>
      <c r="B53" s="175" t="s">
        <v>235</v>
      </c>
      <c r="C53" s="191" t="s">
        <v>236</v>
      </c>
      <c r="D53" s="176" t="s">
        <v>222</v>
      </c>
      <c r="E53" s="177">
        <v>1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126</v>
      </c>
      <c r="T53" s="180" t="s">
        <v>223</v>
      </c>
      <c r="U53" s="163">
        <v>0</v>
      </c>
      <c r="V53" s="163">
        <f>ROUND(E53*U53,2)</f>
        <v>0</v>
      </c>
      <c r="W53" s="163"/>
      <c r="X53" s="163" t="s">
        <v>224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233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2" x14ac:dyDescent="0.2">
      <c r="A54" s="160"/>
      <c r="B54" s="161"/>
      <c r="C54" s="267" t="s">
        <v>237</v>
      </c>
      <c r="D54" s="268"/>
      <c r="E54" s="268"/>
      <c r="F54" s="268"/>
      <c r="G54" s="268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151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88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67" t="s">
        <v>121</v>
      </c>
      <c r="B55" s="168" t="s">
        <v>94</v>
      </c>
      <c r="C55" s="189" t="s">
        <v>30</v>
      </c>
      <c r="D55" s="169"/>
      <c r="E55" s="170"/>
      <c r="F55" s="171"/>
      <c r="G55" s="171">
        <f>SUMIF(AG56:AG63,"&lt;&gt;NOR",G56:G63)</f>
        <v>0</v>
      </c>
      <c r="H55" s="171"/>
      <c r="I55" s="171">
        <f>SUM(I56:I63)</f>
        <v>0</v>
      </c>
      <c r="J55" s="171"/>
      <c r="K55" s="171">
        <f>SUM(K56:K63)</f>
        <v>0</v>
      </c>
      <c r="L55" s="171"/>
      <c r="M55" s="171">
        <f>SUM(M56:M63)</f>
        <v>0</v>
      </c>
      <c r="N55" s="170"/>
      <c r="O55" s="170">
        <f>SUM(O56:O63)</f>
        <v>0</v>
      </c>
      <c r="P55" s="170"/>
      <c r="Q55" s="170">
        <f>SUM(Q56:Q63)</f>
        <v>0</v>
      </c>
      <c r="R55" s="171"/>
      <c r="S55" s="171"/>
      <c r="T55" s="172"/>
      <c r="U55" s="166"/>
      <c r="V55" s="166">
        <f>SUM(V56:V63)</f>
        <v>0</v>
      </c>
      <c r="W55" s="166"/>
      <c r="X55" s="166"/>
      <c r="Y55" s="166"/>
      <c r="AG55" t="s">
        <v>122</v>
      </c>
    </row>
    <row r="56" spans="1:60" outlineLevel="1" x14ac:dyDescent="0.2">
      <c r="A56" s="174">
        <v>25</v>
      </c>
      <c r="B56" s="175" t="s">
        <v>238</v>
      </c>
      <c r="C56" s="191" t="s">
        <v>239</v>
      </c>
      <c r="D56" s="176" t="s">
        <v>222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126</v>
      </c>
      <c r="T56" s="180" t="s">
        <v>223</v>
      </c>
      <c r="U56" s="163">
        <v>0</v>
      </c>
      <c r="V56" s="163">
        <f>ROUND(E56*U56,2)</f>
        <v>0</v>
      </c>
      <c r="W56" s="163"/>
      <c r="X56" s="163" t="s">
        <v>224</v>
      </c>
      <c r="Y56" s="163" t="s">
        <v>128</v>
      </c>
      <c r="Z56" s="153"/>
      <c r="AA56" s="153"/>
      <c r="AB56" s="153"/>
      <c r="AC56" s="153"/>
      <c r="AD56" s="153"/>
      <c r="AE56" s="153"/>
      <c r="AF56" s="153"/>
      <c r="AG56" s="153" t="s">
        <v>225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33.75" outlineLevel="2" x14ac:dyDescent="0.2">
      <c r="A57" s="160"/>
      <c r="B57" s="161"/>
      <c r="C57" s="267" t="s">
        <v>240</v>
      </c>
      <c r="D57" s="268"/>
      <c r="E57" s="268"/>
      <c r="F57" s="268"/>
      <c r="G57" s="268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151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88" t="str">
        <f>C57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4">
        <v>26</v>
      </c>
      <c r="B58" s="175" t="s">
        <v>241</v>
      </c>
      <c r="C58" s="191" t="s">
        <v>242</v>
      </c>
      <c r="D58" s="176" t="s">
        <v>222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126</v>
      </c>
      <c r="T58" s="180" t="s">
        <v>223</v>
      </c>
      <c r="U58" s="163">
        <v>0</v>
      </c>
      <c r="V58" s="163">
        <f>ROUND(E58*U58,2)</f>
        <v>0</v>
      </c>
      <c r="W58" s="163"/>
      <c r="X58" s="163" t="s">
        <v>224</v>
      </c>
      <c r="Y58" s="163" t="s">
        <v>128</v>
      </c>
      <c r="Z58" s="153"/>
      <c r="AA58" s="153"/>
      <c r="AB58" s="153"/>
      <c r="AC58" s="153"/>
      <c r="AD58" s="153"/>
      <c r="AE58" s="153"/>
      <c r="AF58" s="153"/>
      <c r="AG58" s="153" t="s">
        <v>225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33.75" outlineLevel="2" x14ac:dyDescent="0.2">
      <c r="A59" s="160"/>
      <c r="B59" s="161"/>
      <c r="C59" s="267" t="s">
        <v>243</v>
      </c>
      <c r="D59" s="268"/>
      <c r="E59" s="268"/>
      <c r="F59" s="268"/>
      <c r="G59" s="268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151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88" t="str">
        <f>C59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4">
        <v>27</v>
      </c>
      <c r="B60" s="175" t="s">
        <v>244</v>
      </c>
      <c r="C60" s="191" t="s">
        <v>245</v>
      </c>
      <c r="D60" s="176" t="s">
        <v>222</v>
      </c>
      <c r="E60" s="177">
        <v>1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126</v>
      </c>
      <c r="T60" s="180" t="s">
        <v>223</v>
      </c>
      <c r="U60" s="163">
        <v>0</v>
      </c>
      <c r="V60" s="163">
        <f>ROUND(E60*U60,2)</f>
        <v>0</v>
      </c>
      <c r="W60" s="163"/>
      <c r="X60" s="163" t="s">
        <v>224</v>
      </c>
      <c r="Y60" s="163" t="s">
        <v>128</v>
      </c>
      <c r="Z60" s="153"/>
      <c r="AA60" s="153"/>
      <c r="AB60" s="153"/>
      <c r="AC60" s="153"/>
      <c r="AD60" s="153"/>
      <c r="AE60" s="153"/>
      <c r="AF60" s="153"/>
      <c r="AG60" s="153" t="s">
        <v>225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45" outlineLevel="2" x14ac:dyDescent="0.2">
      <c r="A61" s="160"/>
      <c r="B61" s="161"/>
      <c r="C61" s="267" t="s">
        <v>246</v>
      </c>
      <c r="D61" s="268"/>
      <c r="E61" s="268"/>
      <c r="F61" s="268"/>
      <c r="G61" s="268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151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88" t="str">
        <f>C61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74">
        <v>28</v>
      </c>
      <c r="B62" s="175" t="s">
        <v>247</v>
      </c>
      <c r="C62" s="191" t="s">
        <v>248</v>
      </c>
      <c r="D62" s="176" t="s">
        <v>222</v>
      </c>
      <c r="E62" s="177">
        <v>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126</v>
      </c>
      <c r="T62" s="180" t="s">
        <v>223</v>
      </c>
      <c r="U62" s="163">
        <v>0</v>
      </c>
      <c r="V62" s="163">
        <f>ROUND(E62*U62,2)</f>
        <v>0</v>
      </c>
      <c r="W62" s="163"/>
      <c r="X62" s="163" t="s">
        <v>224</v>
      </c>
      <c r="Y62" s="163" t="s">
        <v>128</v>
      </c>
      <c r="Z62" s="153"/>
      <c r="AA62" s="153"/>
      <c r="AB62" s="153"/>
      <c r="AC62" s="153"/>
      <c r="AD62" s="153"/>
      <c r="AE62" s="153"/>
      <c r="AF62" s="153"/>
      <c r="AG62" s="153" t="s">
        <v>225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2" x14ac:dyDescent="0.2">
      <c r="A63" s="160"/>
      <c r="B63" s="161"/>
      <c r="C63" s="267" t="s">
        <v>249</v>
      </c>
      <c r="D63" s="268"/>
      <c r="E63" s="268"/>
      <c r="F63" s="268"/>
      <c r="G63" s="268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151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88" t="str">
        <f>C63</f>
        <v>Náklady na provedení skutečného zaměření stavby v rozsahu nezbytném pro zápis změny do katastru nemovitostí.</v>
      </c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3"/>
      <c r="B64" s="4"/>
      <c r="C64" s="19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107</v>
      </c>
    </row>
    <row r="65" spans="1:33" x14ac:dyDescent="0.2">
      <c r="A65" s="156"/>
      <c r="B65" s="157" t="s">
        <v>31</v>
      </c>
      <c r="C65" s="194"/>
      <c r="D65" s="158"/>
      <c r="E65" s="159"/>
      <c r="F65" s="159"/>
      <c r="G65" s="173">
        <f>G8+G12+G21+G27+G32+G35+G37+G46+G55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250</v>
      </c>
    </row>
    <row r="66" spans="1:33" x14ac:dyDescent="0.2">
      <c r="A66" s="3"/>
      <c r="B66" s="4"/>
      <c r="C66" s="19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9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76" t="s">
        <v>251</v>
      </c>
      <c r="B68" s="276"/>
      <c r="C68" s="27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55"/>
      <c r="B69" s="256"/>
      <c r="C69" s="257"/>
      <c r="D69" s="256"/>
      <c r="E69" s="256"/>
      <c r="F69" s="256"/>
      <c r="G69" s="25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252</v>
      </c>
    </row>
    <row r="70" spans="1:33" x14ac:dyDescent="0.2">
      <c r="A70" s="259"/>
      <c r="B70" s="260"/>
      <c r="C70" s="261"/>
      <c r="D70" s="260"/>
      <c r="E70" s="260"/>
      <c r="F70" s="260"/>
      <c r="G70" s="26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59"/>
      <c r="B71" s="260"/>
      <c r="C71" s="261"/>
      <c r="D71" s="260"/>
      <c r="E71" s="260"/>
      <c r="F71" s="260"/>
      <c r="G71" s="26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59"/>
      <c r="B72" s="260"/>
      <c r="C72" s="261"/>
      <c r="D72" s="260"/>
      <c r="E72" s="260"/>
      <c r="F72" s="260"/>
      <c r="G72" s="26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63"/>
      <c r="B73" s="264"/>
      <c r="C73" s="265"/>
      <c r="D73" s="264"/>
      <c r="E73" s="264"/>
      <c r="F73" s="264"/>
      <c r="G73" s="26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9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95"/>
      <c r="D75" s="10"/>
      <c r="AG75" t="s">
        <v>253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A1:G1"/>
    <mergeCell ref="C2:G2"/>
    <mergeCell ref="C3:G3"/>
    <mergeCell ref="C4:G4"/>
    <mergeCell ref="C52:G52"/>
    <mergeCell ref="A68:C68"/>
    <mergeCell ref="A69:G73"/>
    <mergeCell ref="C19:G19"/>
    <mergeCell ref="C39:G39"/>
    <mergeCell ref="C48:G48"/>
    <mergeCell ref="C50:G50"/>
    <mergeCell ref="C63:G63"/>
    <mergeCell ref="C54:G54"/>
    <mergeCell ref="C57:G57"/>
    <mergeCell ref="C59:G59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64</v>
      </c>
      <c r="C4" s="273" t="s">
        <v>65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SUMIF(AG9:AG34,"&lt;&gt;NOR",G9:G34)</f>
        <v>0</v>
      </c>
      <c r="H8" s="171"/>
      <c r="I8" s="171">
        <f>SUM(I9:I34)</f>
        <v>0</v>
      </c>
      <c r="J8" s="171"/>
      <c r="K8" s="171">
        <f>SUM(K9:K34)</f>
        <v>0</v>
      </c>
      <c r="L8" s="171"/>
      <c r="M8" s="171">
        <f>SUM(M9:M34)</f>
        <v>0</v>
      </c>
      <c r="N8" s="170"/>
      <c r="O8" s="170">
        <f>SUM(O9:O34)</f>
        <v>12.38</v>
      </c>
      <c r="P8" s="170"/>
      <c r="Q8" s="170">
        <f>SUM(Q9:Q34)</f>
        <v>22.62</v>
      </c>
      <c r="R8" s="171"/>
      <c r="S8" s="171"/>
      <c r="T8" s="172"/>
      <c r="U8" s="166"/>
      <c r="V8" s="166">
        <f>SUM(V9:V34)</f>
        <v>115.32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123</v>
      </c>
      <c r="C9" s="190" t="s">
        <v>124</v>
      </c>
      <c r="D9" s="183" t="s">
        <v>125</v>
      </c>
      <c r="E9" s="184">
        <v>48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</v>
      </c>
      <c r="Q9" s="184">
        <f>ROUND(E9*P9,2)</f>
        <v>10.56</v>
      </c>
      <c r="R9" s="186"/>
      <c r="S9" s="186" t="s">
        <v>126</v>
      </c>
      <c r="T9" s="187" t="s">
        <v>126</v>
      </c>
      <c r="U9" s="163">
        <v>0.12</v>
      </c>
      <c r="V9" s="163">
        <f>ROUND(E9*U9,2)</f>
        <v>5.76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1">
        <v>2</v>
      </c>
      <c r="B10" s="182" t="s">
        <v>130</v>
      </c>
      <c r="C10" s="190" t="s">
        <v>131</v>
      </c>
      <c r="D10" s="183" t="s">
        <v>132</v>
      </c>
      <c r="E10" s="184">
        <v>17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0.27</v>
      </c>
      <c r="Q10" s="184">
        <f>ROUND(E10*P10,2)</f>
        <v>4.59</v>
      </c>
      <c r="R10" s="186"/>
      <c r="S10" s="186" t="s">
        <v>126</v>
      </c>
      <c r="T10" s="187" t="s">
        <v>126</v>
      </c>
      <c r="U10" s="163">
        <v>0.123</v>
      </c>
      <c r="V10" s="163">
        <f>ROUND(E10*U10,2)</f>
        <v>2.09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3</v>
      </c>
      <c r="B11" s="175" t="s">
        <v>135</v>
      </c>
      <c r="C11" s="191" t="s">
        <v>136</v>
      </c>
      <c r="D11" s="176" t="s">
        <v>132</v>
      </c>
      <c r="E11" s="177">
        <v>17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0.14499999999999999</v>
      </c>
      <c r="Q11" s="177">
        <f>ROUND(E11*P11,2)</f>
        <v>2.4700000000000002</v>
      </c>
      <c r="R11" s="179"/>
      <c r="S11" s="179" t="s">
        <v>137</v>
      </c>
      <c r="T11" s="180" t="s">
        <v>138</v>
      </c>
      <c r="U11" s="163">
        <v>0.183</v>
      </c>
      <c r="V11" s="163">
        <f>ROUND(E11*U11,2)</f>
        <v>3.11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2" t="s">
        <v>377</v>
      </c>
      <c r="D12" s="164"/>
      <c r="E12" s="165">
        <v>17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134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81">
        <v>4</v>
      </c>
      <c r="B13" s="182" t="s">
        <v>140</v>
      </c>
      <c r="C13" s="190" t="s">
        <v>141</v>
      </c>
      <c r="D13" s="183" t="s">
        <v>142</v>
      </c>
      <c r="E13" s="184">
        <v>2.5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2</v>
      </c>
      <c r="Q13" s="184">
        <f>ROUND(E13*P13,2)</f>
        <v>5</v>
      </c>
      <c r="R13" s="186"/>
      <c r="S13" s="186" t="s">
        <v>126</v>
      </c>
      <c r="T13" s="187" t="s">
        <v>126</v>
      </c>
      <c r="U13" s="163">
        <v>16.54</v>
      </c>
      <c r="V13" s="163">
        <f>ROUND(E13*U13,2)</f>
        <v>41.35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4">
        <v>5</v>
      </c>
      <c r="B14" s="175" t="s">
        <v>343</v>
      </c>
      <c r="C14" s="191" t="s">
        <v>344</v>
      </c>
      <c r="D14" s="176" t="s">
        <v>142</v>
      </c>
      <c r="E14" s="177">
        <v>7.28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126</v>
      </c>
      <c r="T14" s="180" t="s">
        <v>126</v>
      </c>
      <c r="U14" s="163">
        <v>4.6550000000000002</v>
      </c>
      <c r="V14" s="163">
        <f>ROUND(E14*U14,2)</f>
        <v>33.89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8" t="s">
        <v>378</v>
      </c>
      <c r="D15" s="196"/>
      <c r="E15" s="197"/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134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3" x14ac:dyDescent="0.2">
      <c r="A16" s="160"/>
      <c r="B16" s="161"/>
      <c r="C16" s="199" t="s">
        <v>379</v>
      </c>
      <c r="D16" s="196"/>
      <c r="E16" s="197">
        <v>3.64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2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3" x14ac:dyDescent="0.2">
      <c r="A17" s="160"/>
      <c r="B17" s="161"/>
      <c r="C17" s="198" t="s">
        <v>380</v>
      </c>
      <c r="D17" s="196"/>
      <c r="E17" s="197"/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134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3" x14ac:dyDescent="0.2">
      <c r="A18" s="160"/>
      <c r="B18" s="161"/>
      <c r="C18" s="192" t="s">
        <v>381</v>
      </c>
      <c r="D18" s="164"/>
      <c r="E18" s="165">
        <v>7.28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134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4">
        <v>6</v>
      </c>
      <c r="B19" s="175" t="s">
        <v>260</v>
      </c>
      <c r="C19" s="191" t="s">
        <v>261</v>
      </c>
      <c r="D19" s="176" t="s">
        <v>142</v>
      </c>
      <c r="E19" s="177">
        <v>7.28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126</v>
      </c>
      <c r="T19" s="180" t="s">
        <v>126</v>
      </c>
      <c r="U19" s="163">
        <v>1.0999999999999999E-2</v>
      </c>
      <c r="V19" s="163">
        <f>ROUND(E19*U19,2)</f>
        <v>0.08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2" t="s">
        <v>382</v>
      </c>
      <c r="D20" s="164"/>
      <c r="E20" s="165">
        <v>7.28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134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4">
        <v>7</v>
      </c>
      <c r="B21" s="175" t="s">
        <v>263</v>
      </c>
      <c r="C21" s="191" t="s">
        <v>264</v>
      </c>
      <c r="D21" s="176" t="s">
        <v>142</v>
      </c>
      <c r="E21" s="177">
        <v>7.28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126</v>
      </c>
      <c r="T21" s="180" t="s">
        <v>126</v>
      </c>
      <c r="U21" s="163">
        <v>1.9379999999999999</v>
      </c>
      <c r="V21" s="163">
        <f>ROUND(E21*U21,2)</f>
        <v>14.11</v>
      </c>
      <c r="W21" s="163"/>
      <c r="X21" s="163" t="s">
        <v>127</v>
      </c>
      <c r="Y21" s="163" t="s">
        <v>128</v>
      </c>
      <c r="Z21" s="153"/>
      <c r="AA21" s="153"/>
      <c r="AB21" s="153"/>
      <c r="AC21" s="153"/>
      <c r="AD21" s="153"/>
      <c r="AE21" s="153"/>
      <c r="AF21" s="153"/>
      <c r="AG21" s="153" t="s">
        <v>129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2" t="s">
        <v>382</v>
      </c>
      <c r="D22" s="164"/>
      <c r="E22" s="165">
        <v>7.28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134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74">
        <v>8</v>
      </c>
      <c r="B23" s="175" t="s">
        <v>383</v>
      </c>
      <c r="C23" s="191" t="s">
        <v>384</v>
      </c>
      <c r="D23" s="176" t="s">
        <v>142</v>
      </c>
      <c r="E23" s="177">
        <v>7.28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1.7</v>
      </c>
      <c r="O23" s="177">
        <f>ROUND(E23*N23,2)</f>
        <v>12.38</v>
      </c>
      <c r="P23" s="177">
        <v>0</v>
      </c>
      <c r="Q23" s="177">
        <f>ROUND(E23*P23,2)</f>
        <v>0</v>
      </c>
      <c r="R23" s="179"/>
      <c r="S23" s="179" t="s">
        <v>126</v>
      </c>
      <c r="T23" s="180" t="s">
        <v>126</v>
      </c>
      <c r="U23" s="163">
        <v>1.587</v>
      </c>
      <c r="V23" s="163">
        <f>ROUND(E23*U23,2)</f>
        <v>11.55</v>
      </c>
      <c r="W23" s="163"/>
      <c r="X23" s="163" t="s">
        <v>127</v>
      </c>
      <c r="Y23" s="163" t="s">
        <v>128</v>
      </c>
      <c r="Z23" s="153"/>
      <c r="AA23" s="153"/>
      <c r="AB23" s="153"/>
      <c r="AC23" s="153"/>
      <c r="AD23" s="153"/>
      <c r="AE23" s="153"/>
      <c r="AF23" s="153"/>
      <c r="AG23" s="153" t="s">
        <v>129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2" t="s">
        <v>382</v>
      </c>
      <c r="D24" s="164"/>
      <c r="E24" s="165">
        <v>7.28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134</v>
      </c>
      <c r="AH24" s="153">
        <v>5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9</v>
      </c>
      <c r="B25" s="175" t="s">
        <v>267</v>
      </c>
      <c r="C25" s="191" t="s">
        <v>268</v>
      </c>
      <c r="D25" s="176" t="s">
        <v>125</v>
      </c>
      <c r="E25" s="177">
        <v>12.5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126</v>
      </c>
      <c r="T25" s="180" t="s">
        <v>126</v>
      </c>
      <c r="U25" s="163">
        <v>9.6000000000000002E-2</v>
      </c>
      <c r="V25" s="163">
        <f>ROUND(E25*U25,2)</f>
        <v>1.2</v>
      </c>
      <c r="W25" s="163"/>
      <c r="X25" s="163" t="s">
        <v>127</v>
      </c>
      <c r="Y25" s="163" t="s">
        <v>128</v>
      </c>
      <c r="Z25" s="153"/>
      <c r="AA25" s="153"/>
      <c r="AB25" s="153"/>
      <c r="AC25" s="153"/>
      <c r="AD25" s="153"/>
      <c r="AE25" s="153"/>
      <c r="AF25" s="153"/>
      <c r="AG25" s="153" t="s">
        <v>129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2" t="s">
        <v>385</v>
      </c>
      <c r="D26" s="164"/>
      <c r="E26" s="165">
        <v>12.5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134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74">
        <v>10</v>
      </c>
      <c r="B27" s="175" t="s">
        <v>269</v>
      </c>
      <c r="C27" s="191" t="s">
        <v>270</v>
      </c>
      <c r="D27" s="176" t="s">
        <v>142</v>
      </c>
      <c r="E27" s="177">
        <v>7.28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126</v>
      </c>
      <c r="T27" s="180" t="s">
        <v>126</v>
      </c>
      <c r="U27" s="163">
        <v>0</v>
      </c>
      <c r="V27" s="163">
        <f>ROUND(E27*U27,2)</f>
        <v>0</v>
      </c>
      <c r="W27" s="163"/>
      <c r="X27" s="163" t="s">
        <v>127</v>
      </c>
      <c r="Y27" s="163" t="s">
        <v>128</v>
      </c>
      <c r="Z27" s="153"/>
      <c r="AA27" s="153"/>
      <c r="AB27" s="153"/>
      <c r="AC27" s="153"/>
      <c r="AD27" s="153"/>
      <c r="AE27" s="153"/>
      <c r="AF27" s="153"/>
      <c r="AG27" s="153" t="s">
        <v>129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267" t="s">
        <v>271</v>
      </c>
      <c r="D28" s="268"/>
      <c r="E28" s="268"/>
      <c r="F28" s="268"/>
      <c r="G28" s="268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151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2" x14ac:dyDescent="0.2">
      <c r="A29" s="160"/>
      <c r="B29" s="161"/>
      <c r="C29" s="192" t="s">
        <v>382</v>
      </c>
      <c r="D29" s="164"/>
      <c r="E29" s="165">
        <v>7.28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134</v>
      </c>
      <c r="AH29" s="153">
        <v>5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4">
        <v>11</v>
      </c>
      <c r="B30" s="175" t="s">
        <v>146</v>
      </c>
      <c r="C30" s="191" t="s">
        <v>147</v>
      </c>
      <c r="D30" s="176" t="s">
        <v>142</v>
      </c>
      <c r="E30" s="177">
        <v>0.85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126</v>
      </c>
      <c r="T30" s="180" t="s">
        <v>126</v>
      </c>
      <c r="U30" s="163">
        <v>1.4379999999999999</v>
      </c>
      <c r="V30" s="163">
        <f>ROUND(E30*U30,2)</f>
        <v>1.22</v>
      </c>
      <c r="W30" s="163"/>
      <c r="X30" s="163" t="s">
        <v>148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149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2" x14ac:dyDescent="0.2">
      <c r="A31" s="160"/>
      <c r="B31" s="161"/>
      <c r="C31" s="267" t="s">
        <v>150</v>
      </c>
      <c r="D31" s="268"/>
      <c r="E31" s="268"/>
      <c r="F31" s="268"/>
      <c r="G31" s="268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151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 x14ac:dyDescent="0.2">
      <c r="A32" s="160"/>
      <c r="B32" s="161"/>
      <c r="C32" s="192" t="s">
        <v>386</v>
      </c>
      <c r="D32" s="164"/>
      <c r="E32" s="165">
        <v>0.85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134</v>
      </c>
      <c r="AH32" s="153">
        <v>5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4">
        <v>12</v>
      </c>
      <c r="B33" s="175" t="s">
        <v>154</v>
      </c>
      <c r="C33" s="191" t="s">
        <v>155</v>
      </c>
      <c r="D33" s="176" t="s">
        <v>125</v>
      </c>
      <c r="E33" s="177">
        <v>8.5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3.0000000000000001E-5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126</v>
      </c>
      <c r="T33" s="180" t="s">
        <v>126</v>
      </c>
      <c r="U33" s="163">
        <v>0.113</v>
      </c>
      <c r="V33" s="163">
        <f>ROUND(E33*U33,2)</f>
        <v>0.96</v>
      </c>
      <c r="W33" s="163"/>
      <c r="X33" s="163" t="s">
        <v>148</v>
      </c>
      <c r="Y33" s="163" t="s">
        <v>128</v>
      </c>
      <c r="Z33" s="153"/>
      <c r="AA33" s="153"/>
      <c r="AB33" s="153"/>
      <c r="AC33" s="153"/>
      <c r="AD33" s="153"/>
      <c r="AE33" s="153"/>
      <c r="AF33" s="153"/>
      <c r="AG33" s="153" t="s">
        <v>149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2" x14ac:dyDescent="0.2">
      <c r="A34" s="160"/>
      <c r="B34" s="161"/>
      <c r="C34" s="192" t="s">
        <v>387</v>
      </c>
      <c r="D34" s="164"/>
      <c r="E34" s="165">
        <v>8.5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134</v>
      </c>
      <c r="AH34" s="153">
        <v>5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67" t="s">
        <v>121</v>
      </c>
      <c r="B35" s="168" t="s">
        <v>78</v>
      </c>
      <c r="C35" s="189" t="s">
        <v>79</v>
      </c>
      <c r="D35" s="169"/>
      <c r="E35" s="170"/>
      <c r="F35" s="171"/>
      <c r="G35" s="171">
        <f>SUMIF(AG36:AG44,"&lt;&gt;NOR",G36:G44)</f>
        <v>0</v>
      </c>
      <c r="H35" s="171"/>
      <c r="I35" s="171">
        <f>SUM(I36:I44)</f>
        <v>0</v>
      </c>
      <c r="J35" s="171"/>
      <c r="K35" s="171">
        <f>SUM(K36:K44)</f>
        <v>0</v>
      </c>
      <c r="L35" s="171"/>
      <c r="M35" s="171">
        <f>SUM(M36:M44)</f>
        <v>0</v>
      </c>
      <c r="N35" s="170"/>
      <c r="O35" s="170">
        <f>SUM(O36:O44)</f>
        <v>15.03</v>
      </c>
      <c r="P35" s="170"/>
      <c r="Q35" s="170">
        <f>SUM(Q36:Q44)</f>
        <v>0</v>
      </c>
      <c r="R35" s="171"/>
      <c r="S35" s="171"/>
      <c r="T35" s="172"/>
      <c r="U35" s="166"/>
      <c r="V35" s="166">
        <f>SUM(V36:V44)</f>
        <v>9.77</v>
      </c>
      <c r="W35" s="166"/>
      <c r="X35" s="166"/>
      <c r="Y35" s="166"/>
      <c r="AG35" t="s">
        <v>122</v>
      </c>
    </row>
    <row r="36" spans="1:60" ht="22.5" outlineLevel="1" x14ac:dyDescent="0.2">
      <c r="A36" s="181">
        <v>13</v>
      </c>
      <c r="B36" s="182" t="s">
        <v>157</v>
      </c>
      <c r="C36" s="190" t="s">
        <v>158</v>
      </c>
      <c r="D36" s="183" t="s">
        <v>159</v>
      </c>
      <c r="E36" s="184">
        <v>2.5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</v>
      </c>
      <c r="O36" s="184">
        <f>ROUND(E36*N36,2)</f>
        <v>2.5</v>
      </c>
      <c r="P36" s="184">
        <v>0</v>
      </c>
      <c r="Q36" s="184">
        <f>ROUND(E36*P36,2)</f>
        <v>0</v>
      </c>
      <c r="R36" s="186"/>
      <c r="S36" s="186" t="s">
        <v>126</v>
      </c>
      <c r="T36" s="187" t="s">
        <v>126</v>
      </c>
      <c r="U36" s="163">
        <v>0.40600000000000003</v>
      </c>
      <c r="V36" s="163">
        <f>ROUND(E36*U36,2)</f>
        <v>1.02</v>
      </c>
      <c r="W36" s="163"/>
      <c r="X36" s="163" t="s">
        <v>127</v>
      </c>
      <c r="Y36" s="163" t="s">
        <v>128</v>
      </c>
      <c r="Z36" s="153"/>
      <c r="AA36" s="153"/>
      <c r="AB36" s="153"/>
      <c r="AC36" s="153"/>
      <c r="AD36" s="153"/>
      <c r="AE36" s="153"/>
      <c r="AF36" s="153"/>
      <c r="AG36" s="153" t="s">
        <v>129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74">
        <v>14</v>
      </c>
      <c r="B37" s="175" t="s">
        <v>160</v>
      </c>
      <c r="C37" s="191" t="s">
        <v>161</v>
      </c>
      <c r="D37" s="176" t="s">
        <v>125</v>
      </c>
      <c r="E37" s="177">
        <v>96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5.0000000000000001E-4</v>
      </c>
      <c r="O37" s="177">
        <f>ROUND(E37*N37,2)</f>
        <v>0.05</v>
      </c>
      <c r="P37" s="177">
        <v>0</v>
      </c>
      <c r="Q37" s="177">
        <f>ROUND(E37*P37,2)</f>
        <v>0</v>
      </c>
      <c r="R37" s="179"/>
      <c r="S37" s="179" t="s">
        <v>126</v>
      </c>
      <c r="T37" s="180" t="s">
        <v>126</v>
      </c>
      <c r="U37" s="163">
        <v>2E-3</v>
      </c>
      <c r="V37" s="163">
        <f>ROUND(E37*U37,2)</f>
        <v>0.19</v>
      </c>
      <c r="W37" s="163"/>
      <c r="X37" s="163" t="s">
        <v>127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129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192" t="s">
        <v>388</v>
      </c>
      <c r="D38" s="164"/>
      <c r="E38" s="165">
        <v>48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134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3" x14ac:dyDescent="0.2">
      <c r="A39" s="160"/>
      <c r="B39" s="161"/>
      <c r="C39" s="192" t="s">
        <v>389</v>
      </c>
      <c r="D39" s="164"/>
      <c r="E39" s="165">
        <v>48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134</v>
      </c>
      <c r="AH39" s="153">
        <v>5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81">
        <v>15</v>
      </c>
      <c r="B40" s="182" t="s">
        <v>163</v>
      </c>
      <c r="C40" s="190" t="s">
        <v>164</v>
      </c>
      <c r="D40" s="183" t="s">
        <v>125</v>
      </c>
      <c r="E40" s="184">
        <v>48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0.10373</v>
      </c>
      <c r="O40" s="184">
        <f>ROUND(E40*N40,2)</f>
        <v>4.9800000000000004</v>
      </c>
      <c r="P40" s="184">
        <v>0</v>
      </c>
      <c r="Q40" s="184">
        <f>ROUND(E40*P40,2)</f>
        <v>0</v>
      </c>
      <c r="R40" s="186"/>
      <c r="S40" s="186" t="s">
        <v>126</v>
      </c>
      <c r="T40" s="187" t="s">
        <v>126</v>
      </c>
      <c r="U40" s="163">
        <v>6.4000000000000001E-2</v>
      </c>
      <c r="V40" s="163">
        <f>ROUND(E40*U40,2)</f>
        <v>3.07</v>
      </c>
      <c r="W40" s="163"/>
      <c r="X40" s="163" t="s">
        <v>127</v>
      </c>
      <c r="Y40" s="163" t="s">
        <v>128</v>
      </c>
      <c r="Z40" s="153"/>
      <c r="AA40" s="153"/>
      <c r="AB40" s="153"/>
      <c r="AC40" s="153"/>
      <c r="AD40" s="153"/>
      <c r="AE40" s="153"/>
      <c r="AF40" s="153"/>
      <c r="AG40" s="153" t="s">
        <v>129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81">
        <v>16</v>
      </c>
      <c r="B41" s="182" t="s">
        <v>165</v>
      </c>
      <c r="C41" s="190" t="s">
        <v>166</v>
      </c>
      <c r="D41" s="183" t="s">
        <v>125</v>
      </c>
      <c r="E41" s="184">
        <v>48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0.15559000000000001</v>
      </c>
      <c r="O41" s="184">
        <f>ROUND(E41*N41,2)</f>
        <v>7.47</v>
      </c>
      <c r="P41" s="184">
        <v>0</v>
      </c>
      <c r="Q41" s="184">
        <f>ROUND(E41*P41,2)</f>
        <v>0</v>
      </c>
      <c r="R41" s="186"/>
      <c r="S41" s="186" t="s">
        <v>126</v>
      </c>
      <c r="T41" s="187" t="s">
        <v>126</v>
      </c>
      <c r="U41" s="163">
        <v>8.2000000000000003E-2</v>
      </c>
      <c r="V41" s="163">
        <f>ROUND(E41*U41,2)</f>
        <v>3.94</v>
      </c>
      <c r="W41" s="163"/>
      <c r="X41" s="163" t="s">
        <v>127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129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4">
        <v>17</v>
      </c>
      <c r="B42" s="175" t="s">
        <v>167</v>
      </c>
      <c r="C42" s="191" t="s">
        <v>168</v>
      </c>
      <c r="D42" s="176" t="s">
        <v>132</v>
      </c>
      <c r="E42" s="177">
        <v>12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2.2399999999999998E-3</v>
      </c>
      <c r="O42" s="177">
        <f>ROUND(E42*N42,2)</f>
        <v>0.03</v>
      </c>
      <c r="P42" s="177">
        <v>0</v>
      </c>
      <c r="Q42" s="177">
        <f>ROUND(E42*P42,2)</f>
        <v>0</v>
      </c>
      <c r="R42" s="179"/>
      <c r="S42" s="179" t="s">
        <v>126</v>
      </c>
      <c r="T42" s="180" t="s">
        <v>126</v>
      </c>
      <c r="U42" s="163">
        <v>0.129</v>
      </c>
      <c r="V42" s="163">
        <f>ROUND(E42*U42,2)</f>
        <v>1.55</v>
      </c>
      <c r="W42" s="163"/>
      <c r="X42" s="163" t="s">
        <v>127</v>
      </c>
      <c r="Y42" s="163" t="s">
        <v>128</v>
      </c>
      <c r="Z42" s="153"/>
      <c r="AA42" s="153"/>
      <c r="AB42" s="153"/>
      <c r="AC42" s="153"/>
      <c r="AD42" s="153"/>
      <c r="AE42" s="153"/>
      <c r="AF42" s="153"/>
      <c r="AG42" s="153" t="s">
        <v>129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267" t="s">
        <v>169</v>
      </c>
      <c r="D43" s="268"/>
      <c r="E43" s="268"/>
      <c r="F43" s="268"/>
      <c r="G43" s="268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151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2" t="s">
        <v>390</v>
      </c>
      <c r="D44" s="164"/>
      <c r="E44" s="165">
        <v>12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134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67" t="s">
        <v>121</v>
      </c>
      <c r="B45" s="168" t="s">
        <v>80</v>
      </c>
      <c r="C45" s="189" t="s">
        <v>81</v>
      </c>
      <c r="D45" s="169"/>
      <c r="E45" s="170"/>
      <c r="F45" s="171"/>
      <c r="G45" s="171">
        <f>SUMIF(AG46:AG49,"&lt;&gt;NOR",G46:G49)</f>
        <v>0</v>
      </c>
      <c r="H45" s="171"/>
      <c r="I45" s="171">
        <f>SUM(I46:I49)</f>
        <v>0</v>
      </c>
      <c r="J45" s="171"/>
      <c r="K45" s="171">
        <f>SUM(K46:K49)</f>
        <v>0</v>
      </c>
      <c r="L45" s="171"/>
      <c r="M45" s="171">
        <f>SUM(M46:M49)</f>
        <v>0</v>
      </c>
      <c r="N45" s="170"/>
      <c r="O45" s="170">
        <f>SUM(O46:O49)</f>
        <v>3.5799999999999996</v>
      </c>
      <c r="P45" s="170"/>
      <c r="Q45" s="170">
        <f>SUM(Q46:Q49)</f>
        <v>0</v>
      </c>
      <c r="R45" s="171"/>
      <c r="S45" s="171"/>
      <c r="T45" s="172"/>
      <c r="U45" s="166"/>
      <c r="V45" s="166">
        <f>SUM(V46:V49)</f>
        <v>10.17</v>
      </c>
      <c r="W45" s="166"/>
      <c r="X45" s="166"/>
      <c r="Y45" s="166"/>
      <c r="AG45" t="s">
        <v>122</v>
      </c>
    </row>
    <row r="46" spans="1:60" ht="22.5" outlineLevel="1" x14ac:dyDescent="0.2">
      <c r="A46" s="181">
        <v>18</v>
      </c>
      <c r="B46" s="182" t="s">
        <v>391</v>
      </c>
      <c r="C46" s="190" t="s">
        <v>392</v>
      </c>
      <c r="D46" s="183" t="s">
        <v>173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3.0291399999999999</v>
      </c>
      <c r="O46" s="184">
        <f>ROUND(E46*N46,2)</f>
        <v>3.03</v>
      </c>
      <c r="P46" s="184">
        <v>0</v>
      </c>
      <c r="Q46" s="184">
        <f>ROUND(E46*P46,2)</f>
        <v>0</v>
      </c>
      <c r="R46" s="186"/>
      <c r="S46" s="186" t="s">
        <v>126</v>
      </c>
      <c r="T46" s="187" t="s">
        <v>126</v>
      </c>
      <c r="U46" s="163">
        <v>5.024</v>
      </c>
      <c r="V46" s="163">
        <f>ROUND(E46*U46,2)</f>
        <v>5.0199999999999996</v>
      </c>
      <c r="W46" s="163"/>
      <c r="X46" s="163" t="s">
        <v>127</v>
      </c>
      <c r="Y46" s="163" t="s">
        <v>128</v>
      </c>
      <c r="Z46" s="153"/>
      <c r="AA46" s="153"/>
      <c r="AB46" s="153"/>
      <c r="AC46" s="153"/>
      <c r="AD46" s="153"/>
      <c r="AE46" s="153"/>
      <c r="AF46" s="153"/>
      <c r="AG46" s="153" t="s">
        <v>129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1">
        <v>19</v>
      </c>
      <c r="B47" s="182" t="s">
        <v>326</v>
      </c>
      <c r="C47" s="190" t="s">
        <v>327</v>
      </c>
      <c r="D47" s="183" t="s">
        <v>173</v>
      </c>
      <c r="E47" s="184">
        <v>1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0.43381999999999998</v>
      </c>
      <c r="O47" s="184">
        <f>ROUND(E47*N47,2)</f>
        <v>0.43</v>
      </c>
      <c r="P47" s="184">
        <v>0</v>
      </c>
      <c r="Q47" s="184">
        <f>ROUND(E47*P47,2)</f>
        <v>0</v>
      </c>
      <c r="R47" s="186"/>
      <c r="S47" s="186" t="s">
        <v>126</v>
      </c>
      <c r="T47" s="187" t="s">
        <v>126</v>
      </c>
      <c r="U47" s="163">
        <v>3.839</v>
      </c>
      <c r="V47" s="163">
        <f>ROUND(E47*U47,2)</f>
        <v>3.84</v>
      </c>
      <c r="W47" s="163"/>
      <c r="X47" s="163" t="s">
        <v>127</v>
      </c>
      <c r="Y47" s="163" t="s">
        <v>128</v>
      </c>
      <c r="Z47" s="153"/>
      <c r="AA47" s="153"/>
      <c r="AB47" s="153"/>
      <c r="AC47" s="153"/>
      <c r="AD47" s="153"/>
      <c r="AE47" s="153"/>
      <c r="AF47" s="153"/>
      <c r="AG47" s="153" t="s">
        <v>129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81">
        <v>20</v>
      </c>
      <c r="B48" s="182" t="s">
        <v>393</v>
      </c>
      <c r="C48" s="190" t="s">
        <v>394</v>
      </c>
      <c r="D48" s="183" t="s">
        <v>173</v>
      </c>
      <c r="E48" s="184">
        <v>1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9.3600000000000003E-3</v>
      </c>
      <c r="O48" s="184">
        <f>ROUND(E48*N48,2)</f>
        <v>0.01</v>
      </c>
      <c r="P48" s="184">
        <v>0</v>
      </c>
      <c r="Q48" s="184">
        <f>ROUND(E48*P48,2)</f>
        <v>0</v>
      </c>
      <c r="R48" s="186"/>
      <c r="S48" s="186" t="s">
        <v>126</v>
      </c>
      <c r="T48" s="187" t="s">
        <v>126</v>
      </c>
      <c r="U48" s="163">
        <v>1.3140000000000001</v>
      </c>
      <c r="V48" s="163">
        <f>ROUND(E48*U48,2)</f>
        <v>1.31</v>
      </c>
      <c r="W48" s="163"/>
      <c r="X48" s="163" t="s">
        <v>127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129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1">
        <v>21</v>
      </c>
      <c r="B49" s="182" t="s">
        <v>395</v>
      </c>
      <c r="C49" s="190" t="s">
        <v>396</v>
      </c>
      <c r="D49" s="183" t="s">
        <v>173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0.108</v>
      </c>
      <c r="O49" s="184">
        <f>ROUND(E49*N49,2)</f>
        <v>0.11</v>
      </c>
      <c r="P49" s="184">
        <v>0</v>
      </c>
      <c r="Q49" s="184">
        <f>ROUND(E49*P49,2)</f>
        <v>0</v>
      </c>
      <c r="R49" s="186" t="s">
        <v>288</v>
      </c>
      <c r="S49" s="186" t="s">
        <v>126</v>
      </c>
      <c r="T49" s="187" t="s">
        <v>126</v>
      </c>
      <c r="U49" s="163">
        <v>0</v>
      </c>
      <c r="V49" s="163">
        <f>ROUND(E49*U49,2)</f>
        <v>0</v>
      </c>
      <c r="W49" s="163"/>
      <c r="X49" s="163" t="s">
        <v>289</v>
      </c>
      <c r="Y49" s="163" t="s">
        <v>128</v>
      </c>
      <c r="Z49" s="153"/>
      <c r="AA49" s="153"/>
      <c r="AB49" s="153"/>
      <c r="AC49" s="153"/>
      <c r="AD49" s="153"/>
      <c r="AE49" s="153"/>
      <c r="AF49" s="153"/>
      <c r="AG49" s="153" t="s">
        <v>290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67" t="s">
        <v>121</v>
      </c>
      <c r="B50" s="168" t="s">
        <v>82</v>
      </c>
      <c r="C50" s="189" t="s">
        <v>83</v>
      </c>
      <c r="D50" s="169"/>
      <c r="E50" s="170"/>
      <c r="F50" s="171"/>
      <c r="G50" s="171">
        <f>SUMIF(AG51:AG60,"&lt;&gt;NOR",G51:G60)</f>
        <v>0</v>
      </c>
      <c r="H50" s="171"/>
      <c r="I50" s="171">
        <f>SUM(I51:I60)</f>
        <v>0</v>
      </c>
      <c r="J50" s="171"/>
      <c r="K50" s="171">
        <f>SUM(K51:K60)</f>
        <v>0</v>
      </c>
      <c r="L50" s="171"/>
      <c r="M50" s="171">
        <f>SUM(M51:M60)</f>
        <v>0</v>
      </c>
      <c r="N50" s="170"/>
      <c r="O50" s="170">
        <f>SUM(O51:O60)</f>
        <v>13.999999999999998</v>
      </c>
      <c r="P50" s="170"/>
      <c r="Q50" s="170">
        <f>SUM(Q51:Q60)</f>
        <v>0</v>
      </c>
      <c r="R50" s="171"/>
      <c r="S50" s="171"/>
      <c r="T50" s="172"/>
      <c r="U50" s="166"/>
      <c r="V50" s="166">
        <f>SUM(V51:V60)</f>
        <v>30.5</v>
      </c>
      <c r="W50" s="166"/>
      <c r="X50" s="166"/>
      <c r="Y50" s="166"/>
      <c r="AG50" t="s">
        <v>122</v>
      </c>
    </row>
    <row r="51" spans="1:60" ht="22.5" outlineLevel="1" x14ac:dyDescent="0.2">
      <c r="A51" s="181">
        <v>22</v>
      </c>
      <c r="B51" s="182" t="s">
        <v>297</v>
      </c>
      <c r="C51" s="190" t="s">
        <v>298</v>
      </c>
      <c r="D51" s="183" t="s">
        <v>132</v>
      </c>
      <c r="E51" s="184">
        <v>17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0.188</v>
      </c>
      <c r="O51" s="184">
        <f>ROUND(E51*N51,2)</f>
        <v>3.2</v>
      </c>
      <c r="P51" s="184">
        <v>0</v>
      </c>
      <c r="Q51" s="184">
        <f>ROUND(E51*P51,2)</f>
        <v>0</v>
      </c>
      <c r="R51" s="186"/>
      <c r="S51" s="186" t="s">
        <v>126</v>
      </c>
      <c r="T51" s="187" t="s">
        <v>126</v>
      </c>
      <c r="U51" s="163">
        <v>0.27200000000000002</v>
      </c>
      <c r="V51" s="163">
        <f>ROUND(E51*U51,2)</f>
        <v>4.62</v>
      </c>
      <c r="W51" s="163"/>
      <c r="X51" s="163" t="s">
        <v>127</v>
      </c>
      <c r="Y51" s="163" t="s">
        <v>128</v>
      </c>
      <c r="Z51" s="153"/>
      <c r="AA51" s="153"/>
      <c r="AB51" s="153"/>
      <c r="AC51" s="153"/>
      <c r="AD51" s="153"/>
      <c r="AE51" s="153"/>
      <c r="AF51" s="153"/>
      <c r="AG51" s="153" t="s">
        <v>129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81">
        <v>23</v>
      </c>
      <c r="B52" s="182" t="s">
        <v>397</v>
      </c>
      <c r="C52" s="190" t="s">
        <v>398</v>
      </c>
      <c r="D52" s="183" t="s">
        <v>132</v>
      </c>
      <c r="E52" s="184">
        <v>17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0.11359</v>
      </c>
      <c r="O52" s="184">
        <f>ROUND(E52*N52,2)</f>
        <v>1.93</v>
      </c>
      <c r="P52" s="184">
        <v>0</v>
      </c>
      <c r="Q52" s="184">
        <f>ROUND(E52*P52,2)</f>
        <v>0</v>
      </c>
      <c r="R52" s="186"/>
      <c r="S52" s="186" t="s">
        <v>126</v>
      </c>
      <c r="T52" s="187" t="s">
        <v>126</v>
      </c>
      <c r="U52" s="163">
        <v>0.26</v>
      </c>
      <c r="V52" s="163">
        <f>ROUND(E52*U52,2)</f>
        <v>4.42</v>
      </c>
      <c r="W52" s="163"/>
      <c r="X52" s="163" t="s">
        <v>127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129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81">
        <v>24</v>
      </c>
      <c r="B53" s="182" t="s">
        <v>177</v>
      </c>
      <c r="C53" s="190" t="s">
        <v>178</v>
      </c>
      <c r="D53" s="183" t="s">
        <v>142</v>
      </c>
      <c r="E53" s="184">
        <v>2.2999999999999998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2.5249999999999999</v>
      </c>
      <c r="O53" s="184">
        <f>ROUND(E53*N53,2)</f>
        <v>5.81</v>
      </c>
      <c r="P53" s="184">
        <v>0</v>
      </c>
      <c r="Q53" s="184">
        <f>ROUND(E53*P53,2)</f>
        <v>0</v>
      </c>
      <c r="R53" s="186"/>
      <c r="S53" s="186" t="s">
        <v>137</v>
      </c>
      <c r="T53" s="187" t="s">
        <v>138</v>
      </c>
      <c r="U53" s="163">
        <v>1.4419999999999999</v>
      </c>
      <c r="V53" s="163">
        <f>ROUND(E53*U53,2)</f>
        <v>3.32</v>
      </c>
      <c r="W53" s="163"/>
      <c r="X53" s="163" t="s">
        <v>127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129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25</v>
      </c>
      <c r="B54" s="175" t="s">
        <v>179</v>
      </c>
      <c r="C54" s="191" t="s">
        <v>180</v>
      </c>
      <c r="D54" s="176" t="s">
        <v>132</v>
      </c>
      <c r="E54" s="177">
        <v>12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126</v>
      </c>
      <c r="T54" s="180" t="s">
        <v>126</v>
      </c>
      <c r="U54" s="163">
        <v>9.2999999999999999E-2</v>
      </c>
      <c r="V54" s="163">
        <f>ROUND(E54*U54,2)</f>
        <v>1.1200000000000001</v>
      </c>
      <c r="W54" s="163"/>
      <c r="X54" s="163" t="s">
        <v>127</v>
      </c>
      <c r="Y54" s="163" t="s">
        <v>128</v>
      </c>
      <c r="Z54" s="153"/>
      <c r="AA54" s="153"/>
      <c r="AB54" s="153"/>
      <c r="AC54" s="153"/>
      <c r="AD54" s="153"/>
      <c r="AE54" s="153"/>
      <c r="AF54" s="153"/>
      <c r="AG54" s="153" t="s">
        <v>129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2" t="s">
        <v>390</v>
      </c>
      <c r="D55" s="164"/>
      <c r="E55" s="165">
        <v>12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134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81">
        <v>26</v>
      </c>
      <c r="B56" s="182" t="s">
        <v>181</v>
      </c>
      <c r="C56" s="190" t="s">
        <v>182</v>
      </c>
      <c r="D56" s="183" t="s">
        <v>132</v>
      </c>
      <c r="E56" s="184">
        <v>12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126</v>
      </c>
      <c r="T56" s="187" t="s">
        <v>126</v>
      </c>
      <c r="U56" s="163">
        <v>3.6999999999999998E-2</v>
      </c>
      <c r="V56" s="163">
        <f>ROUND(E56*U56,2)</f>
        <v>0.44</v>
      </c>
      <c r="W56" s="163"/>
      <c r="X56" s="163" t="s">
        <v>127</v>
      </c>
      <c r="Y56" s="163" t="s">
        <v>128</v>
      </c>
      <c r="Z56" s="153"/>
      <c r="AA56" s="153"/>
      <c r="AB56" s="153"/>
      <c r="AC56" s="153"/>
      <c r="AD56" s="153"/>
      <c r="AE56" s="153"/>
      <c r="AF56" s="153"/>
      <c r="AG56" s="153" t="s">
        <v>129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81">
        <v>27</v>
      </c>
      <c r="B57" s="182" t="s">
        <v>183</v>
      </c>
      <c r="C57" s="190" t="s">
        <v>184</v>
      </c>
      <c r="D57" s="183" t="s">
        <v>173</v>
      </c>
      <c r="E57" s="184">
        <v>1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1.6167899999999999</v>
      </c>
      <c r="O57" s="184">
        <f>ROUND(E57*N57,2)</f>
        <v>1.62</v>
      </c>
      <c r="P57" s="184">
        <v>0</v>
      </c>
      <c r="Q57" s="184">
        <f>ROUND(E57*P57,2)</f>
        <v>0</v>
      </c>
      <c r="R57" s="186"/>
      <c r="S57" s="186" t="s">
        <v>126</v>
      </c>
      <c r="T57" s="187" t="s">
        <v>126</v>
      </c>
      <c r="U57" s="163">
        <v>0.57999999999999996</v>
      </c>
      <c r="V57" s="163">
        <f>ROUND(E57*U57,2)</f>
        <v>0.57999999999999996</v>
      </c>
      <c r="W57" s="163"/>
      <c r="X57" s="163" t="s">
        <v>127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129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4">
        <v>28</v>
      </c>
      <c r="B58" s="175" t="s">
        <v>186</v>
      </c>
      <c r="C58" s="191" t="s">
        <v>187</v>
      </c>
      <c r="D58" s="176" t="s">
        <v>188</v>
      </c>
      <c r="E58" s="177">
        <v>16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 t="s">
        <v>189</v>
      </c>
      <c r="S58" s="179" t="s">
        <v>126</v>
      </c>
      <c r="T58" s="180" t="s">
        <v>126</v>
      </c>
      <c r="U58" s="163">
        <v>1</v>
      </c>
      <c r="V58" s="163">
        <f>ROUND(E58*U58,2)</f>
        <v>16</v>
      </c>
      <c r="W58" s="163"/>
      <c r="X58" s="163" t="s">
        <v>190</v>
      </c>
      <c r="Y58" s="163" t="s">
        <v>128</v>
      </c>
      <c r="Z58" s="153"/>
      <c r="AA58" s="153"/>
      <c r="AB58" s="153"/>
      <c r="AC58" s="153"/>
      <c r="AD58" s="153"/>
      <c r="AE58" s="153"/>
      <c r="AF58" s="153"/>
      <c r="AG58" s="153" t="s">
        <v>191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">
      <c r="A59" s="160"/>
      <c r="B59" s="161"/>
      <c r="C59" s="192" t="s">
        <v>192</v>
      </c>
      <c r="D59" s="164"/>
      <c r="E59" s="165">
        <v>16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134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81">
        <v>29</v>
      </c>
      <c r="B60" s="182" t="s">
        <v>302</v>
      </c>
      <c r="C60" s="190" t="s">
        <v>303</v>
      </c>
      <c r="D60" s="183" t="s">
        <v>173</v>
      </c>
      <c r="E60" s="184">
        <v>18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0.08</v>
      </c>
      <c r="O60" s="184">
        <f>ROUND(E60*N60,2)</f>
        <v>1.44</v>
      </c>
      <c r="P60" s="184">
        <v>0</v>
      </c>
      <c r="Q60" s="184">
        <f>ROUND(E60*P60,2)</f>
        <v>0</v>
      </c>
      <c r="R60" s="186" t="s">
        <v>288</v>
      </c>
      <c r="S60" s="186" t="s">
        <v>126</v>
      </c>
      <c r="T60" s="187" t="s">
        <v>126</v>
      </c>
      <c r="U60" s="163">
        <v>0</v>
      </c>
      <c r="V60" s="163">
        <f>ROUND(E60*U60,2)</f>
        <v>0</v>
      </c>
      <c r="W60" s="163"/>
      <c r="X60" s="163" t="s">
        <v>289</v>
      </c>
      <c r="Y60" s="163" t="s">
        <v>128</v>
      </c>
      <c r="Z60" s="153"/>
      <c r="AA60" s="153"/>
      <c r="AB60" s="153"/>
      <c r="AC60" s="153"/>
      <c r="AD60" s="153"/>
      <c r="AE60" s="153"/>
      <c r="AF60" s="153"/>
      <c r="AG60" s="153" t="s">
        <v>290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121</v>
      </c>
      <c r="B61" s="168" t="s">
        <v>84</v>
      </c>
      <c r="C61" s="189" t="s">
        <v>85</v>
      </c>
      <c r="D61" s="169"/>
      <c r="E61" s="170"/>
      <c r="F61" s="171"/>
      <c r="G61" s="171">
        <f>SUMIF(AG62:AG65,"&lt;&gt;NOR",G62:G65)</f>
        <v>0</v>
      </c>
      <c r="H61" s="171"/>
      <c r="I61" s="171">
        <f>SUM(I62:I65)</f>
        <v>0</v>
      </c>
      <c r="J61" s="171"/>
      <c r="K61" s="171">
        <f>SUM(K62:K65)</f>
        <v>0</v>
      </c>
      <c r="L61" s="171"/>
      <c r="M61" s="171">
        <f>SUM(M62:M65)</f>
        <v>0</v>
      </c>
      <c r="N61" s="170"/>
      <c r="O61" s="170">
        <f>SUM(O62:O65)</f>
        <v>0</v>
      </c>
      <c r="P61" s="170"/>
      <c r="Q61" s="170">
        <f>SUM(Q62:Q65)</f>
        <v>0</v>
      </c>
      <c r="R61" s="171"/>
      <c r="S61" s="171"/>
      <c r="T61" s="172"/>
      <c r="U61" s="166"/>
      <c r="V61" s="166">
        <f>SUM(V62:V65)</f>
        <v>0.87</v>
      </c>
      <c r="W61" s="166"/>
      <c r="X61" s="166"/>
      <c r="Y61" s="166"/>
      <c r="AG61" t="s">
        <v>122</v>
      </c>
    </row>
    <row r="62" spans="1:60" outlineLevel="1" x14ac:dyDescent="0.2">
      <c r="A62" s="174">
        <v>30</v>
      </c>
      <c r="B62" s="175" t="s">
        <v>193</v>
      </c>
      <c r="C62" s="191" t="s">
        <v>194</v>
      </c>
      <c r="D62" s="176" t="s">
        <v>125</v>
      </c>
      <c r="E62" s="177">
        <v>48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1.0000000000000001E-5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126</v>
      </c>
      <c r="T62" s="180" t="s">
        <v>126</v>
      </c>
      <c r="U62" s="163">
        <v>1.6E-2</v>
      </c>
      <c r="V62" s="163">
        <f>ROUND(E62*U62,2)</f>
        <v>0.77</v>
      </c>
      <c r="W62" s="163"/>
      <c r="X62" s="163" t="s">
        <v>127</v>
      </c>
      <c r="Y62" s="163" t="s">
        <v>128</v>
      </c>
      <c r="Z62" s="153"/>
      <c r="AA62" s="153"/>
      <c r="AB62" s="153"/>
      <c r="AC62" s="153"/>
      <c r="AD62" s="153"/>
      <c r="AE62" s="153"/>
      <c r="AF62" s="153"/>
      <c r="AG62" s="153" t="s">
        <v>129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2" x14ac:dyDescent="0.2">
      <c r="A63" s="160"/>
      <c r="B63" s="161"/>
      <c r="C63" s="192" t="s">
        <v>399</v>
      </c>
      <c r="D63" s="164"/>
      <c r="E63" s="165">
        <v>48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134</v>
      </c>
      <c r="AH63" s="153">
        <v>5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4">
        <v>31</v>
      </c>
      <c r="B64" s="175" t="s">
        <v>196</v>
      </c>
      <c r="C64" s="191" t="s">
        <v>197</v>
      </c>
      <c r="D64" s="176" t="s">
        <v>125</v>
      </c>
      <c r="E64" s="177">
        <v>48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126</v>
      </c>
      <c r="T64" s="180" t="s">
        <v>126</v>
      </c>
      <c r="U64" s="163">
        <v>2E-3</v>
      </c>
      <c r="V64" s="163">
        <f>ROUND(E64*U64,2)</f>
        <v>0.1</v>
      </c>
      <c r="W64" s="163"/>
      <c r="X64" s="163" t="s">
        <v>127</v>
      </c>
      <c r="Y64" s="163" t="s">
        <v>128</v>
      </c>
      <c r="Z64" s="153"/>
      <c r="AA64" s="153"/>
      <c r="AB64" s="153"/>
      <c r="AC64" s="153"/>
      <c r="AD64" s="153"/>
      <c r="AE64" s="153"/>
      <c r="AF64" s="153"/>
      <c r="AG64" s="153" t="s">
        <v>129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2" x14ac:dyDescent="0.2">
      <c r="A65" s="160"/>
      <c r="B65" s="161"/>
      <c r="C65" s="192" t="s">
        <v>388</v>
      </c>
      <c r="D65" s="164"/>
      <c r="E65" s="165">
        <v>48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134</v>
      </c>
      <c r="AH65" s="153">
        <v>5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67" t="s">
        <v>121</v>
      </c>
      <c r="B66" s="168" t="s">
        <v>86</v>
      </c>
      <c r="C66" s="189" t="s">
        <v>87</v>
      </c>
      <c r="D66" s="169"/>
      <c r="E66" s="170"/>
      <c r="F66" s="171"/>
      <c r="G66" s="171">
        <f>SUMIF(AG67:AG69,"&lt;&gt;NOR",G67:G69)</f>
        <v>0</v>
      </c>
      <c r="H66" s="171"/>
      <c r="I66" s="171">
        <f>SUM(I67:I69)</f>
        <v>0</v>
      </c>
      <c r="J66" s="171"/>
      <c r="K66" s="171">
        <f>SUM(K67:K69)</f>
        <v>0</v>
      </c>
      <c r="L66" s="171"/>
      <c r="M66" s="171">
        <f>SUM(M67:M69)</f>
        <v>0</v>
      </c>
      <c r="N66" s="170"/>
      <c r="O66" s="170">
        <f>SUM(O67:O69)</f>
        <v>0</v>
      </c>
      <c r="P66" s="170"/>
      <c r="Q66" s="170">
        <f>SUM(Q67:Q69)</f>
        <v>0</v>
      </c>
      <c r="R66" s="171"/>
      <c r="S66" s="171"/>
      <c r="T66" s="172"/>
      <c r="U66" s="166"/>
      <c r="V66" s="166">
        <f>SUM(V67:V69)</f>
        <v>1.53</v>
      </c>
      <c r="W66" s="166"/>
      <c r="X66" s="166"/>
      <c r="Y66" s="166"/>
      <c r="AG66" t="s">
        <v>122</v>
      </c>
    </row>
    <row r="67" spans="1:60" outlineLevel="1" x14ac:dyDescent="0.2">
      <c r="A67" s="174">
        <v>32</v>
      </c>
      <c r="B67" s="175" t="s">
        <v>198</v>
      </c>
      <c r="C67" s="191" t="s">
        <v>199</v>
      </c>
      <c r="D67" s="176" t="s">
        <v>132</v>
      </c>
      <c r="E67" s="177">
        <v>17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126</v>
      </c>
      <c r="T67" s="180" t="s">
        <v>126</v>
      </c>
      <c r="U67" s="163">
        <v>0.09</v>
      </c>
      <c r="V67" s="163">
        <f>ROUND(E67*U67,2)</f>
        <v>1.53</v>
      </c>
      <c r="W67" s="163"/>
      <c r="X67" s="163" t="s">
        <v>127</v>
      </c>
      <c r="Y67" s="163" t="s">
        <v>128</v>
      </c>
      <c r="Z67" s="153"/>
      <c r="AA67" s="153"/>
      <c r="AB67" s="153"/>
      <c r="AC67" s="153"/>
      <c r="AD67" s="153"/>
      <c r="AE67" s="153"/>
      <c r="AF67" s="153"/>
      <c r="AG67" s="153" t="s">
        <v>129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2" x14ac:dyDescent="0.2">
      <c r="A68" s="160"/>
      <c r="B68" s="161"/>
      <c r="C68" s="192" t="s">
        <v>400</v>
      </c>
      <c r="D68" s="164"/>
      <c r="E68" s="165">
        <v>17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134</v>
      </c>
      <c r="AH68" s="153">
        <v>5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81">
        <v>33</v>
      </c>
      <c r="B69" s="182" t="s">
        <v>401</v>
      </c>
      <c r="C69" s="190" t="s">
        <v>402</v>
      </c>
      <c r="D69" s="183" t="s">
        <v>403</v>
      </c>
      <c r="E69" s="184">
        <v>1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</v>
      </c>
      <c r="O69" s="184">
        <f>ROUND(E69*N69,2)</f>
        <v>0</v>
      </c>
      <c r="P69" s="184">
        <v>0</v>
      </c>
      <c r="Q69" s="184">
        <f>ROUND(E69*P69,2)</f>
        <v>0</v>
      </c>
      <c r="R69" s="186"/>
      <c r="S69" s="186" t="s">
        <v>126</v>
      </c>
      <c r="T69" s="187" t="s">
        <v>285</v>
      </c>
      <c r="U69" s="163">
        <v>0</v>
      </c>
      <c r="V69" s="163">
        <f>ROUND(E69*U69,2)</f>
        <v>0</v>
      </c>
      <c r="W69" s="163"/>
      <c r="X69" s="163" t="s">
        <v>148</v>
      </c>
      <c r="Y69" s="163" t="s">
        <v>128</v>
      </c>
      <c r="Z69" s="153"/>
      <c r="AA69" s="153"/>
      <c r="AB69" s="153"/>
      <c r="AC69" s="153"/>
      <c r="AD69" s="153"/>
      <c r="AE69" s="153"/>
      <c r="AF69" s="153"/>
      <c r="AG69" s="153" t="s">
        <v>149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67" t="s">
        <v>121</v>
      </c>
      <c r="B70" s="168" t="s">
        <v>88</v>
      </c>
      <c r="C70" s="189" t="s">
        <v>89</v>
      </c>
      <c r="D70" s="169"/>
      <c r="E70" s="170"/>
      <c r="F70" s="171"/>
      <c r="G70" s="171">
        <f>SUMIF(AG71:AG71,"&lt;&gt;NOR",G71:G71)</f>
        <v>0</v>
      </c>
      <c r="H70" s="171"/>
      <c r="I70" s="171">
        <f>SUM(I71:I71)</f>
        <v>0</v>
      </c>
      <c r="J70" s="171"/>
      <c r="K70" s="171">
        <f>SUM(K71:K71)</f>
        <v>0</v>
      </c>
      <c r="L70" s="171"/>
      <c r="M70" s="171">
        <f>SUM(M71:M71)</f>
        <v>0</v>
      </c>
      <c r="N70" s="170"/>
      <c r="O70" s="170">
        <f>SUM(O71:O71)</f>
        <v>0</v>
      </c>
      <c r="P70" s="170"/>
      <c r="Q70" s="170">
        <f>SUM(Q71:Q71)</f>
        <v>0</v>
      </c>
      <c r="R70" s="171"/>
      <c r="S70" s="171"/>
      <c r="T70" s="172"/>
      <c r="U70" s="166"/>
      <c r="V70" s="166">
        <f>SUM(V71:V71)</f>
        <v>0.72</v>
      </c>
      <c r="W70" s="166"/>
      <c r="X70" s="166"/>
      <c r="Y70" s="166"/>
      <c r="AG70" t="s">
        <v>122</v>
      </c>
    </row>
    <row r="71" spans="1:60" outlineLevel="1" x14ac:dyDescent="0.2">
      <c r="A71" s="181">
        <v>34</v>
      </c>
      <c r="B71" s="182" t="s">
        <v>201</v>
      </c>
      <c r="C71" s="190" t="s">
        <v>202</v>
      </c>
      <c r="D71" s="183" t="s">
        <v>159</v>
      </c>
      <c r="E71" s="184">
        <v>44.970359999999999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126</v>
      </c>
      <c r="T71" s="187" t="s">
        <v>126</v>
      </c>
      <c r="U71" s="163">
        <v>1.6E-2</v>
      </c>
      <c r="V71" s="163">
        <f>ROUND(E71*U71,2)</f>
        <v>0.72</v>
      </c>
      <c r="W71" s="163"/>
      <c r="X71" s="163" t="s">
        <v>203</v>
      </c>
      <c r="Y71" s="163" t="s">
        <v>128</v>
      </c>
      <c r="Z71" s="153"/>
      <c r="AA71" s="153"/>
      <c r="AB71" s="153"/>
      <c r="AC71" s="153"/>
      <c r="AD71" s="153"/>
      <c r="AE71" s="153"/>
      <c r="AF71" s="153"/>
      <c r="AG71" s="153" t="s">
        <v>204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67" t="s">
        <v>121</v>
      </c>
      <c r="B72" s="168" t="s">
        <v>90</v>
      </c>
      <c r="C72" s="189" t="s">
        <v>91</v>
      </c>
      <c r="D72" s="169"/>
      <c r="E72" s="170"/>
      <c r="F72" s="171"/>
      <c r="G72" s="171">
        <f>SUMIF(AG73:AG80,"&lt;&gt;NOR",G73:G80)</f>
        <v>0</v>
      </c>
      <c r="H72" s="171"/>
      <c r="I72" s="171">
        <f>SUM(I73:I80)</f>
        <v>0</v>
      </c>
      <c r="J72" s="171"/>
      <c r="K72" s="171">
        <f>SUM(K73:K80)</f>
        <v>0</v>
      </c>
      <c r="L72" s="171"/>
      <c r="M72" s="171">
        <f>SUM(M73:M80)</f>
        <v>0</v>
      </c>
      <c r="N72" s="170"/>
      <c r="O72" s="170">
        <f>SUM(O73:O80)</f>
        <v>0</v>
      </c>
      <c r="P72" s="170"/>
      <c r="Q72" s="170">
        <f>SUM(Q73:Q80)</f>
        <v>0</v>
      </c>
      <c r="R72" s="171"/>
      <c r="S72" s="171"/>
      <c r="T72" s="172"/>
      <c r="U72" s="166"/>
      <c r="V72" s="166">
        <f>SUM(V73:V80)</f>
        <v>31.12</v>
      </c>
      <c r="W72" s="166"/>
      <c r="X72" s="166"/>
      <c r="Y72" s="166"/>
      <c r="AG72" t="s">
        <v>122</v>
      </c>
    </row>
    <row r="73" spans="1:60" ht="22.5" outlineLevel="1" x14ac:dyDescent="0.2">
      <c r="A73" s="174">
        <v>35</v>
      </c>
      <c r="B73" s="175" t="s">
        <v>205</v>
      </c>
      <c r="C73" s="191" t="s">
        <v>206</v>
      </c>
      <c r="D73" s="176" t="s">
        <v>159</v>
      </c>
      <c r="E73" s="177">
        <v>10.56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126</v>
      </c>
      <c r="T73" s="180" t="s">
        <v>126</v>
      </c>
      <c r="U73" s="163">
        <v>0</v>
      </c>
      <c r="V73" s="163">
        <f>ROUND(E73*U73,2)</f>
        <v>0</v>
      </c>
      <c r="W73" s="163"/>
      <c r="X73" s="163" t="s">
        <v>127</v>
      </c>
      <c r="Y73" s="163" t="s">
        <v>128</v>
      </c>
      <c r="Z73" s="153"/>
      <c r="AA73" s="153"/>
      <c r="AB73" s="153"/>
      <c r="AC73" s="153"/>
      <c r="AD73" s="153"/>
      <c r="AE73" s="153"/>
      <c r="AF73" s="153"/>
      <c r="AG73" s="153" t="s">
        <v>129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2" x14ac:dyDescent="0.2">
      <c r="A74" s="160"/>
      <c r="B74" s="161"/>
      <c r="C74" s="267" t="s">
        <v>207</v>
      </c>
      <c r="D74" s="268"/>
      <c r="E74" s="268"/>
      <c r="F74" s="268"/>
      <c r="G74" s="268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151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74">
        <v>36</v>
      </c>
      <c r="B75" s="175" t="s">
        <v>208</v>
      </c>
      <c r="C75" s="191" t="s">
        <v>209</v>
      </c>
      <c r="D75" s="176" t="s">
        <v>159</v>
      </c>
      <c r="E75" s="177">
        <v>12.055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126</v>
      </c>
      <c r="T75" s="180" t="s">
        <v>126</v>
      </c>
      <c r="U75" s="163">
        <v>0</v>
      </c>
      <c r="V75" s="163">
        <f>ROUND(E75*U75,2)</f>
        <v>0</v>
      </c>
      <c r="W75" s="163"/>
      <c r="X75" s="163" t="s">
        <v>127</v>
      </c>
      <c r="Y75" s="163" t="s">
        <v>128</v>
      </c>
      <c r="Z75" s="153"/>
      <c r="AA75" s="153"/>
      <c r="AB75" s="153"/>
      <c r="AC75" s="153"/>
      <c r="AD75" s="153"/>
      <c r="AE75" s="153"/>
      <c r="AF75" s="153"/>
      <c r="AG75" s="153" t="s">
        <v>129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2" x14ac:dyDescent="0.2">
      <c r="A76" s="160"/>
      <c r="B76" s="161"/>
      <c r="C76" s="192" t="s">
        <v>404</v>
      </c>
      <c r="D76" s="164"/>
      <c r="E76" s="165">
        <v>22.614999999999998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134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3" x14ac:dyDescent="0.2">
      <c r="A77" s="160"/>
      <c r="B77" s="161"/>
      <c r="C77" s="192" t="s">
        <v>405</v>
      </c>
      <c r="D77" s="164"/>
      <c r="E77" s="165">
        <v>-10.56</v>
      </c>
      <c r="F77" s="163"/>
      <c r="G77" s="163"/>
      <c r="H77" s="163"/>
      <c r="I77" s="163"/>
      <c r="J77" s="163"/>
      <c r="K77" s="163"/>
      <c r="L77" s="163"/>
      <c r="M77" s="163"/>
      <c r="N77" s="162"/>
      <c r="O77" s="162"/>
      <c r="P77" s="162"/>
      <c r="Q77" s="162"/>
      <c r="R77" s="163"/>
      <c r="S77" s="163"/>
      <c r="T77" s="163"/>
      <c r="U77" s="163"/>
      <c r="V77" s="163"/>
      <c r="W77" s="163"/>
      <c r="X77" s="163"/>
      <c r="Y77" s="163"/>
      <c r="Z77" s="153"/>
      <c r="AA77" s="153"/>
      <c r="AB77" s="153"/>
      <c r="AC77" s="153"/>
      <c r="AD77" s="153"/>
      <c r="AE77" s="153"/>
      <c r="AF77" s="153"/>
      <c r="AG77" s="153" t="s">
        <v>134</v>
      </c>
      <c r="AH77" s="153">
        <v>5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81">
        <v>37</v>
      </c>
      <c r="B78" s="182" t="s">
        <v>212</v>
      </c>
      <c r="C78" s="190" t="s">
        <v>213</v>
      </c>
      <c r="D78" s="183" t="s">
        <v>159</v>
      </c>
      <c r="E78" s="184">
        <v>22.614999999999998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21</v>
      </c>
      <c r="M78" s="186">
        <f>G78*(1+L78/100)</f>
        <v>0</v>
      </c>
      <c r="N78" s="184">
        <v>0</v>
      </c>
      <c r="O78" s="184">
        <f>ROUND(E78*N78,2)</f>
        <v>0</v>
      </c>
      <c r="P78" s="184">
        <v>0</v>
      </c>
      <c r="Q78" s="184">
        <f>ROUND(E78*P78,2)</f>
        <v>0</v>
      </c>
      <c r="R78" s="186"/>
      <c r="S78" s="186" t="s">
        <v>126</v>
      </c>
      <c r="T78" s="187" t="s">
        <v>126</v>
      </c>
      <c r="U78" s="163">
        <v>0.68799999999999994</v>
      </c>
      <c r="V78" s="163">
        <f>ROUND(E78*U78,2)</f>
        <v>15.56</v>
      </c>
      <c r="W78" s="163"/>
      <c r="X78" s="163" t="s">
        <v>214</v>
      </c>
      <c r="Y78" s="163" t="s">
        <v>128</v>
      </c>
      <c r="Z78" s="153"/>
      <c r="AA78" s="153"/>
      <c r="AB78" s="153"/>
      <c r="AC78" s="153"/>
      <c r="AD78" s="153"/>
      <c r="AE78" s="153"/>
      <c r="AF78" s="153"/>
      <c r="AG78" s="153" t="s">
        <v>215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81">
        <v>38</v>
      </c>
      <c r="B79" s="182" t="s">
        <v>216</v>
      </c>
      <c r="C79" s="190" t="s">
        <v>217</v>
      </c>
      <c r="D79" s="183" t="s">
        <v>159</v>
      </c>
      <c r="E79" s="184">
        <v>22.614999999999998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126</v>
      </c>
      <c r="T79" s="187" t="s">
        <v>126</v>
      </c>
      <c r="U79" s="163">
        <v>0</v>
      </c>
      <c r="V79" s="163">
        <f>ROUND(E79*U79,2)</f>
        <v>0</v>
      </c>
      <c r="W79" s="163"/>
      <c r="X79" s="163" t="s">
        <v>214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215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81">
        <v>39</v>
      </c>
      <c r="B80" s="182" t="s">
        <v>218</v>
      </c>
      <c r="C80" s="190" t="s">
        <v>219</v>
      </c>
      <c r="D80" s="183" t="s">
        <v>159</v>
      </c>
      <c r="E80" s="184">
        <v>22.614999999999998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126</v>
      </c>
      <c r="T80" s="187" t="s">
        <v>126</v>
      </c>
      <c r="U80" s="163">
        <v>0.68799999999999994</v>
      </c>
      <c r="V80" s="163">
        <f>ROUND(E80*U80,2)</f>
        <v>15.56</v>
      </c>
      <c r="W80" s="163"/>
      <c r="X80" s="163" t="s">
        <v>214</v>
      </c>
      <c r="Y80" s="163" t="s">
        <v>128</v>
      </c>
      <c r="Z80" s="153"/>
      <c r="AA80" s="153"/>
      <c r="AB80" s="153"/>
      <c r="AC80" s="153"/>
      <c r="AD80" s="153"/>
      <c r="AE80" s="153"/>
      <c r="AF80" s="153"/>
      <c r="AG80" s="153" t="s">
        <v>215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67" t="s">
        <v>121</v>
      </c>
      <c r="B81" s="168" t="s">
        <v>93</v>
      </c>
      <c r="C81" s="189" t="s">
        <v>29</v>
      </c>
      <c r="D81" s="169"/>
      <c r="E81" s="170"/>
      <c r="F81" s="171"/>
      <c r="G81" s="171">
        <f>SUMIF(AG82:AG89,"&lt;&gt;NOR",G82:G89)</f>
        <v>0</v>
      </c>
      <c r="H81" s="171"/>
      <c r="I81" s="171">
        <f>SUM(I82:I89)</f>
        <v>0</v>
      </c>
      <c r="J81" s="171"/>
      <c r="K81" s="171">
        <f>SUM(K82:K89)</f>
        <v>0</v>
      </c>
      <c r="L81" s="171"/>
      <c r="M81" s="171">
        <f>SUM(M82:M89)</f>
        <v>0</v>
      </c>
      <c r="N81" s="170"/>
      <c r="O81" s="170">
        <f>SUM(O82:O89)</f>
        <v>0</v>
      </c>
      <c r="P81" s="170"/>
      <c r="Q81" s="170">
        <f>SUM(Q82:Q89)</f>
        <v>0</v>
      </c>
      <c r="R81" s="171"/>
      <c r="S81" s="171"/>
      <c r="T81" s="172"/>
      <c r="U81" s="166"/>
      <c r="V81" s="166">
        <f>SUM(V82:V89)</f>
        <v>0</v>
      </c>
      <c r="W81" s="166"/>
      <c r="X81" s="166"/>
      <c r="Y81" s="166"/>
      <c r="AG81" t="s">
        <v>122</v>
      </c>
    </row>
    <row r="82" spans="1:60" outlineLevel="1" x14ac:dyDescent="0.2">
      <c r="A82" s="174">
        <v>40</v>
      </c>
      <c r="B82" s="175" t="s">
        <v>220</v>
      </c>
      <c r="C82" s="191" t="s">
        <v>221</v>
      </c>
      <c r="D82" s="176" t="s">
        <v>222</v>
      </c>
      <c r="E82" s="177">
        <v>1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126</v>
      </c>
      <c r="T82" s="180" t="s">
        <v>223</v>
      </c>
      <c r="U82" s="163">
        <v>0</v>
      </c>
      <c r="V82" s="163">
        <f>ROUND(E82*U82,2)</f>
        <v>0</v>
      </c>
      <c r="W82" s="163"/>
      <c r="X82" s="163" t="s">
        <v>224</v>
      </c>
      <c r="Y82" s="163" t="s">
        <v>128</v>
      </c>
      <c r="Z82" s="153"/>
      <c r="AA82" s="153"/>
      <c r="AB82" s="153"/>
      <c r="AC82" s="153"/>
      <c r="AD82" s="153"/>
      <c r="AE82" s="153"/>
      <c r="AF82" s="153"/>
      <c r="AG82" s="153" t="s">
        <v>225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2" x14ac:dyDescent="0.2">
      <c r="A83" s="160"/>
      <c r="B83" s="161"/>
      <c r="C83" s="267" t="s">
        <v>226</v>
      </c>
      <c r="D83" s="268"/>
      <c r="E83" s="268"/>
      <c r="F83" s="268"/>
      <c r="G83" s="268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151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88" t="str">
        <f>C83</f>
        <v>Zaměření a vytýčení stávajících inženýrských sítí v místě stavby z hlediska jejich ochrany při provádění stavby.</v>
      </c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4">
        <v>41</v>
      </c>
      <c r="B84" s="175" t="s">
        <v>227</v>
      </c>
      <c r="C84" s="191" t="s">
        <v>228</v>
      </c>
      <c r="D84" s="176" t="s">
        <v>222</v>
      </c>
      <c r="E84" s="177">
        <v>1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126</v>
      </c>
      <c r="T84" s="180" t="s">
        <v>223</v>
      </c>
      <c r="U84" s="163">
        <v>0</v>
      </c>
      <c r="V84" s="163">
        <f>ROUND(E84*U84,2)</f>
        <v>0</v>
      </c>
      <c r="W84" s="163"/>
      <c r="X84" s="163" t="s">
        <v>224</v>
      </c>
      <c r="Y84" s="163" t="s">
        <v>128</v>
      </c>
      <c r="Z84" s="153"/>
      <c r="AA84" s="153"/>
      <c r="AB84" s="153"/>
      <c r="AC84" s="153"/>
      <c r="AD84" s="153"/>
      <c r="AE84" s="153"/>
      <c r="AF84" s="153"/>
      <c r="AG84" s="153" t="s">
        <v>229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2" x14ac:dyDescent="0.2">
      <c r="A85" s="160"/>
      <c r="B85" s="161"/>
      <c r="C85" s="267" t="s">
        <v>230</v>
      </c>
      <c r="D85" s="268"/>
      <c r="E85" s="268"/>
      <c r="F85" s="268"/>
      <c r="G85" s="268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3"/>
      <c r="AA85" s="153"/>
      <c r="AB85" s="153"/>
      <c r="AC85" s="153"/>
      <c r="AD85" s="153"/>
      <c r="AE85" s="153"/>
      <c r="AF85" s="153"/>
      <c r="AG85" s="153" t="s">
        <v>151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4">
        <v>42</v>
      </c>
      <c r="B86" s="175" t="s">
        <v>231</v>
      </c>
      <c r="C86" s="191" t="s">
        <v>232</v>
      </c>
      <c r="D86" s="176" t="s">
        <v>222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126</v>
      </c>
      <c r="T86" s="180" t="s">
        <v>223</v>
      </c>
      <c r="U86" s="163">
        <v>0</v>
      </c>
      <c r="V86" s="163">
        <f>ROUND(E86*U86,2)</f>
        <v>0</v>
      </c>
      <c r="W86" s="163"/>
      <c r="X86" s="163" t="s">
        <v>224</v>
      </c>
      <c r="Y86" s="163" t="s">
        <v>128</v>
      </c>
      <c r="Z86" s="153"/>
      <c r="AA86" s="153"/>
      <c r="AB86" s="153"/>
      <c r="AC86" s="153"/>
      <c r="AD86" s="153"/>
      <c r="AE86" s="153"/>
      <c r="AF86" s="153"/>
      <c r="AG86" s="153" t="s">
        <v>233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45" outlineLevel="2" x14ac:dyDescent="0.2">
      <c r="A87" s="160"/>
      <c r="B87" s="161"/>
      <c r="C87" s="267" t="s">
        <v>234</v>
      </c>
      <c r="D87" s="268"/>
      <c r="E87" s="268"/>
      <c r="F87" s="268"/>
      <c r="G87" s="268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151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88" t="str">
        <f>C87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4">
        <v>43</v>
      </c>
      <c r="B88" s="175" t="s">
        <v>235</v>
      </c>
      <c r="C88" s="191" t="s">
        <v>236</v>
      </c>
      <c r="D88" s="176" t="s">
        <v>222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126</v>
      </c>
      <c r="T88" s="180" t="s">
        <v>223</v>
      </c>
      <c r="U88" s="163">
        <v>0</v>
      </c>
      <c r="V88" s="163">
        <f>ROUND(E88*U88,2)</f>
        <v>0</v>
      </c>
      <c r="W88" s="163"/>
      <c r="X88" s="163" t="s">
        <v>224</v>
      </c>
      <c r="Y88" s="163" t="s">
        <v>128</v>
      </c>
      <c r="Z88" s="153"/>
      <c r="AA88" s="153"/>
      <c r="AB88" s="153"/>
      <c r="AC88" s="153"/>
      <c r="AD88" s="153"/>
      <c r="AE88" s="153"/>
      <c r="AF88" s="153"/>
      <c r="AG88" s="153" t="s">
        <v>233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2" x14ac:dyDescent="0.2">
      <c r="A89" s="160"/>
      <c r="B89" s="161"/>
      <c r="C89" s="267" t="s">
        <v>237</v>
      </c>
      <c r="D89" s="268"/>
      <c r="E89" s="268"/>
      <c r="F89" s="268"/>
      <c r="G89" s="268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151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88" t="str">
        <f>C89</f>
        <v>Náklady na ztížené provádění stavebních prací v důsledku nepřerušeného provozu na staveništi nebo v případech nepřerušeného provozu v objektech v nichž se stavební práce provádí.</v>
      </c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67" t="s">
        <v>121</v>
      </c>
      <c r="B90" s="168" t="s">
        <v>94</v>
      </c>
      <c r="C90" s="189" t="s">
        <v>30</v>
      </c>
      <c r="D90" s="169"/>
      <c r="E90" s="170"/>
      <c r="F90" s="171"/>
      <c r="G90" s="171">
        <f>SUMIF(AG91:AG98,"&lt;&gt;NOR",G91:G98)</f>
        <v>0</v>
      </c>
      <c r="H90" s="171"/>
      <c r="I90" s="171">
        <f>SUM(I91:I98)</f>
        <v>0</v>
      </c>
      <c r="J90" s="171"/>
      <c r="K90" s="171">
        <f>SUM(K91:K98)</f>
        <v>0</v>
      </c>
      <c r="L90" s="171"/>
      <c r="M90" s="171">
        <f>SUM(M91:M98)</f>
        <v>0</v>
      </c>
      <c r="N90" s="170"/>
      <c r="O90" s="170">
        <f>SUM(O91:O98)</f>
        <v>0</v>
      </c>
      <c r="P90" s="170"/>
      <c r="Q90" s="170">
        <f>SUM(Q91:Q98)</f>
        <v>0</v>
      </c>
      <c r="R90" s="171"/>
      <c r="S90" s="171"/>
      <c r="T90" s="172"/>
      <c r="U90" s="166"/>
      <c r="V90" s="166">
        <f>SUM(V91:V98)</f>
        <v>0</v>
      </c>
      <c r="W90" s="166"/>
      <c r="X90" s="166"/>
      <c r="Y90" s="166"/>
      <c r="AG90" t="s">
        <v>122</v>
      </c>
    </row>
    <row r="91" spans="1:60" outlineLevel="1" x14ac:dyDescent="0.2">
      <c r="A91" s="174">
        <v>44</v>
      </c>
      <c r="B91" s="175" t="s">
        <v>238</v>
      </c>
      <c r="C91" s="191" t="s">
        <v>239</v>
      </c>
      <c r="D91" s="176" t="s">
        <v>222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126</v>
      </c>
      <c r="T91" s="180" t="s">
        <v>223</v>
      </c>
      <c r="U91" s="163">
        <v>0</v>
      </c>
      <c r="V91" s="163">
        <f>ROUND(E91*U91,2)</f>
        <v>0</v>
      </c>
      <c r="W91" s="163"/>
      <c r="X91" s="163" t="s">
        <v>224</v>
      </c>
      <c r="Y91" s="163" t="s">
        <v>128</v>
      </c>
      <c r="Z91" s="153"/>
      <c r="AA91" s="153"/>
      <c r="AB91" s="153"/>
      <c r="AC91" s="153"/>
      <c r="AD91" s="153"/>
      <c r="AE91" s="153"/>
      <c r="AF91" s="153"/>
      <c r="AG91" s="153" t="s">
        <v>225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33.75" outlineLevel="2" x14ac:dyDescent="0.2">
      <c r="A92" s="160"/>
      <c r="B92" s="161"/>
      <c r="C92" s="267" t="s">
        <v>240</v>
      </c>
      <c r="D92" s="268"/>
      <c r="E92" s="268"/>
      <c r="F92" s="268"/>
      <c r="G92" s="268"/>
      <c r="H92" s="163"/>
      <c r="I92" s="163"/>
      <c r="J92" s="163"/>
      <c r="K92" s="163"/>
      <c r="L92" s="163"/>
      <c r="M92" s="163"/>
      <c r="N92" s="162"/>
      <c r="O92" s="162"/>
      <c r="P92" s="162"/>
      <c r="Q92" s="162"/>
      <c r="R92" s="163"/>
      <c r="S92" s="163"/>
      <c r="T92" s="163"/>
      <c r="U92" s="163"/>
      <c r="V92" s="163"/>
      <c r="W92" s="163"/>
      <c r="X92" s="163"/>
      <c r="Y92" s="163"/>
      <c r="Z92" s="153"/>
      <c r="AA92" s="153"/>
      <c r="AB92" s="153"/>
      <c r="AC92" s="153"/>
      <c r="AD92" s="153"/>
      <c r="AE92" s="153"/>
      <c r="AF92" s="153"/>
      <c r="AG92" s="153" t="s">
        <v>151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88" t="str">
        <f>C92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74">
        <v>45</v>
      </c>
      <c r="B93" s="175" t="s">
        <v>241</v>
      </c>
      <c r="C93" s="191" t="s">
        <v>242</v>
      </c>
      <c r="D93" s="176" t="s">
        <v>222</v>
      </c>
      <c r="E93" s="177">
        <v>1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126</v>
      </c>
      <c r="T93" s="180" t="s">
        <v>223</v>
      </c>
      <c r="U93" s="163">
        <v>0</v>
      </c>
      <c r="V93" s="163">
        <f>ROUND(E93*U93,2)</f>
        <v>0</v>
      </c>
      <c r="W93" s="163"/>
      <c r="X93" s="163" t="s">
        <v>224</v>
      </c>
      <c r="Y93" s="163" t="s">
        <v>128</v>
      </c>
      <c r="Z93" s="153"/>
      <c r="AA93" s="153"/>
      <c r="AB93" s="153"/>
      <c r="AC93" s="153"/>
      <c r="AD93" s="153"/>
      <c r="AE93" s="153"/>
      <c r="AF93" s="153"/>
      <c r="AG93" s="153" t="s">
        <v>225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33.75" outlineLevel="2" x14ac:dyDescent="0.2">
      <c r="A94" s="160"/>
      <c r="B94" s="161"/>
      <c r="C94" s="267" t="s">
        <v>243</v>
      </c>
      <c r="D94" s="268"/>
      <c r="E94" s="268"/>
      <c r="F94" s="268"/>
      <c r="G94" s="268"/>
      <c r="H94" s="163"/>
      <c r="I94" s="163"/>
      <c r="J94" s="163"/>
      <c r="K94" s="163"/>
      <c r="L94" s="163"/>
      <c r="M94" s="163"/>
      <c r="N94" s="162"/>
      <c r="O94" s="162"/>
      <c r="P94" s="162"/>
      <c r="Q94" s="162"/>
      <c r="R94" s="163"/>
      <c r="S94" s="163"/>
      <c r="T94" s="163"/>
      <c r="U94" s="163"/>
      <c r="V94" s="163"/>
      <c r="W94" s="163"/>
      <c r="X94" s="163"/>
      <c r="Y94" s="163"/>
      <c r="Z94" s="153"/>
      <c r="AA94" s="153"/>
      <c r="AB94" s="153"/>
      <c r="AC94" s="153"/>
      <c r="AD94" s="153"/>
      <c r="AE94" s="153"/>
      <c r="AF94" s="153"/>
      <c r="AG94" s="153" t="s">
        <v>151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88" t="str">
        <f>C94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4">
        <v>46</v>
      </c>
      <c r="B95" s="175" t="s">
        <v>244</v>
      </c>
      <c r="C95" s="191" t="s">
        <v>245</v>
      </c>
      <c r="D95" s="176" t="s">
        <v>222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126</v>
      </c>
      <c r="T95" s="180" t="s">
        <v>223</v>
      </c>
      <c r="U95" s="163">
        <v>0</v>
      </c>
      <c r="V95" s="163">
        <f>ROUND(E95*U95,2)</f>
        <v>0</v>
      </c>
      <c r="W95" s="163"/>
      <c r="X95" s="163" t="s">
        <v>224</v>
      </c>
      <c r="Y95" s="163" t="s">
        <v>128</v>
      </c>
      <c r="Z95" s="153"/>
      <c r="AA95" s="153"/>
      <c r="AB95" s="153"/>
      <c r="AC95" s="153"/>
      <c r="AD95" s="153"/>
      <c r="AE95" s="153"/>
      <c r="AF95" s="153"/>
      <c r="AG95" s="153" t="s">
        <v>225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45" outlineLevel="2" x14ac:dyDescent="0.2">
      <c r="A96" s="160"/>
      <c r="B96" s="161"/>
      <c r="C96" s="267" t="s">
        <v>246</v>
      </c>
      <c r="D96" s="268"/>
      <c r="E96" s="268"/>
      <c r="F96" s="268"/>
      <c r="G96" s="268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3"/>
      <c r="AA96" s="153"/>
      <c r="AB96" s="153"/>
      <c r="AC96" s="153"/>
      <c r="AD96" s="153"/>
      <c r="AE96" s="153"/>
      <c r="AF96" s="153"/>
      <c r="AG96" s="153" t="s">
        <v>151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88" t="str">
        <f>C96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4">
        <v>47</v>
      </c>
      <c r="B97" s="175" t="s">
        <v>247</v>
      </c>
      <c r="C97" s="191" t="s">
        <v>248</v>
      </c>
      <c r="D97" s="176" t="s">
        <v>222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126</v>
      </c>
      <c r="T97" s="180" t="s">
        <v>223</v>
      </c>
      <c r="U97" s="163">
        <v>0</v>
      </c>
      <c r="V97" s="163">
        <f>ROUND(E97*U97,2)</f>
        <v>0</v>
      </c>
      <c r="W97" s="163"/>
      <c r="X97" s="163" t="s">
        <v>224</v>
      </c>
      <c r="Y97" s="163" t="s">
        <v>128</v>
      </c>
      <c r="Z97" s="153"/>
      <c r="AA97" s="153"/>
      <c r="AB97" s="153"/>
      <c r="AC97" s="153"/>
      <c r="AD97" s="153"/>
      <c r="AE97" s="153"/>
      <c r="AF97" s="153"/>
      <c r="AG97" s="153" t="s">
        <v>225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2" x14ac:dyDescent="0.2">
      <c r="A98" s="160"/>
      <c r="B98" s="161"/>
      <c r="C98" s="267" t="s">
        <v>249</v>
      </c>
      <c r="D98" s="268"/>
      <c r="E98" s="268"/>
      <c r="F98" s="268"/>
      <c r="G98" s="268"/>
      <c r="H98" s="163"/>
      <c r="I98" s="163"/>
      <c r="J98" s="163"/>
      <c r="K98" s="163"/>
      <c r="L98" s="163"/>
      <c r="M98" s="163"/>
      <c r="N98" s="162"/>
      <c r="O98" s="162"/>
      <c r="P98" s="162"/>
      <c r="Q98" s="162"/>
      <c r="R98" s="163"/>
      <c r="S98" s="163"/>
      <c r="T98" s="163"/>
      <c r="U98" s="163"/>
      <c r="V98" s="163"/>
      <c r="W98" s="163"/>
      <c r="X98" s="163"/>
      <c r="Y98" s="163"/>
      <c r="Z98" s="153"/>
      <c r="AA98" s="153"/>
      <c r="AB98" s="153"/>
      <c r="AC98" s="153"/>
      <c r="AD98" s="153"/>
      <c r="AE98" s="153"/>
      <c r="AF98" s="153"/>
      <c r="AG98" s="153" t="s">
        <v>151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88" t="str">
        <f>C98</f>
        <v>Náklady na provedení skutečného zaměření stavby v rozsahu nezbytném pro zápis změny do katastru nemovitostí.</v>
      </c>
      <c r="BB98" s="153"/>
      <c r="BC98" s="153"/>
      <c r="BD98" s="153"/>
      <c r="BE98" s="153"/>
      <c r="BF98" s="153"/>
      <c r="BG98" s="153"/>
      <c r="BH98" s="153"/>
    </row>
    <row r="99" spans="1:60" x14ac:dyDescent="0.2">
      <c r="A99" s="3"/>
      <c r="B99" s="4"/>
      <c r="C99" s="19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107</v>
      </c>
    </row>
    <row r="100" spans="1:60" x14ac:dyDescent="0.2">
      <c r="A100" s="156"/>
      <c r="B100" s="157" t="s">
        <v>31</v>
      </c>
      <c r="C100" s="194"/>
      <c r="D100" s="158"/>
      <c r="E100" s="159"/>
      <c r="F100" s="159"/>
      <c r="G100" s="173">
        <f>G8+G35+G45+G50+G61+G66+G70+G72+G81+G90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250</v>
      </c>
    </row>
    <row r="101" spans="1:60" x14ac:dyDescent="0.2">
      <c r="A101" s="3"/>
      <c r="B101" s="4"/>
      <c r="C101" s="19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60" x14ac:dyDescent="0.2">
      <c r="A102" s="3"/>
      <c r="B102" s="4"/>
      <c r="C102" s="19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">
      <c r="A103" s="276" t="s">
        <v>251</v>
      </c>
      <c r="B103" s="276"/>
      <c r="C103" s="277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255"/>
      <c r="B104" s="256"/>
      <c r="C104" s="257"/>
      <c r="D104" s="256"/>
      <c r="E104" s="256"/>
      <c r="F104" s="256"/>
      <c r="G104" s="25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G104" t="s">
        <v>252</v>
      </c>
    </row>
    <row r="105" spans="1:60" x14ac:dyDescent="0.2">
      <c r="A105" s="259"/>
      <c r="B105" s="260"/>
      <c r="C105" s="261"/>
      <c r="D105" s="260"/>
      <c r="E105" s="260"/>
      <c r="F105" s="260"/>
      <c r="G105" s="26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59"/>
      <c r="B106" s="260"/>
      <c r="C106" s="261"/>
      <c r="D106" s="260"/>
      <c r="E106" s="260"/>
      <c r="F106" s="260"/>
      <c r="G106" s="26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9"/>
      <c r="B107" s="260"/>
      <c r="C107" s="261"/>
      <c r="D107" s="260"/>
      <c r="E107" s="260"/>
      <c r="F107" s="260"/>
      <c r="G107" s="26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3"/>
      <c r="B108" s="264"/>
      <c r="C108" s="265"/>
      <c r="D108" s="264"/>
      <c r="E108" s="264"/>
      <c r="F108" s="264"/>
      <c r="G108" s="26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3"/>
      <c r="B109" s="4"/>
      <c r="C109" s="19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C110" s="195"/>
      <c r="D110" s="10"/>
      <c r="AG110" t="s">
        <v>253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103:C103"/>
    <mergeCell ref="C96:G96"/>
    <mergeCell ref="C98:G98"/>
    <mergeCell ref="C83:G83"/>
    <mergeCell ref="C85:G85"/>
    <mergeCell ref="C87:G87"/>
    <mergeCell ref="C89:G89"/>
    <mergeCell ref="C92:G92"/>
    <mergeCell ref="C94:G94"/>
    <mergeCell ref="A104:G108"/>
    <mergeCell ref="C28:G28"/>
    <mergeCell ref="C31:G31"/>
    <mergeCell ref="C43:G43"/>
    <mergeCell ref="C74:G7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32" activePane="bottomLeft" state="frozen"/>
      <selection pane="bottomLeft" activeCell="AA48" sqref="AA48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66</v>
      </c>
      <c r="C4" s="273" t="s">
        <v>67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SUMIF(AG9:AG25,"&lt;&gt;NOR",G9:G25)</f>
        <v>0</v>
      </c>
      <c r="H8" s="171"/>
      <c r="I8" s="171">
        <f>SUM(I9:I25)</f>
        <v>0</v>
      </c>
      <c r="J8" s="171"/>
      <c r="K8" s="171">
        <f>SUM(K9:K25)</f>
        <v>0</v>
      </c>
      <c r="L8" s="171"/>
      <c r="M8" s="171">
        <f>SUM(M9:M25)</f>
        <v>0</v>
      </c>
      <c r="N8" s="170"/>
      <c r="O8" s="170">
        <f>SUM(O9:O25)</f>
        <v>0</v>
      </c>
      <c r="P8" s="170"/>
      <c r="Q8" s="170">
        <f>SUM(Q9:Q25)</f>
        <v>36.61</v>
      </c>
      <c r="R8" s="171"/>
      <c r="S8" s="171"/>
      <c r="T8" s="172"/>
      <c r="U8" s="166"/>
      <c r="V8" s="166">
        <f>SUM(V9:V25)</f>
        <v>128.51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123</v>
      </c>
      <c r="C9" s="190" t="s">
        <v>124</v>
      </c>
      <c r="D9" s="183" t="s">
        <v>125</v>
      </c>
      <c r="E9" s="184">
        <v>120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</v>
      </c>
      <c r="Q9" s="184">
        <f>ROUND(E9*P9,2)</f>
        <v>26.4</v>
      </c>
      <c r="R9" s="186"/>
      <c r="S9" s="186" t="s">
        <v>126</v>
      </c>
      <c r="T9" s="187" t="s">
        <v>126</v>
      </c>
      <c r="U9" s="163">
        <v>0.12</v>
      </c>
      <c r="V9" s="163">
        <f>ROUND(E9*U9,2)</f>
        <v>14.4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1">
        <v>2</v>
      </c>
      <c r="B10" s="182" t="s">
        <v>130</v>
      </c>
      <c r="C10" s="190" t="s">
        <v>131</v>
      </c>
      <c r="D10" s="183" t="s">
        <v>132</v>
      </c>
      <c r="E10" s="184">
        <v>23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0.27</v>
      </c>
      <c r="Q10" s="184">
        <f>ROUND(E10*P10,2)</f>
        <v>6.21</v>
      </c>
      <c r="R10" s="186"/>
      <c r="S10" s="186" t="s">
        <v>126</v>
      </c>
      <c r="T10" s="187" t="s">
        <v>126</v>
      </c>
      <c r="U10" s="163">
        <v>0.123</v>
      </c>
      <c r="V10" s="163">
        <f>ROUND(E10*U10,2)</f>
        <v>2.83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81">
        <v>3</v>
      </c>
      <c r="B11" s="182" t="s">
        <v>140</v>
      </c>
      <c r="C11" s="190" t="s">
        <v>141</v>
      </c>
      <c r="D11" s="183" t="s">
        <v>142</v>
      </c>
      <c r="E11" s="184">
        <v>2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2</v>
      </c>
      <c r="Q11" s="184">
        <f>ROUND(E11*P11,2)</f>
        <v>4</v>
      </c>
      <c r="R11" s="186"/>
      <c r="S11" s="186" t="s">
        <v>126</v>
      </c>
      <c r="T11" s="187" t="s">
        <v>126</v>
      </c>
      <c r="U11" s="163">
        <v>16.54</v>
      </c>
      <c r="V11" s="163">
        <f>ROUND(E11*U11,2)</f>
        <v>33.08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1">
        <v>4</v>
      </c>
      <c r="B12" s="182" t="s">
        <v>258</v>
      </c>
      <c r="C12" s="190" t="s">
        <v>259</v>
      </c>
      <c r="D12" s="183" t="s">
        <v>142</v>
      </c>
      <c r="E12" s="184">
        <v>13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126</v>
      </c>
      <c r="T12" s="187" t="s">
        <v>126</v>
      </c>
      <c r="U12" s="163">
        <v>3.5329999999999999</v>
      </c>
      <c r="V12" s="163">
        <f>ROUND(E12*U12,2)</f>
        <v>45.93</v>
      </c>
      <c r="W12" s="163"/>
      <c r="X12" s="163" t="s">
        <v>127</v>
      </c>
      <c r="Y12" s="163" t="s">
        <v>128</v>
      </c>
      <c r="Z12" s="153"/>
      <c r="AA12" s="153"/>
      <c r="AB12" s="153"/>
      <c r="AC12" s="153"/>
      <c r="AD12" s="153"/>
      <c r="AE12" s="153"/>
      <c r="AF12" s="153"/>
      <c r="AG12" s="153" t="s">
        <v>129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4">
        <v>5</v>
      </c>
      <c r="B13" s="175" t="s">
        <v>260</v>
      </c>
      <c r="C13" s="191" t="s">
        <v>261</v>
      </c>
      <c r="D13" s="176" t="s">
        <v>142</v>
      </c>
      <c r="E13" s="177">
        <v>13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126</v>
      </c>
      <c r="T13" s="180" t="s">
        <v>126</v>
      </c>
      <c r="U13" s="163">
        <v>1.0999999999999999E-2</v>
      </c>
      <c r="V13" s="163">
        <f>ROUND(E13*U13,2)</f>
        <v>0.14000000000000001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 x14ac:dyDescent="0.2">
      <c r="A14" s="160"/>
      <c r="B14" s="161"/>
      <c r="C14" s="192" t="s">
        <v>406</v>
      </c>
      <c r="D14" s="164"/>
      <c r="E14" s="165">
        <v>13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134</v>
      </c>
      <c r="AH14" s="153">
        <v>5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6</v>
      </c>
      <c r="B15" s="175" t="s">
        <v>263</v>
      </c>
      <c r="C15" s="191" t="s">
        <v>264</v>
      </c>
      <c r="D15" s="176" t="s">
        <v>142</v>
      </c>
      <c r="E15" s="177">
        <v>13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126</v>
      </c>
      <c r="T15" s="180" t="s">
        <v>126</v>
      </c>
      <c r="U15" s="163">
        <v>1.9379999999999999</v>
      </c>
      <c r="V15" s="163">
        <f>ROUND(E15*U15,2)</f>
        <v>25.19</v>
      </c>
      <c r="W15" s="163"/>
      <c r="X15" s="163" t="s">
        <v>127</v>
      </c>
      <c r="Y15" s="163" t="s">
        <v>128</v>
      </c>
      <c r="Z15" s="153"/>
      <c r="AA15" s="153"/>
      <c r="AB15" s="153"/>
      <c r="AC15" s="153"/>
      <c r="AD15" s="153"/>
      <c r="AE15" s="153"/>
      <c r="AF15" s="153"/>
      <c r="AG15" s="153" t="s">
        <v>129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2" t="s">
        <v>406</v>
      </c>
      <c r="D16" s="164"/>
      <c r="E16" s="165">
        <v>13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81">
        <v>7</v>
      </c>
      <c r="B17" s="182" t="s">
        <v>143</v>
      </c>
      <c r="C17" s="190" t="s">
        <v>144</v>
      </c>
      <c r="D17" s="183" t="s">
        <v>125</v>
      </c>
      <c r="E17" s="184">
        <v>15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126</v>
      </c>
      <c r="T17" s="187" t="s">
        <v>126</v>
      </c>
      <c r="U17" s="163">
        <v>1.2999999999999999E-2</v>
      </c>
      <c r="V17" s="163">
        <f>ROUND(E17*U17,2)</f>
        <v>0.2</v>
      </c>
      <c r="W17" s="163"/>
      <c r="X17" s="163" t="s">
        <v>127</v>
      </c>
      <c r="Y17" s="163" t="s">
        <v>128</v>
      </c>
      <c r="Z17" s="153"/>
      <c r="AA17" s="153"/>
      <c r="AB17" s="153"/>
      <c r="AC17" s="153"/>
      <c r="AD17" s="153"/>
      <c r="AE17" s="153"/>
      <c r="AF17" s="153"/>
      <c r="AG17" s="153" t="s">
        <v>129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1">
        <v>8</v>
      </c>
      <c r="B18" s="182" t="s">
        <v>267</v>
      </c>
      <c r="C18" s="190" t="s">
        <v>268</v>
      </c>
      <c r="D18" s="183" t="s">
        <v>125</v>
      </c>
      <c r="E18" s="184">
        <v>30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126</v>
      </c>
      <c r="T18" s="187" t="s">
        <v>126</v>
      </c>
      <c r="U18" s="163">
        <v>9.6000000000000002E-2</v>
      </c>
      <c r="V18" s="163">
        <f>ROUND(E18*U18,2)</f>
        <v>2.88</v>
      </c>
      <c r="W18" s="163"/>
      <c r="X18" s="163" t="s">
        <v>127</v>
      </c>
      <c r="Y18" s="163" t="s">
        <v>128</v>
      </c>
      <c r="Z18" s="153"/>
      <c r="AA18" s="153"/>
      <c r="AB18" s="153"/>
      <c r="AC18" s="153"/>
      <c r="AD18" s="153"/>
      <c r="AE18" s="153"/>
      <c r="AF18" s="153"/>
      <c r="AG18" s="153" t="s">
        <v>129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4">
        <v>9</v>
      </c>
      <c r="B19" s="175" t="s">
        <v>269</v>
      </c>
      <c r="C19" s="191" t="s">
        <v>270</v>
      </c>
      <c r="D19" s="176" t="s">
        <v>142</v>
      </c>
      <c r="E19" s="177">
        <v>13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126</v>
      </c>
      <c r="T19" s="180" t="s">
        <v>126</v>
      </c>
      <c r="U19" s="163">
        <v>0</v>
      </c>
      <c r="V19" s="163">
        <f>ROUND(E19*U19,2)</f>
        <v>0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267" t="s">
        <v>271</v>
      </c>
      <c r="D20" s="268"/>
      <c r="E20" s="268"/>
      <c r="F20" s="268"/>
      <c r="G20" s="268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151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192" t="s">
        <v>406</v>
      </c>
      <c r="D21" s="164"/>
      <c r="E21" s="165">
        <v>13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134</v>
      </c>
      <c r="AH21" s="153">
        <v>5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4">
        <v>10</v>
      </c>
      <c r="B22" s="175" t="s">
        <v>146</v>
      </c>
      <c r="C22" s="191" t="s">
        <v>147</v>
      </c>
      <c r="D22" s="176" t="s">
        <v>142</v>
      </c>
      <c r="E22" s="177">
        <v>1.5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126</v>
      </c>
      <c r="T22" s="180" t="s">
        <v>126</v>
      </c>
      <c r="U22" s="163">
        <v>1.4379999999999999</v>
      </c>
      <c r="V22" s="163">
        <f>ROUND(E22*U22,2)</f>
        <v>2.16</v>
      </c>
      <c r="W22" s="163"/>
      <c r="X22" s="163" t="s">
        <v>148</v>
      </c>
      <c r="Y22" s="163" t="s">
        <v>128</v>
      </c>
      <c r="Z22" s="153"/>
      <c r="AA22" s="153"/>
      <c r="AB22" s="153"/>
      <c r="AC22" s="153"/>
      <c r="AD22" s="153"/>
      <c r="AE22" s="153"/>
      <c r="AF22" s="153"/>
      <c r="AG22" s="153" t="s">
        <v>149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">
      <c r="A23" s="160"/>
      <c r="B23" s="161"/>
      <c r="C23" s="267" t="s">
        <v>150</v>
      </c>
      <c r="D23" s="268"/>
      <c r="E23" s="268"/>
      <c r="F23" s="268"/>
      <c r="G23" s="268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151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2" t="s">
        <v>407</v>
      </c>
      <c r="D24" s="164"/>
      <c r="E24" s="165">
        <v>1.5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134</v>
      </c>
      <c r="AH24" s="153">
        <v>5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1">
        <v>11</v>
      </c>
      <c r="B25" s="182" t="s">
        <v>154</v>
      </c>
      <c r="C25" s="190" t="s">
        <v>155</v>
      </c>
      <c r="D25" s="183" t="s">
        <v>125</v>
      </c>
      <c r="E25" s="184">
        <v>15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3.0000000000000001E-5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126</v>
      </c>
      <c r="T25" s="187" t="s">
        <v>126</v>
      </c>
      <c r="U25" s="163">
        <v>0.113</v>
      </c>
      <c r="V25" s="163">
        <f>ROUND(E25*U25,2)</f>
        <v>1.7</v>
      </c>
      <c r="W25" s="163"/>
      <c r="X25" s="163" t="s">
        <v>148</v>
      </c>
      <c r="Y25" s="163" t="s">
        <v>128</v>
      </c>
      <c r="Z25" s="153"/>
      <c r="AA25" s="153"/>
      <c r="AB25" s="153"/>
      <c r="AC25" s="153"/>
      <c r="AD25" s="153"/>
      <c r="AE25" s="153"/>
      <c r="AF25" s="153"/>
      <c r="AG25" s="153" t="s">
        <v>149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67" t="s">
        <v>121</v>
      </c>
      <c r="B26" s="168" t="s">
        <v>78</v>
      </c>
      <c r="C26" s="189" t="s">
        <v>79</v>
      </c>
      <c r="D26" s="169"/>
      <c r="E26" s="170"/>
      <c r="F26" s="171"/>
      <c r="G26" s="171">
        <f>SUMIF(AG27:AG47,"&lt;&gt;NOR",G27:G47)</f>
        <v>0</v>
      </c>
      <c r="H26" s="171"/>
      <c r="I26" s="171">
        <f>SUM(I27:I47)</f>
        <v>0</v>
      </c>
      <c r="J26" s="171"/>
      <c r="K26" s="171">
        <f>SUM(K27:K47)</f>
        <v>0</v>
      </c>
      <c r="L26" s="171"/>
      <c r="M26" s="171">
        <f>SUM(M27:M47)</f>
        <v>0</v>
      </c>
      <c r="N26" s="170"/>
      <c r="O26" s="170">
        <f>SUM(O27:O47)</f>
        <v>49.5</v>
      </c>
      <c r="P26" s="170"/>
      <c r="Q26" s="170">
        <f>SUM(Q27:Q47)</f>
        <v>0</v>
      </c>
      <c r="R26" s="171"/>
      <c r="S26" s="171"/>
      <c r="T26" s="172"/>
      <c r="U26" s="166"/>
      <c r="V26" s="166">
        <f>SUM(V27:V47)</f>
        <v>42.32</v>
      </c>
      <c r="W26" s="166"/>
      <c r="X26" s="166"/>
      <c r="Y26" s="166"/>
      <c r="AG26" t="s">
        <v>122</v>
      </c>
    </row>
    <row r="27" spans="1:60" outlineLevel="1" x14ac:dyDescent="0.2">
      <c r="A27" s="174">
        <v>12</v>
      </c>
      <c r="B27" s="175" t="s">
        <v>274</v>
      </c>
      <c r="C27" s="191" t="s">
        <v>275</v>
      </c>
      <c r="D27" s="176" t="s">
        <v>125</v>
      </c>
      <c r="E27" s="177">
        <v>30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0.25</v>
      </c>
      <c r="O27" s="177">
        <f>ROUND(E27*N27,2)</f>
        <v>7.5</v>
      </c>
      <c r="P27" s="177">
        <v>0</v>
      </c>
      <c r="Q27" s="177">
        <f>ROUND(E27*P27,2)</f>
        <v>0</v>
      </c>
      <c r="R27" s="179"/>
      <c r="S27" s="179" t="s">
        <v>126</v>
      </c>
      <c r="T27" s="180" t="s">
        <v>126</v>
      </c>
      <c r="U27" s="163">
        <v>8.4000000000000005E-2</v>
      </c>
      <c r="V27" s="163">
        <f>ROUND(E27*U27,2)</f>
        <v>2.52</v>
      </c>
      <c r="W27" s="163"/>
      <c r="X27" s="163" t="s">
        <v>127</v>
      </c>
      <c r="Y27" s="163" t="s">
        <v>128</v>
      </c>
      <c r="Z27" s="153"/>
      <c r="AA27" s="153"/>
      <c r="AB27" s="153"/>
      <c r="AC27" s="153"/>
      <c r="AD27" s="153"/>
      <c r="AE27" s="153"/>
      <c r="AF27" s="153"/>
      <c r="AG27" s="153" t="s">
        <v>129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2" t="s">
        <v>408</v>
      </c>
      <c r="D28" s="164"/>
      <c r="E28" s="165">
        <v>30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134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4">
        <v>13</v>
      </c>
      <c r="B29" s="175" t="s">
        <v>277</v>
      </c>
      <c r="C29" s="191" t="s">
        <v>278</v>
      </c>
      <c r="D29" s="176" t="s">
        <v>142</v>
      </c>
      <c r="E29" s="177">
        <v>1.5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126</v>
      </c>
      <c r="T29" s="180" t="s">
        <v>126</v>
      </c>
      <c r="U29" s="163">
        <v>0.96</v>
      </c>
      <c r="V29" s="163">
        <f>ROUND(E29*U29,2)</f>
        <v>1.44</v>
      </c>
      <c r="W29" s="163"/>
      <c r="X29" s="163" t="s">
        <v>127</v>
      </c>
      <c r="Y29" s="163" t="s">
        <v>128</v>
      </c>
      <c r="Z29" s="153"/>
      <c r="AA29" s="153"/>
      <c r="AB29" s="153"/>
      <c r="AC29" s="153"/>
      <c r="AD29" s="153"/>
      <c r="AE29" s="153"/>
      <c r="AF29" s="153"/>
      <c r="AG29" s="153" t="s">
        <v>129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 x14ac:dyDescent="0.2">
      <c r="A30" s="160"/>
      <c r="B30" s="161"/>
      <c r="C30" s="198" t="s">
        <v>378</v>
      </c>
      <c r="D30" s="196"/>
      <c r="E30" s="197"/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134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9" t="s">
        <v>409</v>
      </c>
      <c r="D31" s="196"/>
      <c r="E31" s="197">
        <v>0.5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134</v>
      </c>
      <c r="AH31" s="153">
        <v>2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 x14ac:dyDescent="0.2">
      <c r="A32" s="160"/>
      <c r="B32" s="161"/>
      <c r="C32" s="198" t="s">
        <v>380</v>
      </c>
      <c r="D32" s="196"/>
      <c r="E32" s="197"/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134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2" t="s">
        <v>410</v>
      </c>
      <c r="D33" s="164"/>
      <c r="E33" s="165">
        <v>1.5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134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74">
        <v>14</v>
      </c>
      <c r="B34" s="175" t="s">
        <v>160</v>
      </c>
      <c r="C34" s="191" t="s">
        <v>161</v>
      </c>
      <c r="D34" s="176" t="s">
        <v>125</v>
      </c>
      <c r="E34" s="177">
        <v>240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5.0000000000000001E-4</v>
      </c>
      <c r="O34" s="177">
        <f>ROUND(E34*N34,2)</f>
        <v>0.12</v>
      </c>
      <c r="P34" s="177">
        <v>0</v>
      </c>
      <c r="Q34" s="177">
        <f>ROUND(E34*P34,2)</f>
        <v>0</v>
      </c>
      <c r="R34" s="179"/>
      <c r="S34" s="179" t="s">
        <v>126</v>
      </c>
      <c r="T34" s="180" t="s">
        <v>126</v>
      </c>
      <c r="U34" s="163">
        <v>2E-3</v>
      </c>
      <c r="V34" s="163">
        <f>ROUND(E34*U34,2)</f>
        <v>0.48</v>
      </c>
      <c r="W34" s="163"/>
      <c r="X34" s="163" t="s">
        <v>127</v>
      </c>
      <c r="Y34" s="163" t="s">
        <v>128</v>
      </c>
      <c r="Z34" s="153"/>
      <c r="AA34" s="153"/>
      <c r="AB34" s="153"/>
      <c r="AC34" s="153"/>
      <c r="AD34" s="153"/>
      <c r="AE34" s="153"/>
      <c r="AF34" s="153"/>
      <c r="AG34" s="153" t="s">
        <v>129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 x14ac:dyDescent="0.2">
      <c r="A35" s="160"/>
      <c r="B35" s="161"/>
      <c r="C35" s="192" t="s">
        <v>411</v>
      </c>
      <c r="D35" s="164"/>
      <c r="E35" s="165">
        <v>120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134</v>
      </c>
      <c r="AH35" s="153">
        <v>5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3" x14ac:dyDescent="0.2">
      <c r="A36" s="160"/>
      <c r="B36" s="161"/>
      <c r="C36" s="192" t="s">
        <v>412</v>
      </c>
      <c r="D36" s="164"/>
      <c r="E36" s="165">
        <v>120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134</v>
      </c>
      <c r="AH36" s="153">
        <v>5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81">
        <v>15</v>
      </c>
      <c r="B37" s="182" t="s">
        <v>163</v>
      </c>
      <c r="C37" s="190" t="s">
        <v>164</v>
      </c>
      <c r="D37" s="183" t="s">
        <v>125</v>
      </c>
      <c r="E37" s="184">
        <v>120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0.10373</v>
      </c>
      <c r="O37" s="184">
        <f>ROUND(E37*N37,2)</f>
        <v>12.45</v>
      </c>
      <c r="P37" s="184">
        <v>0</v>
      </c>
      <c r="Q37" s="184">
        <f>ROUND(E37*P37,2)</f>
        <v>0</v>
      </c>
      <c r="R37" s="186"/>
      <c r="S37" s="186" t="s">
        <v>126</v>
      </c>
      <c r="T37" s="187" t="s">
        <v>126</v>
      </c>
      <c r="U37" s="163">
        <v>6.4000000000000001E-2</v>
      </c>
      <c r="V37" s="163">
        <f>ROUND(E37*U37,2)</f>
        <v>7.68</v>
      </c>
      <c r="W37" s="163"/>
      <c r="X37" s="163" t="s">
        <v>127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129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81">
        <v>16</v>
      </c>
      <c r="B38" s="182" t="s">
        <v>165</v>
      </c>
      <c r="C38" s="190" t="s">
        <v>166</v>
      </c>
      <c r="D38" s="183" t="s">
        <v>125</v>
      </c>
      <c r="E38" s="184">
        <v>120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4">
        <v>0.15559000000000001</v>
      </c>
      <c r="O38" s="184">
        <f>ROUND(E38*N38,2)</f>
        <v>18.670000000000002</v>
      </c>
      <c r="P38" s="184">
        <v>0</v>
      </c>
      <c r="Q38" s="184">
        <f>ROUND(E38*P38,2)</f>
        <v>0</v>
      </c>
      <c r="R38" s="186"/>
      <c r="S38" s="186" t="s">
        <v>126</v>
      </c>
      <c r="T38" s="187" t="s">
        <v>126</v>
      </c>
      <c r="U38" s="163">
        <v>8.2000000000000003E-2</v>
      </c>
      <c r="V38" s="163">
        <f>ROUND(E38*U38,2)</f>
        <v>9.84</v>
      </c>
      <c r="W38" s="163"/>
      <c r="X38" s="163" t="s">
        <v>127</v>
      </c>
      <c r="Y38" s="163" t="s">
        <v>128</v>
      </c>
      <c r="Z38" s="153"/>
      <c r="AA38" s="153"/>
      <c r="AB38" s="153"/>
      <c r="AC38" s="153"/>
      <c r="AD38" s="153"/>
      <c r="AE38" s="153"/>
      <c r="AF38" s="153"/>
      <c r="AG38" s="153" t="s">
        <v>129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4">
        <v>17</v>
      </c>
      <c r="B39" s="175" t="s">
        <v>413</v>
      </c>
      <c r="C39" s="191" t="s">
        <v>414</v>
      </c>
      <c r="D39" s="176" t="s">
        <v>125</v>
      </c>
      <c r="E39" s="177">
        <v>30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7.3899999999999993E-2</v>
      </c>
      <c r="O39" s="177">
        <f>ROUND(E39*N39,2)</f>
        <v>2.2200000000000002</v>
      </c>
      <c r="P39" s="177">
        <v>0</v>
      </c>
      <c r="Q39" s="177">
        <f>ROUND(E39*P39,2)</f>
        <v>0</v>
      </c>
      <c r="R39" s="179"/>
      <c r="S39" s="179" t="s">
        <v>126</v>
      </c>
      <c r="T39" s="180" t="s">
        <v>126</v>
      </c>
      <c r="U39" s="163">
        <v>0.47799999999999998</v>
      </c>
      <c r="V39" s="163">
        <f>ROUND(E39*U39,2)</f>
        <v>14.34</v>
      </c>
      <c r="W39" s="163"/>
      <c r="X39" s="163" t="s">
        <v>127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129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">
      <c r="A40" s="160"/>
      <c r="B40" s="161"/>
      <c r="C40" s="192" t="s">
        <v>415</v>
      </c>
      <c r="D40" s="164"/>
      <c r="E40" s="165">
        <v>30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134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81">
        <v>18</v>
      </c>
      <c r="B41" s="182" t="s">
        <v>416</v>
      </c>
      <c r="C41" s="190" t="s">
        <v>417</v>
      </c>
      <c r="D41" s="183" t="s">
        <v>132</v>
      </c>
      <c r="E41" s="184">
        <v>11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3.6000000000000002E-4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126</v>
      </c>
      <c r="T41" s="187" t="s">
        <v>126</v>
      </c>
      <c r="U41" s="163">
        <v>0.43</v>
      </c>
      <c r="V41" s="163">
        <f>ROUND(E41*U41,2)</f>
        <v>4.7300000000000004</v>
      </c>
      <c r="W41" s="163"/>
      <c r="X41" s="163" t="s">
        <v>127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129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4">
        <v>19</v>
      </c>
      <c r="B42" s="175" t="s">
        <v>167</v>
      </c>
      <c r="C42" s="191" t="s">
        <v>168</v>
      </c>
      <c r="D42" s="176" t="s">
        <v>132</v>
      </c>
      <c r="E42" s="177">
        <v>10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2.2399999999999998E-3</v>
      </c>
      <c r="O42" s="177">
        <f>ROUND(E42*N42,2)</f>
        <v>0.02</v>
      </c>
      <c r="P42" s="177">
        <v>0</v>
      </c>
      <c r="Q42" s="177">
        <f>ROUND(E42*P42,2)</f>
        <v>0</v>
      </c>
      <c r="R42" s="179"/>
      <c r="S42" s="179" t="s">
        <v>126</v>
      </c>
      <c r="T42" s="180" t="s">
        <v>126</v>
      </c>
      <c r="U42" s="163">
        <v>0.129</v>
      </c>
      <c r="V42" s="163">
        <f>ROUND(E42*U42,2)</f>
        <v>1.29</v>
      </c>
      <c r="W42" s="163"/>
      <c r="X42" s="163" t="s">
        <v>127</v>
      </c>
      <c r="Y42" s="163" t="s">
        <v>128</v>
      </c>
      <c r="Z42" s="153"/>
      <c r="AA42" s="153"/>
      <c r="AB42" s="153"/>
      <c r="AC42" s="153"/>
      <c r="AD42" s="153"/>
      <c r="AE42" s="153"/>
      <c r="AF42" s="153"/>
      <c r="AG42" s="153" t="s">
        <v>129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267" t="s">
        <v>169</v>
      </c>
      <c r="D43" s="268"/>
      <c r="E43" s="268"/>
      <c r="F43" s="268"/>
      <c r="G43" s="268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151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2" t="s">
        <v>418</v>
      </c>
      <c r="D44" s="164"/>
      <c r="E44" s="165">
        <v>10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134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81">
        <v>20</v>
      </c>
      <c r="B45" s="182" t="s">
        <v>282</v>
      </c>
      <c r="C45" s="190" t="s">
        <v>283</v>
      </c>
      <c r="D45" s="183" t="s">
        <v>284</v>
      </c>
      <c r="E45" s="184">
        <v>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126</v>
      </c>
      <c r="T45" s="187" t="s">
        <v>285</v>
      </c>
      <c r="U45" s="163">
        <v>0</v>
      </c>
      <c r="V45" s="163">
        <f>ROUND(E45*U45,2)</f>
        <v>0</v>
      </c>
      <c r="W45" s="163"/>
      <c r="X45" s="163" t="s">
        <v>148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149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81">
        <v>21</v>
      </c>
      <c r="B46" s="182" t="s">
        <v>286</v>
      </c>
      <c r="C46" s="190" t="s">
        <v>287</v>
      </c>
      <c r="D46" s="183" t="s">
        <v>159</v>
      </c>
      <c r="E46" s="184">
        <v>3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</v>
      </c>
      <c r="O46" s="184">
        <f>ROUND(E46*N46,2)</f>
        <v>3</v>
      </c>
      <c r="P46" s="184">
        <v>0</v>
      </c>
      <c r="Q46" s="184">
        <f>ROUND(E46*P46,2)</f>
        <v>0</v>
      </c>
      <c r="R46" s="186" t="s">
        <v>288</v>
      </c>
      <c r="S46" s="186" t="s">
        <v>126</v>
      </c>
      <c r="T46" s="187" t="s">
        <v>126</v>
      </c>
      <c r="U46" s="163">
        <v>0</v>
      </c>
      <c r="V46" s="163">
        <f>ROUND(E46*U46,2)</f>
        <v>0</v>
      </c>
      <c r="W46" s="163"/>
      <c r="X46" s="163" t="s">
        <v>289</v>
      </c>
      <c r="Y46" s="163" t="s">
        <v>128</v>
      </c>
      <c r="Z46" s="153"/>
      <c r="AA46" s="153"/>
      <c r="AB46" s="153"/>
      <c r="AC46" s="153"/>
      <c r="AD46" s="153"/>
      <c r="AE46" s="153"/>
      <c r="AF46" s="153"/>
      <c r="AG46" s="153" t="s">
        <v>290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1">
        <v>22</v>
      </c>
      <c r="B47" s="182" t="s">
        <v>419</v>
      </c>
      <c r="C47" s="190" t="s">
        <v>453</v>
      </c>
      <c r="D47" s="183" t="s">
        <v>125</v>
      </c>
      <c r="E47" s="184">
        <v>32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0.17244999999999999</v>
      </c>
      <c r="O47" s="184">
        <f>ROUND(E47*N47,2)</f>
        <v>5.52</v>
      </c>
      <c r="P47" s="184">
        <v>0</v>
      </c>
      <c r="Q47" s="184">
        <f>ROUND(E47*P47,2)</f>
        <v>0</v>
      </c>
      <c r="R47" s="186" t="s">
        <v>288</v>
      </c>
      <c r="S47" s="186" t="s">
        <v>126</v>
      </c>
      <c r="T47" s="187" t="s">
        <v>126</v>
      </c>
      <c r="U47" s="163">
        <v>0</v>
      </c>
      <c r="V47" s="163">
        <f>ROUND(E47*U47,2)</f>
        <v>0</v>
      </c>
      <c r="W47" s="163"/>
      <c r="X47" s="163" t="s">
        <v>289</v>
      </c>
      <c r="Y47" s="163" t="s">
        <v>128</v>
      </c>
      <c r="Z47" s="153"/>
      <c r="AA47" s="153"/>
      <c r="AB47" s="153"/>
      <c r="AC47" s="153"/>
      <c r="AD47" s="153"/>
      <c r="AE47" s="153"/>
      <c r="AF47" s="153"/>
      <c r="AG47" s="153" t="s">
        <v>290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7" t="s">
        <v>121</v>
      </c>
      <c r="B48" s="168" t="s">
        <v>82</v>
      </c>
      <c r="C48" s="189" t="s">
        <v>83</v>
      </c>
      <c r="D48" s="169"/>
      <c r="E48" s="170"/>
      <c r="F48" s="171"/>
      <c r="G48" s="171">
        <f>SUMIF(AG49:AG56,"&lt;&gt;NOR",G49:G56)</f>
        <v>0</v>
      </c>
      <c r="H48" s="171"/>
      <c r="I48" s="171">
        <f>SUM(I49:I56)</f>
        <v>0</v>
      </c>
      <c r="J48" s="171"/>
      <c r="K48" s="171">
        <f>SUM(K49:K56)</f>
        <v>0</v>
      </c>
      <c r="L48" s="171"/>
      <c r="M48" s="171">
        <f>SUM(M49:M56)</f>
        <v>0</v>
      </c>
      <c r="N48" s="170"/>
      <c r="O48" s="170">
        <f>SUM(O49:O56)</f>
        <v>18.510000000000002</v>
      </c>
      <c r="P48" s="170"/>
      <c r="Q48" s="170">
        <f>SUM(Q49:Q56)</f>
        <v>0</v>
      </c>
      <c r="R48" s="171"/>
      <c r="S48" s="171"/>
      <c r="T48" s="172"/>
      <c r="U48" s="166"/>
      <c r="V48" s="166">
        <f>SUM(V49:V56)</f>
        <v>31.759999999999998</v>
      </c>
      <c r="W48" s="166"/>
      <c r="X48" s="166"/>
      <c r="Y48" s="166"/>
      <c r="AG48" t="s">
        <v>122</v>
      </c>
    </row>
    <row r="49" spans="1:60" ht="22.5" outlineLevel="1" x14ac:dyDescent="0.2">
      <c r="A49" s="174">
        <v>23</v>
      </c>
      <c r="B49" s="175" t="s">
        <v>297</v>
      </c>
      <c r="C49" s="191" t="s">
        <v>298</v>
      </c>
      <c r="D49" s="176" t="s">
        <v>132</v>
      </c>
      <c r="E49" s="177">
        <v>38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0.188</v>
      </c>
      <c r="O49" s="177">
        <f>ROUND(E49*N49,2)</f>
        <v>7.14</v>
      </c>
      <c r="P49" s="177">
        <v>0</v>
      </c>
      <c r="Q49" s="177">
        <f>ROUND(E49*P49,2)</f>
        <v>0</v>
      </c>
      <c r="R49" s="179"/>
      <c r="S49" s="179" t="s">
        <v>126</v>
      </c>
      <c r="T49" s="180" t="s">
        <v>126</v>
      </c>
      <c r="U49" s="163">
        <v>0.27200000000000002</v>
      </c>
      <c r="V49" s="163">
        <f>ROUND(E49*U49,2)</f>
        <v>10.34</v>
      </c>
      <c r="W49" s="163"/>
      <c r="X49" s="163" t="s">
        <v>127</v>
      </c>
      <c r="Y49" s="163" t="s">
        <v>128</v>
      </c>
      <c r="Z49" s="153"/>
      <c r="AA49" s="153"/>
      <c r="AB49" s="153"/>
      <c r="AC49" s="153"/>
      <c r="AD49" s="153"/>
      <c r="AE49" s="153"/>
      <c r="AF49" s="153"/>
      <c r="AG49" s="153" t="s">
        <v>129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2" t="s">
        <v>420</v>
      </c>
      <c r="D50" s="164"/>
      <c r="E50" s="165">
        <v>38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134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1">
        <v>24</v>
      </c>
      <c r="B51" s="182" t="s">
        <v>177</v>
      </c>
      <c r="C51" s="190" t="s">
        <v>178</v>
      </c>
      <c r="D51" s="183" t="s">
        <v>142</v>
      </c>
      <c r="E51" s="184">
        <v>3.5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2.5249999999999999</v>
      </c>
      <c r="O51" s="184">
        <f>ROUND(E51*N51,2)</f>
        <v>8.84</v>
      </c>
      <c r="P51" s="184">
        <v>0</v>
      </c>
      <c r="Q51" s="184">
        <f>ROUND(E51*P51,2)</f>
        <v>0</v>
      </c>
      <c r="R51" s="186"/>
      <c r="S51" s="186" t="s">
        <v>137</v>
      </c>
      <c r="T51" s="187" t="s">
        <v>138</v>
      </c>
      <c r="U51" s="163">
        <v>1.4419999999999999</v>
      </c>
      <c r="V51" s="163">
        <f>ROUND(E51*U51,2)</f>
        <v>5.05</v>
      </c>
      <c r="W51" s="163"/>
      <c r="X51" s="163" t="s">
        <v>127</v>
      </c>
      <c r="Y51" s="163" t="s">
        <v>128</v>
      </c>
      <c r="Z51" s="153"/>
      <c r="AA51" s="153"/>
      <c r="AB51" s="153"/>
      <c r="AC51" s="153"/>
      <c r="AD51" s="153"/>
      <c r="AE51" s="153"/>
      <c r="AF51" s="153"/>
      <c r="AG51" s="153" t="s">
        <v>129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1">
        <v>25</v>
      </c>
      <c r="B52" s="182" t="s">
        <v>181</v>
      </c>
      <c r="C52" s="190" t="s">
        <v>182</v>
      </c>
      <c r="D52" s="183" t="s">
        <v>132</v>
      </c>
      <c r="E52" s="184">
        <v>10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126</v>
      </c>
      <c r="T52" s="187" t="s">
        <v>126</v>
      </c>
      <c r="U52" s="163">
        <v>3.6999999999999998E-2</v>
      </c>
      <c r="V52" s="163">
        <f>ROUND(E52*U52,2)</f>
        <v>0.37</v>
      </c>
      <c r="W52" s="163"/>
      <c r="X52" s="163" t="s">
        <v>127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129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4">
        <v>26</v>
      </c>
      <c r="B53" s="175" t="s">
        <v>186</v>
      </c>
      <c r="C53" s="191" t="s">
        <v>187</v>
      </c>
      <c r="D53" s="176" t="s">
        <v>188</v>
      </c>
      <c r="E53" s="177">
        <v>16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 t="s">
        <v>189</v>
      </c>
      <c r="S53" s="179" t="s">
        <v>126</v>
      </c>
      <c r="T53" s="180" t="s">
        <v>126</v>
      </c>
      <c r="U53" s="163">
        <v>1</v>
      </c>
      <c r="V53" s="163">
        <f>ROUND(E53*U53,2)</f>
        <v>16</v>
      </c>
      <c r="W53" s="163"/>
      <c r="X53" s="163" t="s">
        <v>190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191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2" x14ac:dyDescent="0.2">
      <c r="A54" s="160"/>
      <c r="B54" s="161"/>
      <c r="C54" s="192" t="s">
        <v>192</v>
      </c>
      <c r="D54" s="164"/>
      <c r="E54" s="165">
        <v>16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134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81">
        <v>27</v>
      </c>
      <c r="B55" s="182" t="s">
        <v>300</v>
      </c>
      <c r="C55" s="190" t="s">
        <v>301</v>
      </c>
      <c r="D55" s="183" t="s">
        <v>173</v>
      </c>
      <c r="E55" s="184">
        <v>15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4.5999999999999999E-2</v>
      </c>
      <c r="O55" s="184">
        <f>ROUND(E55*N55,2)</f>
        <v>0.69</v>
      </c>
      <c r="P55" s="184">
        <v>0</v>
      </c>
      <c r="Q55" s="184">
        <f>ROUND(E55*P55,2)</f>
        <v>0</v>
      </c>
      <c r="R55" s="186" t="s">
        <v>288</v>
      </c>
      <c r="S55" s="186" t="s">
        <v>126</v>
      </c>
      <c r="T55" s="187" t="s">
        <v>126</v>
      </c>
      <c r="U55" s="163">
        <v>0</v>
      </c>
      <c r="V55" s="163">
        <f>ROUND(E55*U55,2)</f>
        <v>0</v>
      </c>
      <c r="W55" s="163"/>
      <c r="X55" s="163" t="s">
        <v>289</v>
      </c>
      <c r="Y55" s="163" t="s">
        <v>128</v>
      </c>
      <c r="Z55" s="153"/>
      <c r="AA55" s="153"/>
      <c r="AB55" s="153"/>
      <c r="AC55" s="153"/>
      <c r="AD55" s="153"/>
      <c r="AE55" s="153"/>
      <c r="AF55" s="153"/>
      <c r="AG55" s="153" t="s">
        <v>290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81">
        <v>28</v>
      </c>
      <c r="B56" s="182" t="s">
        <v>302</v>
      </c>
      <c r="C56" s="190" t="s">
        <v>303</v>
      </c>
      <c r="D56" s="183" t="s">
        <v>173</v>
      </c>
      <c r="E56" s="184">
        <v>23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0.08</v>
      </c>
      <c r="O56" s="184">
        <f>ROUND(E56*N56,2)</f>
        <v>1.84</v>
      </c>
      <c r="P56" s="184">
        <v>0</v>
      </c>
      <c r="Q56" s="184">
        <f>ROUND(E56*P56,2)</f>
        <v>0</v>
      </c>
      <c r="R56" s="186" t="s">
        <v>288</v>
      </c>
      <c r="S56" s="186" t="s">
        <v>126</v>
      </c>
      <c r="T56" s="187" t="s">
        <v>126</v>
      </c>
      <c r="U56" s="163">
        <v>0</v>
      </c>
      <c r="V56" s="163">
        <f>ROUND(E56*U56,2)</f>
        <v>0</v>
      </c>
      <c r="W56" s="163"/>
      <c r="X56" s="163" t="s">
        <v>289</v>
      </c>
      <c r="Y56" s="163" t="s">
        <v>128</v>
      </c>
      <c r="Z56" s="153"/>
      <c r="AA56" s="153"/>
      <c r="AB56" s="153"/>
      <c r="AC56" s="153"/>
      <c r="AD56" s="153"/>
      <c r="AE56" s="153"/>
      <c r="AF56" s="153"/>
      <c r="AG56" s="153" t="s">
        <v>290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x14ac:dyDescent="0.2">
      <c r="A57" s="167" t="s">
        <v>121</v>
      </c>
      <c r="B57" s="168" t="s">
        <v>84</v>
      </c>
      <c r="C57" s="189" t="s">
        <v>85</v>
      </c>
      <c r="D57" s="169"/>
      <c r="E57" s="170"/>
      <c r="F57" s="171"/>
      <c r="G57" s="171">
        <f>SUMIF(AG58:AG61,"&lt;&gt;NOR",G58:G61)</f>
        <v>0</v>
      </c>
      <c r="H57" s="171"/>
      <c r="I57" s="171">
        <f>SUM(I58:I61)</f>
        <v>0</v>
      </c>
      <c r="J57" s="171"/>
      <c r="K57" s="171">
        <f>SUM(K58:K61)</f>
        <v>0</v>
      </c>
      <c r="L57" s="171"/>
      <c r="M57" s="171">
        <f>SUM(M58:M61)</f>
        <v>0</v>
      </c>
      <c r="N57" s="170"/>
      <c r="O57" s="170">
        <f>SUM(O58:O61)</f>
        <v>0</v>
      </c>
      <c r="P57" s="170"/>
      <c r="Q57" s="170">
        <f>SUM(Q58:Q61)</f>
        <v>0</v>
      </c>
      <c r="R57" s="171"/>
      <c r="S57" s="171"/>
      <c r="T57" s="172"/>
      <c r="U57" s="166"/>
      <c r="V57" s="166">
        <f>SUM(V58:V61)</f>
        <v>2.16</v>
      </c>
      <c r="W57" s="166"/>
      <c r="X57" s="166"/>
      <c r="Y57" s="166"/>
      <c r="AG57" t="s">
        <v>122</v>
      </c>
    </row>
    <row r="58" spans="1:60" outlineLevel="1" x14ac:dyDescent="0.2">
      <c r="A58" s="174">
        <v>29</v>
      </c>
      <c r="B58" s="175" t="s">
        <v>193</v>
      </c>
      <c r="C58" s="191" t="s">
        <v>194</v>
      </c>
      <c r="D58" s="176" t="s">
        <v>125</v>
      </c>
      <c r="E58" s="177">
        <v>120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1.0000000000000001E-5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126</v>
      </c>
      <c r="T58" s="180" t="s">
        <v>126</v>
      </c>
      <c r="U58" s="163">
        <v>1.6E-2</v>
      </c>
      <c r="V58" s="163">
        <f>ROUND(E58*U58,2)</f>
        <v>1.92</v>
      </c>
      <c r="W58" s="163"/>
      <c r="X58" s="163" t="s">
        <v>127</v>
      </c>
      <c r="Y58" s="163" t="s">
        <v>128</v>
      </c>
      <c r="Z58" s="153"/>
      <c r="AA58" s="153"/>
      <c r="AB58" s="153"/>
      <c r="AC58" s="153"/>
      <c r="AD58" s="153"/>
      <c r="AE58" s="153"/>
      <c r="AF58" s="153"/>
      <c r="AG58" s="153" t="s">
        <v>129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">
      <c r="A59" s="160"/>
      <c r="B59" s="161"/>
      <c r="C59" s="192" t="s">
        <v>421</v>
      </c>
      <c r="D59" s="164"/>
      <c r="E59" s="165">
        <v>120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134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4">
        <v>30</v>
      </c>
      <c r="B60" s="175" t="s">
        <v>196</v>
      </c>
      <c r="C60" s="191" t="s">
        <v>197</v>
      </c>
      <c r="D60" s="176" t="s">
        <v>125</v>
      </c>
      <c r="E60" s="177">
        <v>120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126</v>
      </c>
      <c r="T60" s="180" t="s">
        <v>126</v>
      </c>
      <c r="U60" s="163">
        <v>2E-3</v>
      </c>
      <c r="V60" s="163">
        <f>ROUND(E60*U60,2)</f>
        <v>0.24</v>
      </c>
      <c r="W60" s="163"/>
      <c r="X60" s="163" t="s">
        <v>127</v>
      </c>
      <c r="Y60" s="163" t="s">
        <v>128</v>
      </c>
      <c r="Z60" s="153"/>
      <c r="AA60" s="153"/>
      <c r="AB60" s="153"/>
      <c r="AC60" s="153"/>
      <c r="AD60" s="153"/>
      <c r="AE60" s="153"/>
      <c r="AF60" s="153"/>
      <c r="AG60" s="153" t="s">
        <v>129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2" x14ac:dyDescent="0.2">
      <c r="A61" s="160"/>
      <c r="B61" s="161"/>
      <c r="C61" s="192" t="s">
        <v>411</v>
      </c>
      <c r="D61" s="164"/>
      <c r="E61" s="165">
        <v>120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134</v>
      </c>
      <c r="AH61" s="153">
        <v>5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67" t="s">
        <v>121</v>
      </c>
      <c r="B62" s="168" t="s">
        <v>86</v>
      </c>
      <c r="C62" s="189" t="s">
        <v>87</v>
      </c>
      <c r="D62" s="169"/>
      <c r="E62" s="170"/>
      <c r="F62" s="171"/>
      <c r="G62" s="171">
        <f>SUMIF(AG63:AG64,"&lt;&gt;NOR",G63:G64)</f>
        <v>0</v>
      </c>
      <c r="H62" s="171"/>
      <c r="I62" s="171">
        <f>SUM(I63:I64)</f>
        <v>0</v>
      </c>
      <c r="J62" s="171"/>
      <c r="K62" s="171">
        <f>SUM(K63:K64)</f>
        <v>0</v>
      </c>
      <c r="L62" s="171"/>
      <c r="M62" s="171">
        <f>SUM(M63:M64)</f>
        <v>0</v>
      </c>
      <c r="N62" s="170"/>
      <c r="O62" s="170">
        <f>SUM(O63:O64)</f>
        <v>0</v>
      </c>
      <c r="P62" s="170"/>
      <c r="Q62" s="170">
        <f>SUM(Q63:Q64)</f>
        <v>0</v>
      </c>
      <c r="R62" s="171"/>
      <c r="S62" s="171"/>
      <c r="T62" s="172"/>
      <c r="U62" s="166"/>
      <c r="V62" s="166">
        <f>SUM(V63:V64)</f>
        <v>2.0699999999999998</v>
      </c>
      <c r="W62" s="166"/>
      <c r="X62" s="166"/>
      <c r="Y62" s="166"/>
      <c r="AG62" t="s">
        <v>122</v>
      </c>
    </row>
    <row r="63" spans="1:60" outlineLevel="1" x14ac:dyDescent="0.2">
      <c r="A63" s="174">
        <v>31</v>
      </c>
      <c r="B63" s="175" t="s">
        <v>198</v>
      </c>
      <c r="C63" s="191" t="s">
        <v>199</v>
      </c>
      <c r="D63" s="176" t="s">
        <v>132</v>
      </c>
      <c r="E63" s="177">
        <v>23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126</v>
      </c>
      <c r="T63" s="180" t="s">
        <v>126</v>
      </c>
      <c r="U63" s="163">
        <v>0.09</v>
      </c>
      <c r="V63" s="163">
        <f>ROUND(E63*U63,2)</f>
        <v>2.0699999999999998</v>
      </c>
      <c r="W63" s="163"/>
      <c r="X63" s="163" t="s">
        <v>127</v>
      </c>
      <c r="Y63" s="163" t="s">
        <v>128</v>
      </c>
      <c r="Z63" s="153"/>
      <c r="AA63" s="153"/>
      <c r="AB63" s="153"/>
      <c r="AC63" s="153"/>
      <c r="AD63" s="153"/>
      <c r="AE63" s="153"/>
      <c r="AF63" s="153"/>
      <c r="AG63" s="153" t="s">
        <v>129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192" t="s">
        <v>422</v>
      </c>
      <c r="D64" s="164"/>
      <c r="E64" s="165">
        <v>23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134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67" t="s">
        <v>121</v>
      </c>
      <c r="B65" s="168" t="s">
        <v>88</v>
      </c>
      <c r="C65" s="189" t="s">
        <v>89</v>
      </c>
      <c r="D65" s="169"/>
      <c r="E65" s="170"/>
      <c r="F65" s="171"/>
      <c r="G65" s="171">
        <f>SUMIF(AG66:AG66,"&lt;&gt;NOR",G66:G66)</f>
        <v>0</v>
      </c>
      <c r="H65" s="171"/>
      <c r="I65" s="171">
        <f>SUM(I66:I66)</f>
        <v>0</v>
      </c>
      <c r="J65" s="171"/>
      <c r="K65" s="171">
        <f>SUM(K66:K66)</f>
        <v>0</v>
      </c>
      <c r="L65" s="171"/>
      <c r="M65" s="171">
        <f>SUM(M66:M66)</f>
        <v>0</v>
      </c>
      <c r="N65" s="170"/>
      <c r="O65" s="170">
        <f>SUM(O66:O66)</f>
        <v>0</v>
      </c>
      <c r="P65" s="170"/>
      <c r="Q65" s="170">
        <f>SUM(Q66:Q66)</f>
        <v>0</v>
      </c>
      <c r="R65" s="171"/>
      <c r="S65" s="171"/>
      <c r="T65" s="172"/>
      <c r="U65" s="166"/>
      <c r="V65" s="166">
        <f>SUM(V66:V66)</f>
        <v>1.0900000000000001</v>
      </c>
      <c r="W65" s="166"/>
      <c r="X65" s="166"/>
      <c r="Y65" s="166"/>
      <c r="AG65" t="s">
        <v>122</v>
      </c>
    </row>
    <row r="66" spans="1:60" outlineLevel="1" x14ac:dyDescent="0.2">
      <c r="A66" s="181">
        <v>32</v>
      </c>
      <c r="B66" s="182" t="s">
        <v>201</v>
      </c>
      <c r="C66" s="190" t="s">
        <v>202</v>
      </c>
      <c r="D66" s="183" t="s">
        <v>159</v>
      </c>
      <c r="E66" s="184">
        <v>68.012860000000003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126</v>
      </c>
      <c r="T66" s="187" t="s">
        <v>126</v>
      </c>
      <c r="U66" s="163">
        <v>1.6E-2</v>
      </c>
      <c r="V66" s="163">
        <f>ROUND(E66*U66,2)</f>
        <v>1.0900000000000001</v>
      </c>
      <c r="W66" s="163"/>
      <c r="X66" s="163" t="s">
        <v>203</v>
      </c>
      <c r="Y66" s="163" t="s">
        <v>128</v>
      </c>
      <c r="Z66" s="153"/>
      <c r="AA66" s="153"/>
      <c r="AB66" s="153"/>
      <c r="AC66" s="153"/>
      <c r="AD66" s="153"/>
      <c r="AE66" s="153"/>
      <c r="AF66" s="153"/>
      <c r="AG66" s="153" t="s">
        <v>204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67" t="s">
        <v>121</v>
      </c>
      <c r="B67" s="168" t="s">
        <v>90</v>
      </c>
      <c r="C67" s="189" t="s">
        <v>91</v>
      </c>
      <c r="D67" s="169"/>
      <c r="E67" s="170"/>
      <c r="F67" s="171"/>
      <c r="G67" s="171">
        <f>SUMIF(AG68:AG75,"&lt;&gt;NOR",G68:G75)</f>
        <v>0</v>
      </c>
      <c r="H67" s="171"/>
      <c r="I67" s="171">
        <f>SUM(I68:I75)</f>
        <v>0</v>
      </c>
      <c r="J67" s="171"/>
      <c r="K67" s="171">
        <f>SUM(K68:K75)</f>
        <v>0</v>
      </c>
      <c r="L67" s="171"/>
      <c r="M67" s="171">
        <f>SUM(M68:M75)</f>
        <v>0</v>
      </c>
      <c r="N67" s="170"/>
      <c r="O67" s="170">
        <f>SUM(O68:O75)</f>
        <v>0</v>
      </c>
      <c r="P67" s="170"/>
      <c r="Q67" s="170">
        <f>SUM(Q68:Q75)</f>
        <v>0</v>
      </c>
      <c r="R67" s="171"/>
      <c r="S67" s="171"/>
      <c r="T67" s="172"/>
      <c r="U67" s="166"/>
      <c r="V67" s="166">
        <f>SUM(V68:V75)</f>
        <v>50.38</v>
      </c>
      <c r="W67" s="166"/>
      <c r="X67" s="166"/>
      <c r="Y67" s="166"/>
      <c r="AG67" t="s">
        <v>122</v>
      </c>
    </row>
    <row r="68" spans="1:60" ht="22.5" outlineLevel="1" x14ac:dyDescent="0.2">
      <c r="A68" s="174">
        <v>33</v>
      </c>
      <c r="B68" s="175" t="s">
        <v>205</v>
      </c>
      <c r="C68" s="191" t="s">
        <v>206</v>
      </c>
      <c r="D68" s="176" t="s">
        <v>159</v>
      </c>
      <c r="E68" s="177">
        <v>26.4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126</v>
      </c>
      <c r="T68" s="180" t="s">
        <v>126</v>
      </c>
      <c r="U68" s="163">
        <v>0</v>
      </c>
      <c r="V68" s="163">
        <f>ROUND(E68*U68,2)</f>
        <v>0</v>
      </c>
      <c r="W68" s="163"/>
      <c r="X68" s="163" t="s">
        <v>127</v>
      </c>
      <c r="Y68" s="163" t="s">
        <v>128</v>
      </c>
      <c r="Z68" s="153"/>
      <c r="AA68" s="153"/>
      <c r="AB68" s="153"/>
      <c r="AC68" s="153"/>
      <c r="AD68" s="153"/>
      <c r="AE68" s="153"/>
      <c r="AF68" s="153"/>
      <c r="AG68" s="153" t="s">
        <v>129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2" x14ac:dyDescent="0.2">
      <c r="A69" s="160"/>
      <c r="B69" s="161"/>
      <c r="C69" s="267" t="s">
        <v>207</v>
      </c>
      <c r="D69" s="268"/>
      <c r="E69" s="268"/>
      <c r="F69" s="268"/>
      <c r="G69" s="268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151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74">
        <v>34</v>
      </c>
      <c r="B70" s="175" t="s">
        <v>208</v>
      </c>
      <c r="C70" s="191" t="s">
        <v>209</v>
      </c>
      <c r="D70" s="176" t="s">
        <v>159</v>
      </c>
      <c r="E70" s="177">
        <v>10.210000000000001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126</v>
      </c>
      <c r="T70" s="180" t="s">
        <v>126</v>
      </c>
      <c r="U70" s="163">
        <v>0</v>
      </c>
      <c r="V70" s="163">
        <f>ROUND(E70*U70,2)</f>
        <v>0</v>
      </c>
      <c r="W70" s="163"/>
      <c r="X70" s="163" t="s">
        <v>127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129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192" t="s">
        <v>423</v>
      </c>
      <c r="D71" s="164"/>
      <c r="E71" s="165">
        <v>36.61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134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3" x14ac:dyDescent="0.2">
      <c r="A72" s="160"/>
      <c r="B72" s="161"/>
      <c r="C72" s="192" t="s">
        <v>424</v>
      </c>
      <c r="D72" s="164"/>
      <c r="E72" s="165">
        <v>-26.4</v>
      </c>
      <c r="F72" s="163"/>
      <c r="G72" s="163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3"/>
      <c r="AA72" s="153"/>
      <c r="AB72" s="153"/>
      <c r="AC72" s="153"/>
      <c r="AD72" s="153"/>
      <c r="AE72" s="153"/>
      <c r="AF72" s="153"/>
      <c r="AG72" s="153" t="s">
        <v>134</v>
      </c>
      <c r="AH72" s="153">
        <v>5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81">
        <v>35</v>
      </c>
      <c r="B73" s="182" t="s">
        <v>212</v>
      </c>
      <c r="C73" s="190" t="s">
        <v>213</v>
      </c>
      <c r="D73" s="183" t="s">
        <v>159</v>
      </c>
      <c r="E73" s="184">
        <v>36.61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126</v>
      </c>
      <c r="T73" s="187" t="s">
        <v>126</v>
      </c>
      <c r="U73" s="163">
        <v>0.68799999999999994</v>
      </c>
      <c r="V73" s="163">
        <f>ROUND(E73*U73,2)</f>
        <v>25.19</v>
      </c>
      <c r="W73" s="163"/>
      <c r="X73" s="163" t="s">
        <v>214</v>
      </c>
      <c r="Y73" s="163" t="s">
        <v>128</v>
      </c>
      <c r="Z73" s="153"/>
      <c r="AA73" s="153"/>
      <c r="AB73" s="153"/>
      <c r="AC73" s="153"/>
      <c r="AD73" s="153"/>
      <c r="AE73" s="153"/>
      <c r="AF73" s="153"/>
      <c r="AG73" s="153" t="s">
        <v>215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81">
        <v>36</v>
      </c>
      <c r="B74" s="182" t="s">
        <v>216</v>
      </c>
      <c r="C74" s="190" t="s">
        <v>217</v>
      </c>
      <c r="D74" s="183" t="s">
        <v>159</v>
      </c>
      <c r="E74" s="184">
        <v>36.61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126</v>
      </c>
      <c r="T74" s="187" t="s">
        <v>126</v>
      </c>
      <c r="U74" s="163">
        <v>0</v>
      </c>
      <c r="V74" s="163">
        <f>ROUND(E74*U74,2)</f>
        <v>0</v>
      </c>
      <c r="W74" s="163"/>
      <c r="X74" s="163" t="s">
        <v>214</v>
      </c>
      <c r="Y74" s="163" t="s">
        <v>128</v>
      </c>
      <c r="Z74" s="153"/>
      <c r="AA74" s="153"/>
      <c r="AB74" s="153"/>
      <c r="AC74" s="153"/>
      <c r="AD74" s="153"/>
      <c r="AE74" s="153"/>
      <c r="AF74" s="153"/>
      <c r="AG74" s="153" t="s">
        <v>215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81">
        <v>37</v>
      </c>
      <c r="B75" s="182" t="s">
        <v>218</v>
      </c>
      <c r="C75" s="190" t="s">
        <v>219</v>
      </c>
      <c r="D75" s="183" t="s">
        <v>159</v>
      </c>
      <c r="E75" s="184">
        <v>36.61</v>
      </c>
      <c r="F75" s="185"/>
      <c r="G75" s="186">
        <f>ROUND(E75*F75,2)</f>
        <v>0</v>
      </c>
      <c r="H75" s="185"/>
      <c r="I75" s="186">
        <f>ROUND(E75*H75,2)</f>
        <v>0</v>
      </c>
      <c r="J75" s="185"/>
      <c r="K75" s="186">
        <f>ROUND(E75*J75,2)</f>
        <v>0</v>
      </c>
      <c r="L75" s="186">
        <v>21</v>
      </c>
      <c r="M75" s="186">
        <f>G75*(1+L75/100)</f>
        <v>0</v>
      </c>
      <c r="N75" s="184">
        <v>0</v>
      </c>
      <c r="O75" s="184">
        <f>ROUND(E75*N75,2)</f>
        <v>0</v>
      </c>
      <c r="P75" s="184">
        <v>0</v>
      </c>
      <c r="Q75" s="184">
        <f>ROUND(E75*P75,2)</f>
        <v>0</v>
      </c>
      <c r="R75" s="186"/>
      <c r="S75" s="186" t="s">
        <v>126</v>
      </c>
      <c r="T75" s="187" t="s">
        <v>126</v>
      </c>
      <c r="U75" s="163">
        <v>0.68799999999999994</v>
      </c>
      <c r="V75" s="163">
        <f>ROUND(E75*U75,2)</f>
        <v>25.19</v>
      </c>
      <c r="W75" s="163"/>
      <c r="X75" s="163" t="s">
        <v>214</v>
      </c>
      <c r="Y75" s="163" t="s">
        <v>128</v>
      </c>
      <c r="Z75" s="153"/>
      <c r="AA75" s="153"/>
      <c r="AB75" s="153"/>
      <c r="AC75" s="153"/>
      <c r="AD75" s="153"/>
      <c r="AE75" s="153"/>
      <c r="AF75" s="153"/>
      <c r="AG75" s="153" t="s">
        <v>215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7" t="s">
        <v>121</v>
      </c>
      <c r="B76" s="168" t="s">
        <v>93</v>
      </c>
      <c r="C76" s="189" t="s">
        <v>29</v>
      </c>
      <c r="D76" s="169"/>
      <c r="E76" s="170"/>
      <c r="F76" s="171"/>
      <c r="G76" s="171">
        <f>SUMIF(AG77:AG84,"&lt;&gt;NOR",G77:G84)</f>
        <v>0</v>
      </c>
      <c r="H76" s="171"/>
      <c r="I76" s="171">
        <f>SUM(I77:I84)</f>
        <v>0</v>
      </c>
      <c r="J76" s="171"/>
      <c r="K76" s="171">
        <f>SUM(K77:K84)</f>
        <v>0</v>
      </c>
      <c r="L76" s="171"/>
      <c r="M76" s="171">
        <f>SUM(M77:M84)</f>
        <v>0</v>
      </c>
      <c r="N76" s="170"/>
      <c r="O76" s="170">
        <f>SUM(O77:O84)</f>
        <v>0</v>
      </c>
      <c r="P76" s="170"/>
      <c r="Q76" s="170">
        <f>SUM(Q77:Q84)</f>
        <v>0</v>
      </c>
      <c r="R76" s="171"/>
      <c r="S76" s="171"/>
      <c r="T76" s="172"/>
      <c r="U76" s="166"/>
      <c r="V76" s="166">
        <f>SUM(V77:V84)</f>
        <v>0</v>
      </c>
      <c r="W76" s="166"/>
      <c r="X76" s="166"/>
      <c r="Y76" s="166"/>
      <c r="AG76" t="s">
        <v>122</v>
      </c>
    </row>
    <row r="77" spans="1:60" outlineLevel="1" x14ac:dyDescent="0.2">
      <c r="A77" s="174">
        <v>38</v>
      </c>
      <c r="B77" s="175" t="s">
        <v>220</v>
      </c>
      <c r="C77" s="191" t="s">
        <v>221</v>
      </c>
      <c r="D77" s="176" t="s">
        <v>222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126</v>
      </c>
      <c r="T77" s="180" t="s">
        <v>223</v>
      </c>
      <c r="U77" s="163">
        <v>0</v>
      </c>
      <c r="V77" s="163">
        <f>ROUND(E77*U77,2)</f>
        <v>0</v>
      </c>
      <c r="W77" s="163"/>
      <c r="X77" s="163" t="s">
        <v>224</v>
      </c>
      <c r="Y77" s="163" t="s">
        <v>128</v>
      </c>
      <c r="Z77" s="153"/>
      <c r="AA77" s="153"/>
      <c r="AB77" s="153"/>
      <c r="AC77" s="153"/>
      <c r="AD77" s="153"/>
      <c r="AE77" s="153"/>
      <c r="AF77" s="153"/>
      <c r="AG77" s="153" t="s">
        <v>225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2" x14ac:dyDescent="0.2">
      <c r="A78" s="160"/>
      <c r="B78" s="161"/>
      <c r="C78" s="267" t="s">
        <v>226</v>
      </c>
      <c r="D78" s="268"/>
      <c r="E78" s="268"/>
      <c r="F78" s="268"/>
      <c r="G78" s="268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151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88" t="str">
        <f>C78</f>
        <v>Zaměření a vytýčení stávajících inženýrských sítí v místě stavby z hlediska jejich ochrany při provádění stavby.</v>
      </c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4">
        <v>39</v>
      </c>
      <c r="B79" s="175" t="s">
        <v>227</v>
      </c>
      <c r="C79" s="191" t="s">
        <v>228</v>
      </c>
      <c r="D79" s="176" t="s">
        <v>222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126</v>
      </c>
      <c r="T79" s="180" t="s">
        <v>223</v>
      </c>
      <c r="U79" s="163">
        <v>0</v>
      </c>
      <c r="V79" s="163">
        <f>ROUND(E79*U79,2)</f>
        <v>0</v>
      </c>
      <c r="W79" s="163"/>
      <c r="X79" s="163" t="s">
        <v>224</v>
      </c>
      <c r="Y79" s="163" t="s">
        <v>128</v>
      </c>
      <c r="Z79" s="153"/>
      <c r="AA79" s="153"/>
      <c r="AB79" s="153"/>
      <c r="AC79" s="153"/>
      <c r="AD79" s="153"/>
      <c r="AE79" s="153"/>
      <c r="AF79" s="153"/>
      <c r="AG79" s="153" t="s">
        <v>229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 x14ac:dyDescent="0.2">
      <c r="A80" s="160"/>
      <c r="B80" s="161"/>
      <c r="C80" s="267" t="s">
        <v>230</v>
      </c>
      <c r="D80" s="268"/>
      <c r="E80" s="268"/>
      <c r="F80" s="268"/>
      <c r="G80" s="268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151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40</v>
      </c>
      <c r="B81" s="175" t="s">
        <v>231</v>
      </c>
      <c r="C81" s="191" t="s">
        <v>232</v>
      </c>
      <c r="D81" s="176" t="s">
        <v>222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126</v>
      </c>
      <c r="T81" s="180" t="s">
        <v>223</v>
      </c>
      <c r="U81" s="163">
        <v>0</v>
      </c>
      <c r="V81" s="163">
        <f>ROUND(E81*U81,2)</f>
        <v>0</v>
      </c>
      <c r="W81" s="163"/>
      <c r="X81" s="163" t="s">
        <v>224</v>
      </c>
      <c r="Y81" s="163" t="s">
        <v>128</v>
      </c>
      <c r="Z81" s="153"/>
      <c r="AA81" s="153"/>
      <c r="AB81" s="153"/>
      <c r="AC81" s="153"/>
      <c r="AD81" s="153"/>
      <c r="AE81" s="153"/>
      <c r="AF81" s="153"/>
      <c r="AG81" s="153" t="s">
        <v>233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45" outlineLevel="2" x14ac:dyDescent="0.2">
      <c r="A82" s="160"/>
      <c r="B82" s="161"/>
      <c r="C82" s="267" t="s">
        <v>234</v>
      </c>
      <c r="D82" s="268"/>
      <c r="E82" s="268"/>
      <c r="F82" s="268"/>
      <c r="G82" s="268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151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88" t="str">
        <f>C82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4">
        <v>41</v>
      </c>
      <c r="B83" s="175" t="s">
        <v>235</v>
      </c>
      <c r="C83" s="191" t="s">
        <v>236</v>
      </c>
      <c r="D83" s="176" t="s">
        <v>222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126</v>
      </c>
      <c r="T83" s="180" t="s">
        <v>223</v>
      </c>
      <c r="U83" s="163">
        <v>0</v>
      </c>
      <c r="V83" s="163">
        <f>ROUND(E83*U83,2)</f>
        <v>0</v>
      </c>
      <c r="W83" s="163"/>
      <c r="X83" s="163" t="s">
        <v>224</v>
      </c>
      <c r="Y83" s="163" t="s">
        <v>128</v>
      </c>
      <c r="Z83" s="153"/>
      <c r="AA83" s="153"/>
      <c r="AB83" s="153"/>
      <c r="AC83" s="153"/>
      <c r="AD83" s="153"/>
      <c r="AE83" s="153"/>
      <c r="AF83" s="153"/>
      <c r="AG83" s="153" t="s">
        <v>233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2" x14ac:dyDescent="0.2">
      <c r="A84" s="160"/>
      <c r="B84" s="161"/>
      <c r="C84" s="267" t="s">
        <v>237</v>
      </c>
      <c r="D84" s="268"/>
      <c r="E84" s="268"/>
      <c r="F84" s="268"/>
      <c r="G84" s="268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151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88" t="str">
        <f>C84</f>
        <v>Náklady na ztížené provádění stavebních prací v důsledku nepřerušeného provozu na staveništi nebo v případech nepřerušeného provozu v objektech v nichž se stavební práce provádí.</v>
      </c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167" t="s">
        <v>121</v>
      </c>
      <c r="B85" s="168" t="s">
        <v>94</v>
      </c>
      <c r="C85" s="189" t="s">
        <v>30</v>
      </c>
      <c r="D85" s="169"/>
      <c r="E85" s="170"/>
      <c r="F85" s="171"/>
      <c r="G85" s="171">
        <f>SUMIF(AG86:AG93,"&lt;&gt;NOR",G86:G93)</f>
        <v>0</v>
      </c>
      <c r="H85" s="171"/>
      <c r="I85" s="171">
        <f>SUM(I86:I93)</f>
        <v>0</v>
      </c>
      <c r="J85" s="171"/>
      <c r="K85" s="171">
        <f>SUM(K86:K93)</f>
        <v>0</v>
      </c>
      <c r="L85" s="171"/>
      <c r="M85" s="171">
        <f>SUM(M86:M93)</f>
        <v>0</v>
      </c>
      <c r="N85" s="170"/>
      <c r="O85" s="170">
        <f>SUM(O86:O93)</f>
        <v>0</v>
      </c>
      <c r="P85" s="170"/>
      <c r="Q85" s="170">
        <f>SUM(Q86:Q93)</f>
        <v>0</v>
      </c>
      <c r="R85" s="171"/>
      <c r="S85" s="171"/>
      <c r="T85" s="172"/>
      <c r="U85" s="166"/>
      <c r="V85" s="166">
        <f>SUM(V86:V93)</f>
        <v>0</v>
      </c>
      <c r="W85" s="166"/>
      <c r="X85" s="166"/>
      <c r="Y85" s="166"/>
      <c r="AG85" t="s">
        <v>122</v>
      </c>
    </row>
    <row r="86" spans="1:60" outlineLevel="1" x14ac:dyDescent="0.2">
      <c r="A86" s="174">
        <v>42</v>
      </c>
      <c r="B86" s="175" t="s">
        <v>238</v>
      </c>
      <c r="C86" s="191" t="s">
        <v>239</v>
      </c>
      <c r="D86" s="176" t="s">
        <v>222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126</v>
      </c>
      <c r="T86" s="180" t="s">
        <v>223</v>
      </c>
      <c r="U86" s="163">
        <v>0</v>
      </c>
      <c r="V86" s="163">
        <f>ROUND(E86*U86,2)</f>
        <v>0</v>
      </c>
      <c r="W86" s="163"/>
      <c r="X86" s="163" t="s">
        <v>224</v>
      </c>
      <c r="Y86" s="163" t="s">
        <v>128</v>
      </c>
      <c r="Z86" s="153"/>
      <c r="AA86" s="153"/>
      <c r="AB86" s="153"/>
      <c r="AC86" s="153"/>
      <c r="AD86" s="153"/>
      <c r="AE86" s="153"/>
      <c r="AF86" s="153"/>
      <c r="AG86" s="153" t="s">
        <v>225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33.75" outlineLevel="2" x14ac:dyDescent="0.2">
      <c r="A87" s="160"/>
      <c r="B87" s="161"/>
      <c r="C87" s="267" t="s">
        <v>240</v>
      </c>
      <c r="D87" s="268"/>
      <c r="E87" s="268"/>
      <c r="F87" s="268"/>
      <c r="G87" s="268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151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88" t="str">
        <f>C87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4">
        <v>43</v>
      </c>
      <c r="B88" s="175" t="s">
        <v>241</v>
      </c>
      <c r="C88" s="191" t="s">
        <v>242</v>
      </c>
      <c r="D88" s="176" t="s">
        <v>222</v>
      </c>
      <c r="E88" s="177">
        <v>1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126</v>
      </c>
      <c r="T88" s="180" t="s">
        <v>223</v>
      </c>
      <c r="U88" s="163">
        <v>0</v>
      </c>
      <c r="V88" s="163">
        <f>ROUND(E88*U88,2)</f>
        <v>0</v>
      </c>
      <c r="W88" s="163"/>
      <c r="X88" s="163" t="s">
        <v>224</v>
      </c>
      <c r="Y88" s="163" t="s">
        <v>128</v>
      </c>
      <c r="Z88" s="153"/>
      <c r="AA88" s="153"/>
      <c r="AB88" s="153"/>
      <c r="AC88" s="153"/>
      <c r="AD88" s="153"/>
      <c r="AE88" s="153"/>
      <c r="AF88" s="153"/>
      <c r="AG88" s="153" t="s">
        <v>225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33.75" outlineLevel="2" x14ac:dyDescent="0.2">
      <c r="A89" s="160"/>
      <c r="B89" s="161"/>
      <c r="C89" s="267" t="s">
        <v>243</v>
      </c>
      <c r="D89" s="268"/>
      <c r="E89" s="268"/>
      <c r="F89" s="268"/>
      <c r="G89" s="268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151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88" t="str">
        <f>C89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4">
        <v>44</v>
      </c>
      <c r="B90" s="175" t="s">
        <v>244</v>
      </c>
      <c r="C90" s="191" t="s">
        <v>245</v>
      </c>
      <c r="D90" s="176" t="s">
        <v>222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126</v>
      </c>
      <c r="T90" s="180" t="s">
        <v>223</v>
      </c>
      <c r="U90" s="163">
        <v>0</v>
      </c>
      <c r="V90" s="163">
        <f>ROUND(E90*U90,2)</f>
        <v>0</v>
      </c>
      <c r="W90" s="163"/>
      <c r="X90" s="163" t="s">
        <v>224</v>
      </c>
      <c r="Y90" s="163" t="s">
        <v>128</v>
      </c>
      <c r="Z90" s="153"/>
      <c r="AA90" s="153"/>
      <c r="AB90" s="153"/>
      <c r="AC90" s="153"/>
      <c r="AD90" s="153"/>
      <c r="AE90" s="153"/>
      <c r="AF90" s="153"/>
      <c r="AG90" s="153" t="s">
        <v>225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45" outlineLevel="2" x14ac:dyDescent="0.2">
      <c r="A91" s="160"/>
      <c r="B91" s="161"/>
      <c r="C91" s="267" t="s">
        <v>246</v>
      </c>
      <c r="D91" s="268"/>
      <c r="E91" s="268"/>
      <c r="F91" s="268"/>
      <c r="G91" s="268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151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88" t="str">
        <f>C91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4">
        <v>45</v>
      </c>
      <c r="B92" s="175" t="s">
        <v>247</v>
      </c>
      <c r="C92" s="191" t="s">
        <v>248</v>
      </c>
      <c r="D92" s="176" t="s">
        <v>222</v>
      </c>
      <c r="E92" s="177">
        <v>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126</v>
      </c>
      <c r="T92" s="180" t="s">
        <v>223</v>
      </c>
      <c r="U92" s="163">
        <v>0</v>
      </c>
      <c r="V92" s="163">
        <f>ROUND(E92*U92,2)</f>
        <v>0</v>
      </c>
      <c r="W92" s="163"/>
      <c r="X92" s="163" t="s">
        <v>224</v>
      </c>
      <c r="Y92" s="163" t="s">
        <v>128</v>
      </c>
      <c r="Z92" s="153"/>
      <c r="AA92" s="153"/>
      <c r="AB92" s="153"/>
      <c r="AC92" s="153"/>
      <c r="AD92" s="153"/>
      <c r="AE92" s="153"/>
      <c r="AF92" s="153"/>
      <c r="AG92" s="153" t="s">
        <v>225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2" x14ac:dyDescent="0.2">
      <c r="A93" s="160"/>
      <c r="B93" s="161"/>
      <c r="C93" s="267" t="s">
        <v>249</v>
      </c>
      <c r="D93" s="268"/>
      <c r="E93" s="268"/>
      <c r="F93" s="268"/>
      <c r="G93" s="268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151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88" t="str">
        <f>C93</f>
        <v>Náklady na provedení skutečného zaměření stavby v rozsahu nezbytném pro zápis změny do katastru nemovitostí.</v>
      </c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3"/>
      <c r="B94" s="4"/>
      <c r="C94" s="19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107</v>
      </c>
    </row>
    <row r="95" spans="1:60" x14ac:dyDescent="0.2">
      <c r="A95" s="156"/>
      <c r="B95" s="157" t="s">
        <v>31</v>
      </c>
      <c r="C95" s="194"/>
      <c r="D95" s="158"/>
      <c r="E95" s="159"/>
      <c r="F95" s="159"/>
      <c r="G95" s="173">
        <f>G8+G26+G48+G57+G62+G65+G67+G76+G85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250</v>
      </c>
    </row>
    <row r="96" spans="1:60" x14ac:dyDescent="0.2">
      <c r="A96" s="3"/>
      <c r="B96" s="4"/>
      <c r="C96" s="19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19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76" t="s">
        <v>251</v>
      </c>
      <c r="B98" s="276"/>
      <c r="C98" s="27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5"/>
      <c r="B99" s="256"/>
      <c r="C99" s="257"/>
      <c r="D99" s="256"/>
      <c r="E99" s="256"/>
      <c r="F99" s="256"/>
      <c r="G99" s="25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G99" t="s">
        <v>252</v>
      </c>
    </row>
    <row r="100" spans="1:33" x14ac:dyDescent="0.2">
      <c r="A100" s="259"/>
      <c r="B100" s="260"/>
      <c r="C100" s="261"/>
      <c r="D100" s="260"/>
      <c r="E100" s="260"/>
      <c r="F100" s="260"/>
      <c r="G100" s="26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59"/>
      <c r="B101" s="260"/>
      <c r="C101" s="261"/>
      <c r="D101" s="260"/>
      <c r="E101" s="260"/>
      <c r="F101" s="260"/>
      <c r="G101" s="26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59"/>
      <c r="B102" s="260"/>
      <c r="C102" s="261"/>
      <c r="D102" s="260"/>
      <c r="E102" s="260"/>
      <c r="F102" s="260"/>
      <c r="G102" s="26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63"/>
      <c r="B103" s="264"/>
      <c r="C103" s="265"/>
      <c r="D103" s="264"/>
      <c r="E103" s="264"/>
      <c r="F103" s="264"/>
      <c r="G103" s="26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3"/>
      <c r="B104" s="4"/>
      <c r="C104" s="19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C105" s="195"/>
      <c r="D105" s="10"/>
      <c r="AG105" t="s">
        <v>253</v>
      </c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98:C98"/>
    <mergeCell ref="C91:G91"/>
    <mergeCell ref="C93:G93"/>
    <mergeCell ref="C78:G78"/>
    <mergeCell ref="C80:G80"/>
    <mergeCell ref="C82:G82"/>
    <mergeCell ref="C84:G84"/>
    <mergeCell ref="C87:G87"/>
    <mergeCell ref="C89:G89"/>
    <mergeCell ref="A99:G103"/>
    <mergeCell ref="C20:G20"/>
    <mergeCell ref="C23:G23"/>
    <mergeCell ref="C43:G43"/>
    <mergeCell ref="C69:G69"/>
  </mergeCells>
  <pageMargins left="0.25" right="0.25" top="0.75" bottom="0.75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11" activePane="bottomLeft" state="frozen"/>
      <selection pane="bottomLeft" activeCell="C33" sqref="C33"/>
    </sheetView>
  </sheetViews>
  <sheetFormatPr defaultRowHeight="12.75" outlineLevelRow="2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68</v>
      </c>
      <c r="C4" s="273" t="s">
        <v>69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SUMIF(AG9:AG21,"&lt;&gt;NOR",G9:G21)</f>
        <v>0</v>
      </c>
      <c r="H8" s="171"/>
      <c r="I8" s="171">
        <f>SUM(I9:I21)</f>
        <v>0</v>
      </c>
      <c r="J8" s="171"/>
      <c r="K8" s="171">
        <f>SUM(K9:K21)</f>
        <v>0</v>
      </c>
      <c r="L8" s="171"/>
      <c r="M8" s="171">
        <f>SUM(M9:M21)</f>
        <v>0</v>
      </c>
      <c r="N8" s="170"/>
      <c r="O8" s="170">
        <f>SUM(O9:O21)</f>
        <v>0</v>
      </c>
      <c r="P8" s="170"/>
      <c r="Q8" s="170">
        <f>SUM(Q9:Q21)</f>
        <v>43.279999999999994</v>
      </c>
      <c r="R8" s="171"/>
      <c r="S8" s="171"/>
      <c r="T8" s="172"/>
      <c r="U8" s="166"/>
      <c r="V8" s="166">
        <f>SUM(V9:V21)</f>
        <v>214.87</v>
      </c>
      <c r="W8" s="166"/>
      <c r="X8" s="166"/>
      <c r="Y8" s="166"/>
      <c r="AG8" t="s">
        <v>122</v>
      </c>
    </row>
    <row r="9" spans="1:60" outlineLevel="1" x14ac:dyDescent="0.2">
      <c r="A9" s="174">
        <v>1</v>
      </c>
      <c r="B9" s="175" t="s">
        <v>425</v>
      </c>
      <c r="C9" s="191" t="s">
        <v>426</v>
      </c>
      <c r="D9" s="176" t="s">
        <v>125</v>
      </c>
      <c r="E9" s="177">
        <v>184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0.22500000000000001</v>
      </c>
      <c r="Q9" s="177">
        <f>ROUND(E9*P9,2)</f>
        <v>41.4</v>
      </c>
      <c r="R9" s="179"/>
      <c r="S9" s="179" t="s">
        <v>126</v>
      </c>
      <c r="T9" s="180" t="s">
        <v>126</v>
      </c>
      <c r="U9" s="163">
        <v>0.14199999999999999</v>
      </c>
      <c r="V9" s="163">
        <f>ROUND(E9*U9,2)</f>
        <v>26.13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2" t="s">
        <v>427</v>
      </c>
      <c r="D10" s="164"/>
      <c r="E10" s="165">
        <v>184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134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1">
        <v>2</v>
      </c>
      <c r="B11" s="182" t="s">
        <v>130</v>
      </c>
      <c r="C11" s="190" t="s">
        <v>131</v>
      </c>
      <c r="D11" s="183" t="s">
        <v>132</v>
      </c>
      <c r="E11" s="184">
        <v>4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0.27</v>
      </c>
      <c r="Q11" s="184">
        <f>ROUND(E11*P11,2)</f>
        <v>1.08</v>
      </c>
      <c r="R11" s="186"/>
      <c r="S11" s="186" t="s">
        <v>126</v>
      </c>
      <c r="T11" s="187" t="s">
        <v>126</v>
      </c>
      <c r="U11" s="163">
        <v>0.123</v>
      </c>
      <c r="V11" s="163">
        <f>ROUND(E11*U11,2)</f>
        <v>0.49</v>
      </c>
      <c r="W11" s="163"/>
      <c r="X11" s="163" t="s">
        <v>127</v>
      </c>
      <c r="Y11" s="163" t="s">
        <v>128</v>
      </c>
      <c r="Z11" s="153"/>
      <c r="AA11" s="153"/>
      <c r="AB11" s="153"/>
      <c r="AC11" s="153"/>
      <c r="AD11" s="153"/>
      <c r="AE11" s="153"/>
      <c r="AF11" s="153"/>
      <c r="AG11" s="153" t="s">
        <v>129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81">
        <v>3</v>
      </c>
      <c r="B12" s="182" t="s">
        <v>140</v>
      </c>
      <c r="C12" s="190" t="s">
        <v>141</v>
      </c>
      <c r="D12" s="183" t="s">
        <v>142</v>
      </c>
      <c r="E12" s="184">
        <v>0.4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2</v>
      </c>
      <c r="Q12" s="184">
        <f>ROUND(E12*P12,2)</f>
        <v>0.8</v>
      </c>
      <c r="R12" s="186"/>
      <c r="S12" s="186" t="s">
        <v>126</v>
      </c>
      <c r="T12" s="187" t="s">
        <v>126</v>
      </c>
      <c r="U12" s="163">
        <v>16.54</v>
      </c>
      <c r="V12" s="163">
        <f>ROUND(E12*U12,2)</f>
        <v>6.62</v>
      </c>
      <c r="W12" s="163"/>
      <c r="X12" s="163" t="s">
        <v>127</v>
      </c>
      <c r="Y12" s="163" t="s">
        <v>128</v>
      </c>
      <c r="Z12" s="153"/>
      <c r="AA12" s="153"/>
      <c r="AB12" s="153"/>
      <c r="AC12" s="153"/>
      <c r="AD12" s="153"/>
      <c r="AE12" s="153"/>
      <c r="AF12" s="153"/>
      <c r="AG12" s="153" t="s">
        <v>129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1">
        <v>4</v>
      </c>
      <c r="B13" s="182" t="s">
        <v>343</v>
      </c>
      <c r="C13" s="190" t="s">
        <v>344</v>
      </c>
      <c r="D13" s="183" t="s">
        <v>142</v>
      </c>
      <c r="E13" s="184">
        <v>27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126</v>
      </c>
      <c r="T13" s="187" t="s">
        <v>126</v>
      </c>
      <c r="U13" s="163">
        <v>4.6550000000000002</v>
      </c>
      <c r="V13" s="163">
        <f>ROUND(E13*U13,2)</f>
        <v>125.69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74">
        <v>5</v>
      </c>
      <c r="B14" s="175" t="s">
        <v>260</v>
      </c>
      <c r="C14" s="191" t="s">
        <v>261</v>
      </c>
      <c r="D14" s="176" t="s">
        <v>142</v>
      </c>
      <c r="E14" s="177">
        <v>27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126</v>
      </c>
      <c r="T14" s="180" t="s">
        <v>126</v>
      </c>
      <c r="U14" s="163">
        <v>1.0999999999999999E-2</v>
      </c>
      <c r="V14" s="163">
        <f>ROUND(E14*U14,2)</f>
        <v>0.3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2" t="s">
        <v>428</v>
      </c>
      <c r="D15" s="164"/>
      <c r="E15" s="165">
        <v>27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134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4">
        <v>6</v>
      </c>
      <c r="B16" s="175" t="s">
        <v>263</v>
      </c>
      <c r="C16" s="191" t="s">
        <v>264</v>
      </c>
      <c r="D16" s="176" t="s">
        <v>142</v>
      </c>
      <c r="E16" s="177">
        <v>27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9"/>
      <c r="S16" s="179" t="s">
        <v>126</v>
      </c>
      <c r="T16" s="180" t="s">
        <v>126</v>
      </c>
      <c r="U16" s="163">
        <v>1.9379999999999999</v>
      </c>
      <c r="V16" s="163">
        <f>ROUND(E16*U16,2)</f>
        <v>52.33</v>
      </c>
      <c r="W16" s="163"/>
      <c r="X16" s="163" t="s">
        <v>127</v>
      </c>
      <c r="Y16" s="163" t="s">
        <v>128</v>
      </c>
      <c r="Z16" s="153"/>
      <c r="AA16" s="153"/>
      <c r="AB16" s="153"/>
      <c r="AC16" s="153"/>
      <c r="AD16" s="153"/>
      <c r="AE16" s="153"/>
      <c r="AF16" s="153"/>
      <c r="AG16" s="153" t="s">
        <v>129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 x14ac:dyDescent="0.2">
      <c r="A17" s="160"/>
      <c r="B17" s="161"/>
      <c r="C17" s="192" t="s">
        <v>428</v>
      </c>
      <c r="D17" s="164"/>
      <c r="E17" s="165">
        <v>27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134</v>
      </c>
      <c r="AH17" s="153">
        <v>5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1">
        <v>7</v>
      </c>
      <c r="B18" s="182" t="s">
        <v>429</v>
      </c>
      <c r="C18" s="190" t="s">
        <v>430</v>
      </c>
      <c r="D18" s="183" t="s">
        <v>125</v>
      </c>
      <c r="E18" s="184">
        <v>184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126</v>
      </c>
      <c r="T18" s="187" t="s">
        <v>126</v>
      </c>
      <c r="U18" s="163">
        <v>1.7999999999999999E-2</v>
      </c>
      <c r="V18" s="163">
        <f>ROUND(E18*U18,2)</f>
        <v>3.31</v>
      </c>
      <c r="W18" s="163"/>
      <c r="X18" s="163" t="s">
        <v>127</v>
      </c>
      <c r="Y18" s="163" t="s">
        <v>128</v>
      </c>
      <c r="Z18" s="153"/>
      <c r="AA18" s="153"/>
      <c r="AB18" s="153"/>
      <c r="AC18" s="153"/>
      <c r="AD18" s="153"/>
      <c r="AE18" s="153"/>
      <c r="AF18" s="153"/>
      <c r="AG18" s="153" t="s">
        <v>129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4">
        <v>8</v>
      </c>
      <c r="B19" s="175" t="s">
        <v>269</v>
      </c>
      <c r="C19" s="191" t="s">
        <v>270</v>
      </c>
      <c r="D19" s="176" t="s">
        <v>142</v>
      </c>
      <c r="E19" s="177">
        <v>27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126</v>
      </c>
      <c r="T19" s="180" t="s">
        <v>126</v>
      </c>
      <c r="U19" s="163">
        <v>0</v>
      </c>
      <c r="V19" s="163">
        <f>ROUND(E19*U19,2)</f>
        <v>0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267" t="s">
        <v>271</v>
      </c>
      <c r="D20" s="268"/>
      <c r="E20" s="268"/>
      <c r="F20" s="268"/>
      <c r="G20" s="268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151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192" t="s">
        <v>428</v>
      </c>
      <c r="D21" s="164"/>
      <c r="E21" s="165">
        <v>27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134</v>
      </c>
      <c r="AH21" s="153">
        <v>5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67" t="s">
        <v>121</v>
      </c>
      <c r="B22" s="168" t="s">
        <v>78</v>
      </c>
      <c r="C22" s="189" t="s">
        <v>79</v>
      </c>
      <c r="D22" s="169"/>
      <c r="E22" s="170"/>
      <c r="F22" s="171"/>
      <c r="G22" s="171">
        <f>SUMIF(AG23:AG33,"&lt;&gt;NOR",G23:G33)</f>
        <v>0</v>
      </c>
      <c r="H22" s="171"/>
      <c r="I22" s="171">
        <f>SUM(I23:I33)</f>
        <v>0</v>
      </c>
      <c r="J22" s="171"/>
      <c r="K22" s="171">
        <f>SUM(K23:K33)</f>
        <v>0</v>
      </c>
      <c r="L22" s="171"/>
      <c r="M22" s="171">
        <f>SUM(M23:M33)</f>
        <v>0</v>
      </c>
      <c r="N22" s="170"/>
      <c r="O22" s="170">
        <f>SUM(O23:O33)</f>
        <v>91.77</v>
      </c>
      <c r="P22" s="170"/>
      <c r="Q22" s="170">
        <f>SUM(Q23:Q33)</f>
        <v>14.72</v>
      </c>
      <c r="R22" s="171"/>
      <c r="S22" s="171"/>
      <c r="T22" s="172"/>
      <c r="U22" s="166"/>
      <c r="V22" s="166">
        <f>SUM(V23:V33)</f>
        <v>141.61000000000001</v>
      </c>
      <c r="W22" s="166"/>
      <c r="X22" s="166"/>
      <c r="Y22" s="166"/>
      <c r="AG22" t="s">
        <v>122</v>
      </c>
    </row>
    <row r="23" spans="1:60" outlineLevel="1" x14ac:dyDescent="0.2">
      <c r="A23" s="174">
        <v>9</v>
      </c>
      <c r="B23" s="175" t="s">
        <v>431</v>
      </c>
      <c r="C23" s="191" t="s">
        <v>432</v>
      </c>
      <c r="D23" s="176" t="s">
        <v>142</v>
      </c>
      <c r="E23" s="177">
        <v>7.36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2</v>
      </c>
      <c r="Q23" s="177">
        <f>ROUND(E23*P23,2)</f>
        <v>14.72</v>
      </c>
      <c r="R23" s="179"/>
      <c r="S23" s="179" t="s">
        <v>126</v>
      </c>
      <c r="T23" s="180" t="s">
        <v>126</v>
      </c>
      <c r="U23" s="163">
        <v>3.34</v>
      </c>
      <c r="V23" s="163">
        <f>ROUND(E23*U23,2)</f>
        <v>24.58</v>
      </c>
      <c r="W23" s="163"/>
      <c r="X23" s="163" t="s">
        <v>127</v>
      </c>
      <c r="Y23" s="163" t="s">
        <v>128</v>
      </c>
      <c r="Z23" s="153"/>
      <c r="AA23" s="153"/>
      <c r="AB23" s="153"/>
      <c r="AC23" s="153"/>
      <c r="AD23" s="153"/>
      <c r="AE23" s="153"/>
      <c r="AF23" s="153"/>
      <c r="AG23" s="153" t="s">
        <v>129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2" t="s">
        <v>433</v>
      </c>
      <c r="D24" s="164"/>
      <c r="E24" s="165">
        <v>7.36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134</v>
      </c>
      <c r="AH24" s="153">
        <v>5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10</v>
      </c>
      <c r="B25" s="175" t="s">
        <v>274</v>
      </c>
      <c r="C25" s="191" t="s">
        <v>275</v>
      </c>
      <c r="D25" s="176" t="s">
        <v>125</v>
      </c>
      <c r="E25" s="177">
        <v>184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0.25</v>
      </c>
      <c r="O25" s="177">
        <f>ROUND(E25*N25,2)</f>
        <v>46</v>
      </c>
      <c r="P25" s="177">
        <v>0</v>
      </c>
      <c r="Q25" s="177">
        <f>ROUND(E25*P25,2)</f>
        <v>0</v>
      </c>
      <c r="R25" s="179"/>
      <c r="S25" s="179" t="s">
        <v>126</v>
      </c>
      <c r="T25" s="180" t="s">
        <v>126</v>
      </c>
      <c r="U25" s="163">
        <v>8.4000000000000005E-2</v>
      </c>
      <c r="V25" s="163">
        <f>ROUND(E25*U25,2)</f>
        <v>15.46</v>
      </c>
      <c r="W25" s="163"/>
      <c r="X25" s="163" t="s">
        <v>127</v>
      </c>
      <c r="Y25" s="163" t="s">
        <v>128</v>
      </c>
      <c r="Z25" s="153"/>
      <c r="AA25" s="153"/>
      <c r="AB25" s="153"/>
      <c r="AC25" s="153"/>
      <c r="AD25" s="153"/>
      <c r="AE25" s="153"/>
      <c r="AF25" s="153"/>
      <c r="AG25" s="153" t="s">
        <v>129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2" t="s">
        <v>434</v>
      </c>
      <c r="D26" s="164"/>
      <c r="E26" s="165">
        <v>184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134</v>
      </c>
      <c r="AH26" s="153">
        <v>5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81">
        <v>11</v>
      </c>
      <c r="B27" s="182" t="s">
        <v>435</v>
      </c>
      <c r="C27" s="190" t="s">
        <v>436</v>
      </c>
      <c r="D27" s="183" t="s">
        <v>125</v>
      </c>
      <c r="E27" s="184">
        <v>4</v>
      </c>
      <c r="F27" s="185"/>
      <c r="G27" s="186">
        <f t="shared" ref="G27:G33" si="0">ROUND(E27*F27,2)</f>
        <v>0</v>
      </c>
      <c r="H27" s="185"/>
      <c r="I27" s="186">
        <f t="shared" ref="I27:I33" si="1">ROUND(E27*H27,2)</f>
        <v>0</v>
      </c>
      <c r="J27" s="185"/>
      <c r="K27" s="186">
        <f t="shared" ref="K27:K33" si="2">ROUND(E27*J27,2)</f>
        <v>0</v>
      </c>
      <c r="L27" s="186">
        <v>21</v>
      </c>
      <c r="M27" s="186">
        <f t="shared" ref="M27:M33" si="3">G27*(1+L27/100)</f>
        <v>0</v>
      </c>
      <c r="N27" s="184">
        <v>7.3899999999999993E-2</v>
      </c>
      <c r="O27" s="184">
        <f t="shared" ref="O27:O33" si="4">ROUND(E27*N27,2)</f>
        <v>0.3</v>
      </c>
      <c r="P27" s="184">
        <v>0</v>
      </c>
      <c r="Q27" s="184">
        <f t="shared" ref="Q27:Q33" si="5">ROUND(E27*P27,2)</f>
        <v>0</v>
      </c>
      <c r="R27" s="186"/>
      <c r="S27" s="186" t="s">
        <v>126</v>
      </c>
      <c r="T27" s="187" t="s">
        <v>126</v>
      </c>
      <c r="U27" s="163">
        <v>0.45200000000000001</v>
      </c>
      <c r="V27" s="163">
        <f t="shared" ref="V27:V33" si="6">ROUND(E27*U27,2)</f>
        <v>1.81</v>
      </c>
      <c r="W27" s="163"/>
      <c r="X27" s="163" t="s">
        <v>127</v>
      </c>
      <c r="Y27" s="163" t="s">
        <v>128</v>
      </c>
      <c r="Z27" s="153"/>
      <c r="AA27" s="153"/>
      <c r="AB27" s="153"/>
      <c r="AC27" s="153"/>
      <c r="AD27" s="153"/>
      <c r="AE27" s="153"/>
      <c r="AF27" s="153"/>
      <c r="AG27" s="153" t="s">
        <v>129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1">
        <v>12</v>
      </c>
      <c r="B28" s="182" t="s">
        <v>413</v>
      </c>
      <c r="C28" s="190" t="s">
        <v>414</v>
      </c>
      <c r="D28" s="183" t="s">
        <v>125</v>
      </c>
      <c r="E28" s="184">
        <v>180</v>
      </c>
      <c r="F28" s="185"/>
      <c r="G28" s="186">
        <f t="shared" si="0"/>
        <v>0</v>
      </c>
      <c r="H28" s="185"/>
      <c r="I28" s="186">
        <f t="shared" si="1"/>
        <v>0</v>
      </c>
      <c r="J28" s="185"/>
      <c r="K28" s="186">
        <f t="shared" si="2"/>
        <v>0</v>
      </c>
      <c r="L28" s="186">
        <v>21</v>
      </c>
      <c r="M28" s="186">
        <f t="shared" si="3"/>
        <v>0</v>
      </c>
      <c r="N28" s="184">
        <v>7.3899999999999993E-2</v>
      </c>
      <c r="O28" s="184">
        <f t="shared" si="4"/>
        <v>13.3</v>
      </c>
      <c r="P28" s="184">
        <v>0</v>
      </c>
      <c r="Q28" s="184">
        <f t="shared" si="5"/>
        <v>0</v>
      </c>
      <c r="R28" s="186"/>
      <c r="S28" s="186" t="s">
        <v>126</v>
      </c>
      <c r="T28" s="187" t="s">
        <v>126</v>
      </c>
      <c r="U28" s="163">
        <v>0.47799999999999998</v>
      </c>
      <c r="V28" s="163">
        <f t="shared" si="6"/>
        <v>86.04</v>
      </c>
      <c r="W28" s="163"/>
      <c r="X28" s="163" t="s">
        <v>127</v>
      </c>
      <c r="Y28" s="163" t="s">
        <v>128</v>
      </c>
      <c r="Z28" s="153"/>
      <c r="AA28" s="153"/>
      <c r="AB28" s="153"/>
      <c r="AC28" s="153"/>
      <c r="AD28" s="153"/>
      <c r="AE28" s="153"/>
      <c r="AF28" s="153"/>
      <c r="AG28" s="153" t="s">
        <v>129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1">
        <v>13</v>
      </c>
      <c r="B29" s="182" t="s">
        <v>437</v>
      </c>
      <c r="C29" s="190" t="s">
        <v>438</v>
      </c>
      <c r="D29" s="183" t="s">
        <v>132</v>
      </c>
      <c r="E29" s="184">
        <v>2</v>
      </c>
      <c r="F29" s="185"/>
      <c r="G29" s="186">
        <f t="shared" si="0"/>
        <v>0</v>
      </c>
      <c r="H29" s="185"/>
      <c r="I29" s="186">
        <f t="shared" si="1"/>
        <v>0</v>
      </c>
      <c r="J29" s="185"/>
      <c r="K29" s="186">
        <f t="shared" si="2"/>
        <v>0</v>
      </c>
      <c r="L29" s="186">
        <v>21</v>
      </c>
      <c r="M29" s="186">
        <f t="shared" si="3"/>
        <v>0</v>
      </c>
      <c r="N29" s="184">
        <v>3.3E-4</v>
      </c>
      <c r="O29" s="184">
        <f t="shared" si="4"/>
        <v>0</v>
      </c>
      <c r="P29" s="184">
        <v>0</v>
      </c>
      <c r="Q29" s="184">
        <f t="shared" si="5"/>
        <v>0</v>
      </c>
      <c r="R29" s="186"/>
      <c r="S29" s="186" t="s">
        <v>126</v>
      </c>
      <c r="T29" s="187" t="s">
        <v>126</v>
      </c>
      <c r="U29" s="163">
        <v>0.41</v>
      </c>
      <c r="V29" s="163">
        <f t="shared" si="6"/>
        <v>0.82</v>
      </c>
      <c r="W29" s="163"/>
      <c r="X29" s="163" t="s">
        <v>127</v>
      </c>
      <c r="Y29" s="163" t="s">
        <v>128</v>
      </c>
      <c r="Z29" s="153"/>
      <c r="AA29" s="153"/>
      <c r="AB29" s="153"/>
      <c r="AC29" s="153"/>
      <c r="AD29" s="153"/>
      <c r="AE29" s="153"/>
      <c r="AF29" s="153"/>
      <c r="AG29" s="153" t="s">
        <v>129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81">
        <v>14</v>
      </c>
      <c r="B30" s="182" t="s">
        <v>416</v>
      </c>
      <c r="C30" s="190" t="s">
        <v>417</v>
      </c>
      <c r="D30" s="183" t="s">
        <v>132</v>
      </c>
      <c r="E30" s="184">
        <v>30</v>
      </c>
      <c r="F30" s="185"/>
      <c r="G30" s="186">
        <f t="shared" si="0"/>
        <v>0</v>
      </c>
      <c r="H30" s="185"/>
      <c r="I30" s="186">
        <f t="shared" si="1"/>
        <v>0</v>
      </c>
      <c r="J30" s="185"/>
      <c r="K30" s="186">
        <f t="shared" si="2"/>
        <v>0</v>
      </c>
      <c r="L30" s="186">
        <v>21</v>
      </c>
      <c r="M30" s="186">
        <f t="shared" si="3"/>
        <v>0</v>
      </c>
      <c r="N30" s="184">
        <v>3.6000000000000002E-4</v>
      </c>
      <c r="O30" s="184">
        <f t="shared" si="4"/>
        <v>0.01</v>
      </c>
      <c r="P30" s="184">
        <v>0</v>
      </c>
      <c r="Q30" s="184">
        <f t="shared" si="5"/>
        <v>0</v>
      </c>
      <c r="R30" s="186"/>
      <c r="S30" s="186" t="s">
        <v>126</v>
      </c>
      <c r="T30" s="187" t="s">
        <v>126</v>
      </c>
      <c r="U30" s="163">
        <v>0.43</v>
      </c>
      <c r="V30" s="163">
        <f t="shared" si="6"/>
        <v>12.9</v>
      </c>
      <c r="W30" s="163"/>
      <c r="X30" s="163" t="s">
        <v>127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129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81">
        <v>15</v>
      </c>
      <c r="B31" s="182" t="s">
        <v>439</v>
      </c>
      <c r="C31" s="190" t="s">
        <v>454</v>
      </c>
      <c r="D31" s="183" t="s">
        <v>125</v>
      </c>
      <c r="E31" s="184">
        <v>1</v>
      </c>
      <c r="F31" s="185"/>
      <c r="G31" s="186">
        <f t="shared" si="0"/>
        <v>0</v>
      </c>
      <c r="H31" s="185"/>
      <c r="I31" s="186">
        <f t="shared" si="1"/>
        <v>0</v>
      </c>
      <c r="J31" s="185"/>
      <c r="K31" s="186">
        <f t="shared" si="2"/>
        <v>0</v>
      </c>
      <c r="L31" s="186">
        <v>21</v>
      </c>
      <c r="M31" s="186">
        <f t="shared" si="3"/>
        <v>0</v>
      </c>
      <c r="N31" s="184">
        <v>0.129</v>
      </c>
      <c r="O31" s="184">
        <f t="shared" si="4"/>
        <v>0.13</v>
      </c>
      <c r="P31" s="184">
        <v>0</v>
      </c>
      <c r="Q31" s="184">
        <f t="shared" si="5"/>
        <v>0</v>
      </c>
      <c r="R31" s="186" t="s">
        <v>288</v>
      </c>
      <c r="S31" s="186" t="s">
        <v>126</v>
      </c>
      <c r="T31" s="187" t="s">
        <v>126</v>
      </c>
      <c r="U31" s="163">
        <v>0</v>
      </c>
      <c r="V31" s="163">
        <f t="shared" si="6"/>
        <v>0</v>
      </c>
      <c r="W31" s="163"/>
      <c r="X31" s="163" t="s">
        <v>289</v>
      </c>
      <c r="Y31" s="163" t="s">
        <v>128</v>
      </c>
      <c r="Z31" s="153"/>
      <c r="AA31" s="153"/>
      <c r="AB31" s="153"/>
      <c r="AC31" s="153"/>
      <c r="AD31" s="153"/>
      <c r="AE31" s="153"/>
      <c r="AF31" s="153"/>
      <c r="AG31" s="153" t="s">
        <v>290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81">
        <v>16</v>
      </c>
      <c r="B32" s="182" t="s">
        <v>440</v>
      </c>
      <c r="C32" s="190" t="s">
        <v>455</v>
      </c>
      <c r="D32" s="183" t="s">
        <v>125</v>
      </c>
      <c r="E32" s="184">
        <v>1</v>
      </c>
      <c r="F32" s="185"/>
      <c r="G32" s="186">
        <f t="shared" si="0"/>
        <v>0</v>
      </c>
      <c r="H32" s="185"/>
      <c r="I32" s="186">
        <f t="shared" si="1"/>
        <v>0</v>
      </c>
      <c r="J32" s="185"/>
      <c r="K32" s="186">
        <f t="shared" si="2"/>
        <v>0</v>
      </c>
      <c r="L32" s="186">
        <v>21</v>
      </c>
      <c r="M32" s="186">
        <f t="shared" si="3"/>
        <v>0</v>
      </c>
      <c r="N32" s="184">
        <v>0.13150000000000001</v>
      </c>
      <c r="O32" s="184">
        <f t="shared" si="4"/>
        <v>0.13</v>
      </c>
      <c r="P32" s="184">
        <v>0</v>
      </c>
      <c r="Q32" s="184">
        <f t="shared" si="5"/>
        <v>0</v>
      </c>
      <c r="R32" s="186" t="s">
        <v>288</v>
      </c>
      <c r="S32" s="186" t="s">
        <v>126</v>
      </c>
      <c r="T32" s="187" t="s">
        <v>126</v>
      </c>
      <c r="U32" s="163">
        <v>0</v>
      </c>
      <c r="V32" s="163">
        <f t="shared" si="6"/>
        <v>0</v>
      </c>
      <c r="W32" s="163"/>
      <c r="X32" s="163" t="s">
        <v>289</v>
      </c>
      <c r="Y32" s="163" t="s">
        <v>128</v>
      </c>
      <c r="Z32" s="153"/>
      <c r="AA32" s="153"/>
      <c r="AB32" s="153"/>
      <c r="AC32" s="153"/>
      <c r="AD32" s="153"/>
      <c r="AE32" s="153"/>
      <c r="AF32" s="153"/>
      <c r="AG32" s="153" t="s">
        <v>290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81">
        <v>17</v>
      </c>
      <c r="B33" s="182" t="s">
        <v>419</v>
      </c>
      <c r="C33" s="190" t="s">
        <v>453</v>
      </c>
      <c r="D33" s="183" t="s">
        <v>125</v>
      </c>
      <c r="E33" s="184">
        <v>185</v>
      </c>
      <c r="F33" s="185"/>
      <c r="G33" s="186">
        <f t="shared" si="0"/>
        <v>0</v>
      </c>
      <c r="H33" s="185"/>
      <c r="I33" s="186">
        <f t="shared" si="1"/>
        <v>0</v>
      </c>
      <c r="J33" s="185"/>
      <c r="K33" s="186">
        <f t="shared" si="2"/>
        <v>0</v>
      </c>
      <c r="L33" s="186">
        <v>21</v>
      </c>
      <c r="M33" s="186">
        <f t="shared" si="3"/>
        <v>0</v>
      </c>
      <c r="N33" s="184">
        <v>0.17244999999999999</v>
      </c>
      <c r="O33" s="184">
        <f t="shared" si="4"/>
        <v>31.9</v>
      </c>
      <c r="P33" s="184">
        <v>0</v>
      </c>
      <c r="Q33" s="184">
        <f t="shared" si="5"/>
        <v>0</v>
      </c>
      <c r="R33" s="186" t="s">
        <v>288</v>
      </c>
      <c r="S33" s="186" t="s">
        <v>126</v>
      </c>
      <c r="T33" s="187" t="s">
        <v>126</v>
      </c>
      <c r="U33" s="163">
        <v>0</v>
      </c>
      <c r="V33" s="163">
        <f t="shared" si="6"/>
        <v>0</v>
      </c>
      <c r="W33" s="163"/>
      <c r="X33" s="163" t="s">
        <v>289</v>
      </c>
      <c r="Y33" s="163" t="s">
        <v>128</v>
      </c>
      <c r="Z33" s="153"/>
      <c r="AA33" s="153"/>
      <c r="AB33" s="153"/>
      <c r="AC33" s="153"/>
      <c r="AD33" s="153"/>
      <c r="AE33" s="153"/>
      <c r="AF33" s="153"/>
      <c r="AG33" s="153" t="s">
        <v>290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7" t="s">
        <v>121</v>
      </c>
      <c r="B34" s="168" t="s">
        <v>82</v>
      </c>
      <c r="C34" s="189" t="s">
        <v>83</v>
      </c>
      <c r="D34" s="169"/>
      <c r="E34" s="170"/>
      <c r="F34" s="171"/>
      <c r="G34" s="171">
        <f>SUMIF(AG35:AG41,"&lt;&gt;NOR",G35:G41)</f>
        <v>0</v>
      </c>
      <c r="H34" s="171"/>
      <c r="I34" s="171">
        <f>SUM(I35:I41)</f>
        <v>0</v>
      </c>
      <c r="J34" s="171"/>
      <c r="K34" s="171">
        <f>SUM(K35:K41)</f>
        <v>0</v>
      </c>
      <c r="L34" s="171"/>
      <c r="M34" s="171">
        <f>SUM(M35:M41)</f>
        <v>0</v>
      </c>
      <c r="N34" s="170"/>
      <c r="O34" s="170">
        <f>SUM(O35:O41)</f>
        <v>1.7500000000000002</v>
      </c>
      <c r="P34" s="170"/>
      <c r="Q34" s="170">
        <f>SUM(Q35:Q41)</f>
        <v>0</v>
      </c>
      <c r="R34" s="171"/>
      <c r="S34" s="171"/>
      <c r="T34" s="172"/>
      <c r="U34" s="166"/>
      <c r="V34" s="166">
        <f>SUM(V35:V41)</f>
        <v>17.52</v>
      </c>
      <c r="W34" s="166"/>
      <c r="X34" s="166"/>
      <c r="Y34" s="166"/>
      <c r="AG34" t="s">
        <v>122</v>
      </c>
    </row>
    <row r="35" spans="1:60" ht="22.5" outlineLevel="1" x14ac:dyDescent="0.2">
      <c r="A35" s="181">
        <v>18</v>
      </c>
      <c r="B35" s="182" t="s">
        <v>297</v>
      </c>
      <c r="C35" s="190" t="s">
        <v>298</v>
      </c>
      <c r="D35" s="183" t="s">
        <v>132</v>
      </c>
      <c r="E35" s="184">
        <v>4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0.188</v>
      </c>
      <c r="O35" s="184">
        <f>ROUND(E35*N35,2)</f>
        <v>0.75</v>
      </c>
      <c r="P35" s="184">
        <v>0</v>
      </c>
      <c r="Q35" s="184">
        <f>ROUND(E35*P35,2)</f>
        <v>0</v>
      </c>
      <c r="R35" s="186"/>
      <c r="S35" s="186" t="s">
        <v>126</v>
      </c>
      <c r="T35" s="187" t="s">
        <v>126</v>
      </c>
      <c r="U35" s="163">
        <v>0.27200000000000002</v>
      </c>
      <c r="V35" s="163">
        <f>ROUND(E35*U35,2)</f>
        <v>1.0900000000000001</v>
      </c>
      <c r="W35" s="163"/>
      <c r="X35" s="163" t="s">
        <v>127</v>
      </c>
      <c r="Y35" s="163" t="s">
        <v>128</v>
      </c>
      <c r="Z35" s="153"/>
      <c r="AA35" s="153"/>
      <c r="AB35" s="153"/>
      <c r="AC35" s="153"/>
      <c r="AD35" s="153"/>
      <c r="AE35" s="153"/>
      <c r="AF35" s="153"/>
      <c r="AG35" s="153" t="s">
        <v>129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1">
        <v>19</v>
      </c>
      <c r="B36" s="182" t="s">
        <v>177</v>
      </c>
      <c r="C36" s="190" t="s">
        <v>178</v>
      </c>
      <c r="D36" s="183" t="s">
        <v>142</v>
      </c>
      <c r="E36" s="184">
        <v>0.3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2.5249999999999999</v>
      </c>
      <c r="O36" s="184">
        <f>ROUND(E36*N36,2)</f>
        <v>0.76</v>
      </c>
      <c r="P36" s="184">
        <v>0</v>
      </c>
      <c r="Q36" s="184">
        <f>ROUND(E36*P36,2)</f>
        <v>0</v>
      </c>
      <c r="R36" s="186"/>
      <c r="S36" s="186" t="s">
        <v>137</v>
      </c>
      <c r="T36" s="187" t="s">
        <v>138</v>
      </c>
      <c r="U36" s="163">
        <v>1.4419999999999999</v>
      </c>
      <c r="V36" s="163">
        <f>ROUND(E36*U36,2)</f>
        <v>0.43</v>
      </c>
      <c r="W36" s="163"/>
      <c r="X36" s="163" t="s">
        <v>127</v>
      </c>
      <c r="Y36" s="163" t="s">
        <v>128</v>
      </c>
      <c r="Z36" s="153"/>
      <c r="AA36" s="153"/>
      <c r="AB36" s="153"/>
      <c r="AC36" s="153"/>
      <c r="AD36" s="153"/>
      <c r="AE36" s="153"/>
      <c r="AF36" s="153"/>
      <c r="AG36" s="153" t="s">
        <v>129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4">
        <v>20</v>
      </c>
      <c r="B37" s="175" t="s">
        <v>186</v>
      </c>
      <c r="C37" s="191" t="s">
        <v>187</v>
      </c>
      <c r="D37" s="176" t="s">
        <v>188</v>
      </c>
      <c r="E37" s="177">
        <v>16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189</v>
      </c>
      <c r="S37" s="179" t="s">
        <v>126</v>
      </c>
      <c r="T37" s="180" t="s">
        <v>126</v>
      </c>
      <c r="U37" s="163">
        <v>1</v>
      </c>
      <c r="V37" s="163">
        <f>ROUND(E37*U37,2)</f>
        <v>16</v>
      </c>
      <c r="W37" s="163"/>
      <c r="X37" s="163" t="s">
        <v>190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191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192" t="s">
        <v>192</v>
      </c>
      <c r="D38" s="164"/>
      <c r="E38" s="165">
        <v>16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134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81">
        <v>21</v>
      </c>
      <c r="B39" s="182" t="s">
        <v>304</v>
      </c>
      <c r="C39" s="190" t="s">
        <v>305</v>
      </c>
      <c r="D39" s="183" t="s">
        <v>173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5.1999999999999998E-2</v>
      </c>
      <c r="O39" s="184">
        <f>ROUND(E39*N39,2)</f>
        <v>0.1</v>
      </c>
      <c r="P39" s="184">
        <v>0</v>
      </c>
      <c r="Q39" s="184">
        <f>ROUND(E39*P39,2)</f>
        <v>0</v>
      </c>
      <c r="R39" s="186" t="s">
        <v>288</v>
      </c>
      <c r="S39" s="186" t="s">
        <v>126</v>
      </c>
      <c r="T39" s="187" t="s">
        <v>126</v>
      </c>
      <c r="U39" s="163">
        <v>0</v>
      </c>
      <c r="V39" s="163">
        <f>ROUND(E39*U39,2)</f>
        <v>0</v>
      </c>
      <c r="W39" s="163"/>
      <c r="X39" s="163" t="s">
        <v>289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290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81">
        <v>22</v>
      </c>
      <c r="B40" s="182" t="s">
        <v>306</v>
      </c>
      <c r="C40" s="190" t="s">
        <v>307</v>
      </c>
      <c r="D40" s="183" t="s">
        <v>173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6.9000000000000006E-2</v>
      </c>
      <c r="O40" s="184">
        <f>ROUND(E40*N40,2)</f>
        <v>7.0000000000000007E-2</v>
      </c>
      <c r="P40" s="184">
        <v>0</v>
      </c>
      <c r="Q40" s="184">
        <f>ROUND(E40*P40,2)</f>
        <v>0</v>
      </c>
      <c r="R40" s="186" t="s">
        <v>288</v>
      </c>
      <c r="S40" s="186" t="s">
        <v>126</v>
      </c>
      <c r="T40" s="187" t="s">
        <v>126</v>
      </c>
      <c r="U40" s="163">
        <v>0</v>
      </c>
      <c r="V40" s="163">
        <f>ROUND(E40*U40,2)</f>
        <v>0</v>
      </c>
      <c r="W40" s="163"/>
      <c r="X40" s="163" t="s">
        <v>289</v>
      </c>
      <c r="Y40" s="163" t="s">
        <v>128</v>
      </c>
      <c r="Z40" s="153"/>
      <c r="AA40" s="153"/>
      <c r="AB40" s="153"/>
      <c r="AC40" s="153"/>
      <c r="AD40" s="153"/>
      <c r="AE40" s="153"/>
      <c r="AF40" s="153"/>
      <c r="AG40" s="153" t="s">
        <v>290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81">
        <v>23</v>
      </c>
      <c r="B41" s="182" t="s">
        <v>308</v>
      </c>
      <c r="C41" s="190" t="s">
        <v>309</v>
      </c>
      <c r="D41" s="183" t="s">
        <v>173</v>
      </c>
      <c r="E41" s="184">
        <v>1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6.9000000000000006E-2</v>
      </c>
      <c r="O41" s="184">
        <f>ROUND(E41*N41,2)</f>
        <v>7.0000000000000007E-2</v>
      </c>
      <c r="P41" s="184">
        <v>0</v>
      </c>
      <c r="Q41" s="184">
        <f>ROUND(E41*P41,2)</f>
        <v>0</v>
      </c>
      <c r="R41" s="186" t="s">
        <v>288</v>
      </c>
      <c r="S41" s="186" t="s">
        <v>126</v>
      </c>
      <c r="T41" s="187" t="s">
        <v>126</v>
      </c>
      <c r="U41" s="163">
        <v>0</v>
      </c>
      <c r="V41" s="163">
        <f>ROUND(E41*U41,2)</f>
        <v>0</v>
      </c>
      <c r="W41" s="163"/>
      <c r="X41" s="163" t="s">
        <v>289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290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67" t="s">
        <v>121</v>
      </c>
      <c r="B42" s="168" t="s">
        <v>86</v>
      </c>
      <c r="C42" s="189" t="s">
        <v>87</v>
      </c>
      <c r="D42" s="169"/>
      <c r="E42" s="170"/>
      <c r="F42" s="171"/>
      <c r="G42" s="171">
        <f>SUMIF(AG43:AG46,"&lt;&gt;NOR",G43:G46)</f>
        <v>0</v>
      </c>
      <c r="H42" s="171"/>
      <c r="I42" s="171">
        <f>SUM(I43:I46)</f>
        <v>0</v>
      </c>
      <c r="J42" s="171"/>
      <c r="K42" s="171">
        <f>SUM(K43:K46)</f>
        <v>0</v>
      </c>
      <c r="L42" s="171"/>
      <c r="M42" s="171">
        <f>SUM(M43:M46)</f>
        <v>0</v>
      </c>
      <c r="N42" s="170"/>
      <c r="O42" s="170">
        <f>SUM(O43:O46)</f>
        <v>0</v>
      </c>
      <c r="P42" s="170"/>
      <c r="Q42" s="170">
        <f>SUM(Q43:Q46)</f>
        <v>0</v>
      </c>
      <c r="R42" s="171"/>
      <c r="S42" s="171"/>
      <c r="T42" s="172"/>
      <c r="U42" s="166"/>
      <c r="V42" s="166">
        <f>SUM(V43:V46)</f>
        <v>21.52</v>
      </c>
      <c r="W42" s="166"/>
      <c r="X42" s="166"/>
      <c r="Y42" s="166"/>
      <c r="AG42" t="s">
        <v>122</v>
      </c>
    </row>
    <row r="43" spans="1:60" outlineLevel="1" x14ac:dyDescent="0.2">
      <c r="A43" s="174">
        <v>24</v>
      </c>
      <c r="B43" s="175" t="s">
        <v>198</v>
      </c>
      <c r="C43" s="191" t="s">
        <v>199</v>
      </c>
      <c r="D43" s="176" t="s">
        <v>132</v>
      </c>
      <c r="E43" s="177">
        <v>4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126</v>
      </c>
      <c r="T43" s="180" t="s">
        <v>126</v>
      </c>
      <c r="U43" s="163">
        <v>0.09</v>
      </c>
      <c r="V43" s="163">
        <f>ROUND(E43*U43,2)</f>
        <v>0.36</v>
      </c>
      <c r="W43" s="163"/>
      <c r="X43" s="163" t="s">
        <v>127</v>
      </c>
      <c r="Y43" s="163" t="s">
        <v>128</v>
      </c>
      <c r="Z43" s="153"/>
      <c r="AA43" s="153"/>
      <c r="AB43" s="153"/>
      <c r="AC43" s="153"/>
      <c r="AD43" s="153"/>
      <c r="AE43" s="153"/>
      <c r="AF43" s="153"/>
      <c r="AG43" s="153" t="s">
        <v>129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2" t="s">
        <v>441</v>
      </c>
      <c r="D44" s="164"/>
      <c r="E44" s="165">
        <v>4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134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4">
        <v>25</v>
      </c>
      <c r="B45" s="175" t="s">
        <v>442</v>
      </c>
      <c r="C45" s="191" t="s">
        <v>443</v>
      </c>
      <c r="D45" s="176" t="s">
        <v>125</v>
      </c>
      <c r="E45" s="177">
        <v>184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126</v>
      </c>
      <c r="T45" s="180" t="s">
        <v>126</v>
      </c>
      <c r="U45" s="163">
        <v>0.115</v>
      </c>
      <c r="V45" s="163">
        <f>ROUND(E45*U45,2)</f>
        <v>21.16</v>
      </c>
      <c r="W45" s="163"/>
      <c r="X45" s="163" t="s">
        <v>127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129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 x14ac:dyDescent="0.2">
      <c r="A46" s="160"/>
      <c r="B46" s="161"/>
      <c r="C46" s="192" t="s">
        <v>444</v>
      </c>
      <c r="D46" s="164"/>
      <c r="E46" s="165">
        <v>184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134</v>
      </c>
      <c r="AH46" s="153">
        <v>5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121</v>
      </c>
      <c r="B47" s="168" t="s">
        <v>88</v>
      </c>
      <c r="C47" s="189" t="s">
        <v>89</v>
      </c>
      <c r="D47" s="169"/>
      <c r="E47" s="170"/>
      <c r="F47" s="171"/>
      <c r="G47" s="171">
        <f>SUMIF(AG48:AG48,"&lt;&gt;NOR",G48:G48)</f>
        <v>0</v>
      </c>
      <c r="H47" s="171"/>
      <c r="I47" s="171">
        <f>SUM(I48:I48)</f>
        <v>0</v>
      </c>
      <c r="J47" s="171"/>
      <c r="K47" s="171">
        <f>SUM(K48:K48)</f>
        <v>0</v>
      </c>
      <c r="L47" s="171"/>
      <c r="M47" s="171">
        <f>SUM(M48:M48)</f>
        <v>0</v>
      </c>
      <c r="N47" s="170"/>
      <c r="O47" s="170">
        <f>SUM(O48:O48)</f>
        <v>0</v>
      </c>
      <c r="P47" s="170"/>
      <c r="Q47" s="170">
        <f>SUM(Q48:Q48)</f>
        <v>0</v>
      </c>
      <c r="R47" s="171"/>
      <c r="S47" s="171"/>
      <c r="T47" s="172"/>
      <c r="U47" s="166"/>
      <c r="V47" s="166">
        <f>SUM(V48:V48)</f>
        <v>1.5</v>
      </c>
      <c r="W47" s="166"/>
      <c r="X47" s="166"/>
      <c r="Y47" s="166"/>
      <c r="AG47" t="s">
        <v>122</v>
      </c>
    </row>
    <row r="48" spans="1:60" outlineLevel="1" x14ac:dyDescent="0.2">
      <c r="A48" s="181">
        <v>26</v>
      </c>
      <c r="B48" s="182" t="s">
        <v>201</v>
      </c>
      <c r="C48" s="190" t="s">
        <v>202</v>
      </c>
      <c r="D48" s="183" t="s">
        <v>159</v>
      </c>
      <c r="E48" s="184">
        <v>93.52431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126</v>
      </c>
      <c r="T48" s="187" t="s">
        <v>126</v>
      </c>
      <c r="U48" s="163">
        <v>1.6E-2</v>
      </c>
      <c r="V48" s="163">
        <f>ROUND(E48*U48,2)</f>
        <v>1.5</v>
      </c>
      <c r="W48" s="163"/>
      <c r="X48" s="163" t="s">
        <v>203</v>
      </c>
      <c r="Y48" s="163" t="s">
        <v>128</v>
      </c>
      <c r="Z48" s="153"/>
      <c r="AA48" s="153"/>
      <c r="AB48" s="153"/>
      <c r="AC48" s="153"/>
      <c r="AD48" s="153"/>
      <c r="AE48" s="153"/>
      <c r="AF48" s="153"/>
      <c r="AG48" s="153" t="s">
        <v>204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67" t="s">
        <v>121</v>
      </c>
      <c r="B49" s="168" t="s">
        <v>90</v>
      </c>
      <c r="C49" s="189" t="s">
        <v>91</v>
      </c>
      <c r="D49" s="169"/>
      <c r="E49" s="170"/>
      <c r="F49" s="171"/>
      <c r="G49" s="171">
        <f>SUMIF(AG50:AG53,"&lt;&gt;NOR",G50:G53)</f>
        <v>0</v>
      </c>
      <c r="H49" s="171"/>
      <c r="I49" s="171">
        <f>SUM(I50:I53)</f>
        <v>0</v>
      </c>
      <c r="J49" s="171"/>
      <c r="K49" s="171">
        <f>SUM(K50:K53)</f>
        <v>0</v>
      </c>
      <c r="L49" s="171"/>
      <c r="M49" s="171">
        <f>SUM(M50:M53)</f>
        <v>0</v>
      </c>
      <c r="N49" s="170"/>
      <c r="O49" s="170">
        <f>SUM(O50:O53)</f>
        <v>0</v>
      </c>
      <c r="P49" s="170"/>
      <c r="Q49" s="170">
        <f>SUM(Q50:Q53)</f>
        <v>0</v>
      </c>
      <c r="R49" s="171"/>
      <c r="S49" s="171"/>
      <c r="T49" s="172"/>
      <c r="U49" s="166"/>
      <c r="V49" s="166">
        <f>SUM(V50:V53)</f>
        <v>79.8</v>
      </c>
      <c r="W49" s="166"/>
      <c r="X49" s="166"/>
      <c r="Y49" s="166"/>
      <c r="AG49" t="s">
        <v>122</v>
      </c>
    </row>
    <row r="50" spans="1:60" outlineLevel="1" x14ac:dyDescent="0.2">
      <c r="A50" s="181">
        <v>27</v>
      </c>
      <c r="B50" s="182" t="s">
        <v>212</v>
      </c>
      <c r="C50" s="190" t="s">
        <v>213</v>
      </c>
      <c r="D50" s="183" t="s">
        <v>159</v>
      </c>
      <c r="E50" s="184">
        <v>58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126</v>
      </c>
      <c r="T50" s="187" t="s">
        <v>126</v>
      </c>
      <c r="U50" s="163">
        <v>0.68799999999999994</v>
      </c>
      <c r="V50" s="163">
        <f>ROUND(E50*U50,2)</f>
        <v>39.9</v>
      </c>
      <c r="W50" s="163"/>
      <c r="X50" s="163" t="s">
        <v>214</v>
      </c>
      <c r="Y50" s="163" t="s">
        <v>128</v>
      </c>
      <c r="Z50" s="153"/>
      <c r="AA50" s="153"/>
      <c r="AB50" s="153"/>
      <c r="AC50" s="153"/>
      <c r="AD50" s="153"/>
      <c r="AE50" s="153"/>
      <c r="AF50" s="153"/>
      <c r="AG50" s="153" t="s">
        <v>215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1">
        <v>28</v>
      </c>
      <c r="B51" s="182" t="s">
        <v>216</v>
      </c>
      <c r="C51" s="190" t="s">
        <v>217</v>
      </c>
      <c r="D51" s="183" t="s">
        <v>159</v>
      </c>
      <c r="E51" s="184">
        <v>58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126</v>
      </c>
      <c r="T51" s="187" t="s">
        <v>126</v>
      </c>
      <c r="U51" s="163">
        <v>0</v>
      </c>
      <c r="V51" s="163">
        <f>ROUND(E51*U51,2)</f>
        <v>0</v>
      </c>
      <c r="W51" s="163"/>
      <c r="X51" s="163" t="s">
        <v>214</v>
      </c>
      <c r="Y51" s="163" t="s">
        <v>128</v>
      </c>
      <c r="Z51" s="153"/>
      <c r="AA51" s="153"/>
      <c r="AB51" s="153"/>
      <c r="AC51" s="153"/>
      <c r="AD51" s="153"/>
      <c r="AE51" s="153"/>
      <c r="AF51" s="153"/>
      <c r="AG51" s="153" t="s">
        <v>215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81">
        <v>29</v>
      </c>
      <c r="B52" s="182" t="s">
        <v>218</v>
      </c>
      <c r="C52" s="190" t="s">
        <v>219</v>
      </c>
      <c r="D52" s="183" t="s">
        <v>159</v>
      </c>
      <c r="E52" s="184">
        <v>58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126</v>
      </c>
      <c r="T52" s="187" t="s">
        <v>126</v>
      </c>
      <c r="U52" s="163">
        <v>0.68799999999999994</v>
      </c>
      <c r="V52" s="163">
        <f>ROUND(E52*U52,2)</f>
        <v>39.9</v>
      </c>
      <c r="W52" s="163"/>
      <c r="X52" s="163" t="s">
        <v>214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215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81">
        <v>30</v>
      </c>
      <c r="B53" s="182" t="s">
        <v>208</v>
      </c>
      <c r="C53" s="190" t="s">
        <v>209</v>
      </c>
      <c r="D53" s="183" t="s">
        <v>159</v>
      </c>
      <c r="E53" s="184">
        <v>58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126</v>
      </c>
      <c r="T53" s="187" t="s">
        <v>126</v>
      </c>
      <c r="U53" s="163">
        <v>0</v>
      </c>
      <c r="V53" s="163">
        <f>ROUND(E53*U53,2)</f>
        <v>0</v>
      </c>
      <c r="W53" s="163"/>
      <c r="X53" s="163" t="s">
        <v>214</v>
      </c>
      <c r="Y53" s="163" t="s">
        <v>128</v>
      </c>
      <c r="Z53" s="153"/>
      <c r="AA53" s="153"/>
      <c r="AB53" s="153"/>
      <c r="AC53" s="153"/>
      <c r="AD53" s="153"/>
      <c r="AE53" s="153"/>
      <c r="AF53" s="153"/>
      <c r="AG53" s="153" t="s">
        <v>215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67" t="s">
        <v>121</v>
      </c>
      <c r="B54" s="168" t="s">
        <v>93</v>
      </c>
      <c r="C54" s="189" t="s">
        <v>29</v>
      </c>
      <c r="D54" s="169"/>
      <c r="E54" s="170"/>
      <c r="F54" s="171"/>
      <c r="G54" s="171">
        <f>SUMIF(AG55:AG62,"&lt;&gt;NOR",G55:G62)</f>
        <v>0</v>
      </c>
      <c r="H54" s="171"/>
      <c r="I54" s="171">
        <f>SUM(I55:I62)</f>
        <v>0</v>
      </c>
      <c r="J54" s="171"/>
      <c r="K54" s="171">
        <f>SUM(K55:K62)</f>
        <v>0</v>
      </c>
      <c r="L54" s="171"/>
      <c r="M54" s="171">
        <f>SUM(M55:M62)</f>
        <v>0</v>
      </c>
      <c r="N54" s="170"/>
      <c r="O54" s="170">
        <f>SUM(O55:O62)</f>
        <v>0</v>
      </c>
      <c r="P54" s="170"/>
      <c r="Q54" s="170">
        <f>SUM(Q55:Q62)</f>
        <v>0</v>
      </c>
      <c r="R54" s="171"/>
      <c r="S54" s="171"/>
      <c r="T54" s="172"/>
      <c r="U54" s="166"/>
      <c r="V54" s="166">
        <f>SUM(V55:V62)</f>
        <v>0</v>
      </c>
      <c r="W54" s="166"/>
      <c r="X54" s="166"/>
      <c r="Y54" s="166"/>
      <c r="AG54" t="s">
        <v>122</v>
      </c>
    </row>
    <row r="55" spans="1:60" outlineLevel="1" x14ac:dyDescent="0.2">
      <c r="A55" s="174">
        <v>31</v>
      </c>
      <c r="B55" s="175" t="s">
        <v>220</v>
      </c>
      <c r="C55" s="191" t="s">
        <v>221</v>
      </c>
      <c r="D55" s="176" t="s">
        <v>222</v>
      </c>
      <c r="E55" s="177">
        <v>1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126</v>
      </c>
      <c r="T55" s="180" t="s">
        <v>223</v>
      </c>
      <c r="U55" s="163">
        <v>0</v>
      </c>
      <c r="V55" s="163">
        <f>ROUND(E55*U55,2)</f>
        <v>0</v>
      </c>
      <c r="W55" s="163"/>
      <c r="X55" s="163" t="s">
        <v>224</v>
      </c>
      <c r="Y55" s="163" t="s">
        <v>128</v>
      </c>
      <c r="Z55" s="153"/>
      <c r="AA55" s="153"/>
      <c r="AB55" s="153"/>
      <c r="AC55" s="153"/>
      <c r="AD55" s="153"/>
      <c r="AE55" s="153"/>
      <c r="AF55" s="153"/>
      <c r="AG55" s="153" t="s">
        <v>225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2" x14ac:dyDescent="0.2">
      <c r="A56" s="160"/>
      <c r="B56" s="161"/>
      <c r="C56" s="267" t="s">
        <v>226</v>
      </c>
      <c r="D56" s="268"/>
      <c r="E56" s="268"/>
      <c r="F56" s="268"/>
      <c r="G56" s="268"/>
      <c r="H56" s="163"/>
      <c r="I56" s="163"/>
      <c r="J56" s="163"/>
      <c r="K56" s="163"/>
      <c r="L56" s="163"/>
      <c r="M56" s="163"/>
      <c r="N56" s="162"/>
      <c r="O56" s="162"/>
      <c r="P56" s="162"/>
      <c r="Q56" s="162"/>
      <c r="R56" s="163"/>
      <c r="S56" s="163"/>
      <c r="T56" s="163"/>
      <c r="U56" s="163"/>
      <c r="V56" s="163"/>
      <c r="W56" s="163"/>
      <c r="X56" s="163"/>
      <c r="Y56" s="163"/>
      <c r="Z56" s="153"/>
      <c r="AA56" s="153"/>
      <c r="AB56" s="153"/>
      <c r="AC56" s="153"/>
      <c r="AD56" s="153"/>
      <c r="AE56" s="153"/>
      <c r="AF56" s="153"/>
      <c r="AG56" s="153" t="s">
        <v>151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88" t="str">
        <f>C56</f>
        <v>Zaměření a vytýčení stávajících inženýrských sítí v místě stavby z hlediska jejich ochrany při provádění stavby.</v>
      </c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4">
        <v>32</v>
      </c>
      <c r="B57" s="175" t="s">
        <v>227</v>
      </c>
      <c r="C57" s="191" t="s">
        <v>228</v>
      </c>
      <c r="D57" s="176" t="s">
        <v>222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126</v>
      </c>
      <c r="T57" s="180" t="s">
        <v>223</v>
      </c>
      <c r="U57" s="163">
        <v>0</v>
      </c>
      <c r="V57" s="163">
        <f>ROUND(E57*U57,2)</f>
        <v>0</v>
      </c>
      <c r="W57" s="163"/>
      <c r="X57" s="163" t="s">
        <v>224</v>
      </c>
      <c r="Y57" s="163" t="s">
        <v>128</v>
      </c>
      <c r="Z57" s="153"/>
      <c r="AA57" s="153"/>
      <c r="AB57" s="153"/>
      <c r="AC57" s="153"/>
      <c r="AD57" s="153"/>
      <c r="AE57" s="153"/>
      <c r="AF57" s="153"/>
      <c r="AG57" s="153" t="s">
        <v>229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267" t="s">
        <v>230</v>
      </c>
      <c r="D58" s="268"/>
      <c r="E58" s="268"/>
      <c r="F58" s="268"/>
      <c r="G58" s="268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151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4">
        <v>33</v>
      </c>
      <c r="B59" s="175" t="s">
        <v>231</v>
      </c>
      <c r="C59" s="191" t="s">
        <v>232</v>
      </c>
      <c r="D59" s="176" t="s">
        <v>222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126</v>
      </c>
      <c r="T59" s="180" t="s">
        <v>223</v>
      </c>
      <c r="U59" s="163">
        <v>0</v>
      </c>
      <c r="V59" s="163">
        <f>ROUND(E59*U59,2)</f>
        <v>0</v>
      </c>
      <c r="W59" s="163"/>
      <c r="X59" s="163" t="s">
        <v>224</v>
      </c>
      <c r="Y59" s="163" t="s">
        <v>128</v>
      </c>
      <c r="Z59" s="153"/>
      <c r="AA59" s="153"/>
      <c r="AB59" s="153"/>
      <c r="AC59" s="153"/>
      <c r="AD59" s="153"/>
      <c r="AE59" s="153"/>
      <c r="AF59" s="153"/>
      <c r="AG59" s="153" t="s">
        <v>233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45" outlineLevel="2" x14ac:dyDescent="0.2">
      <c r="A60" s="160"/>
      <c r="B60" s="161"/>
      <c r="C60" s="267" t="s">
        <v>234</v>
      </c>
      <c r="D60" s="268"/>
      <c r="E60" s="268"/>
      <c r="F60" s="268"/>
      <c r="G60" s="268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151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88" t="str">
        <f>C60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4">
        <v>34</v>
      </c>
      <c r="B61" s="175" t="s">
        <v>235</v>
      </c>
      <c r="C61" s="191" t="s">
        <v>236</v>
      </c>
      <c r="D61" s="176" t="s">
        <v>222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126</v>
      </c>
      <c r="T61" s="180" t="s">
        <v>223</v>
      </c>
      <c r="U61" s="163">
        <v>0</v>
      </c>
      <c r="V61" s="163">
        <f>ROUND(E61*U61,2)</f>
        <v>0</v>
      </c>
      <c r="W61" s="163"/>
      <c r="X61" s="163" t="s">
        <v>224</v>
      </c>
      <c r="Y61" s="163" t="s">
        <v>128</v>
      </c>
      <c r="Z61" s="153"/>
      <c r="AA61" s="153"/>
      <c r="AB61" s="153"/>
      <c r="AC61" s="153"/>
      <c r="AD61" s="153"/>
      <c r="AE61" s="153"/>
      <c r="AF61" s="153"/>
      <c r="AG61" s="153" t="s">
        <v>233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2" x14ac:dyDescent="0.2">
      <c r="A62" s="160"/>
      <c r="B62" s="161"/>
      <c r="C62" s="267" t="s">
        <v>237</v>
      </c>
      <c r="D62" s="268"/>
      <c r="E62" s="268"/>
      <c r="F62" s="268"/>
      <c r="G62" s="268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151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88" t="str">
        <f>C62</f>
        <v>Náklady na ztížené provádění stavebních prací v důsledku nepřerušeného provozu na staveništi nebo v případech nepřerušeného provozu v objektech v nichž se stavební práce provádí.</v>
      </c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167" t="s">
        <v>121</v>
      </c>
      <c r="B63" s="168" t="s">
        <v>94</v>
      </c>
      <c r="C63" s="189" t="s">
        <v>30</v>
      </c>
      <c r="D63" s="169"/>
      <c r="E63" s="170"/>
      <c r="F63" s="171"/>
      <c r="G63" s="171">
        <f>SUMIF(AG64:AG71,"&lt;&gt;NOR",G64:G71)</f>
        <v>0</v>
      </c>
      <c r="H63" s="171"/>
      <c r="I63" s="171">
        <f>SUM(I64:I71)</f>
        <v>0</v>
      </c>
      <c r="J63" s="171"/>
      <c r="K63" s="171">
        <f>SUM(K64:K71)</f>
        <v>0</v>
      </c>
      <c r="L63" s="171"/>
      <c r="M63" s="171">
        <f>SUM(M64:M71)</f>
        <v>0</v>
      </c>
      <c r="N63" s="170"/>
      <c r="O63" s="170">
        <f>SUM(O64:O71)</f>
        <v>0</v>
      </c>
      <c r="P63" s="170"/>
      <c r="Q63" s="170">
        <f>SUM(Q64:Q71)</f>
        <v>0</v>
      </c>
      <c r="R63" s="171"/>
      <c r="S63" s="171"/>
      <c r="T63" s="172"/>
      <c r="U63" s="166"/>
      <c r="V63" s="166">
        <f>SUM(V64:V71)</f>
        <v>0</v>
      </c>
      <c r="W63" s="166"/>
      <c r="X63" s="166"/>
      <c r="Y63" s="166"/>
      <c r="AG63" t="s">
        <v>122</v>
      </c>
    </row>
    <row r="64" spans="1:60" outlineLevel="1" x14ac:dyDescent="0.2">
      <c r="A64" s="174">
        <v>35</v>
      </c>
      <c r="B64" s="175" t="s">
        <v>238</v>
      </c>
      <c r="C64" s="191" t="s">
        <v>239</v>
      </c>
      <c r="D64" s="176" t="s">
        <v>222</v>
      </c>
      <c r="E64" s="177">
        <v>1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126</v>
      </c>
      <c r="T64" s="180" t="s">
        <v>223</v>
      </c>
      <c r="U64" s="163">
        <v>0</v>
      </c>
      <c r="V64" s="163">
        <f>ROUND(E64*U64,2)</f>
        <v>0</v>
      </c>
      <c r="W64" s="163"/>
      <c r="X64" s="163" t="s">
        <v>224</v>
      </c>
      <c r="Y64" s="163" t="s">
        <v>128</v>
      </c>
      <c r="Z64" s="153"/>
      <c r="AA64" s="153"/>
      <c r="AB64" s="153"/>
      <c r="AC64" s="153"/>
      <c r="AD64" s="153"/>
      <c r="AE64" s="153"/>
      <c r="AF64" s="153"/>
      <c r="AG64" s="153" t="s">
        <v>225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33.75" outlineLevel="2" x14ac:dyDescent="0.2">
      <c r="A65" s="160"/>
      <c r="B65" s="161"/>
      <c r="C65" s="267" t="s">
        <v>240</v>
      </c>
      <c r="D65" s="268"/>
      <c r="E65" s="268"/>
      <c r="F65" s="268"/>
      <c r="G65" s="268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151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88" t="str">
        <f>C65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4">
        <v>36</v>
      </c>
      <c r="B66" s="175" t="s">
        <v>241</v>
      </c>
      <c r="C66" s="191" t="s">
        <v>242</v>
      </c>
      <c r="D66" s="176" t="s">
        <v>222</v>
      </c>
      <c r="E66" s="177">
        <v>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126</v>
      </c>
      <c r="T66" s="180" t="s">
        <v>223</v>
      </c>
      <c r="U66" s="163">
        <v>0</v>
      </c>
      <c r="V66" s="163">
        <f>ROUND(E66*U66,2)</f>
        <v>0</v>
      </c>
      <c r="W66" s="163"/>
      <c r="X66" s="163" t="s">
        <v>224</v>
      </c>
      <c r="Y66" s="163" t="s">
        <v>128</v>
      </c>
      <c r="Z66" s="153"/>
      <c r="AA66" s="153"/>
      <c r="AB66" s="153"/>
      <c r="AC66" s="153"/>
      <c r="AD66" s="153"/>
      <c r="AE66" s="153"/>
      <c r="AF66" s="153"/>
      <c r="AG66" s="153" t="s">
        <v>225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33.75" outlineLevel="2" x14ac:dyDescent="0.2">
      <c r="A67" s="160"/>
      <c r="B67" s="161"/>
      <c r="C67" s="267" t="s">
        <v>243</v>
      </c>
      <c r="D67" s="268"/>
      <c r="E67" s="268"/>
      <c r="F67" s="268"/>
      <c r="G67" s="268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151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88" t="str">
        <f>C67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4">
        <v>37</v>
      </c>
      <c r="B68" s="175" t="s">
        <v>244</v>
      </c>
      <c r="C68" s="191" t="s">
        <v>245</v>
      </c>
      <c r="D68" s="176" t="s">
        <v>222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126</v>
      </c>
      <c r="T68" s="180" t="s">
        <v>223</v>
      </c>
      <c r="U68" s="163">
        <v>0</v>
      </c>
      <c r="V68" s="163">
        <f>ROUND(E68*U68,2)</f>
        <v>0</v>
      </c>
      <c r="W68" s="163"/>
      <c r="X68" s="163" t="s">
        <v>224</v>
      </c>
      <c r="Y68" s="163" t="s">
        <v>128</v>
      </c>
      <c r="Z68" s="153"/>
      <c r="AA68" s="153"/>
      <c r="AB68" s="153"/>
      <c r="AC68" s="153"/>
      <c r="AD68" s="153"/>
      <c r="AE68" s="153"/>
      <c r="AF68" s="153"/>
      <c r="AG68" s="153" t="s">
        <v>225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45" outlineLevel="2" x14ac:dyDescent="0.2">
      <c r="A69" s="160"/>
      <c r="B69" s="161"/>
      <c r="C69" s="267" t="s">
        <v>246</v>
      </c>
      <c r="D69" s="268"/>
      <c r="E69" s="268"/>
      <c r="F69" s="268"/>
      <c r="G69" s="268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151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88" t="str">
        <f>C69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38</v>
      </c>
      <c r="B70" s="175" t="s">
        <v>247</v>
      </c>
      <c r="C70" s="191" t="s">
        <v>248</v>
      </c>
      <c r="D70" s="176" t="s">
        <v>222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126</v>
      </c>
      <c r="T70" s="180" t="s">
        <v>223</v>
      </c>
      <c r="U70" s="163">
        <v>0</v>
      </c>
      <c r="V70" s="163">
        <f>ROUND(E70*U70,2)</f>
        <v>0</v>
      </c>
      <c r="W70" s="163"/>
      <c r="X70" s="163" t="s">
        <v>224</v>
      </c>
      <c r="Y70" s="163" t="s">
        <v>128</v>
      </c>
      <c r="Z70" s="153"/>
      <c r="AA70" s="153"/>
      <c r="AB70" s="153"/>
      <c r="AC70" s="153"/>
      <c r="AD70" s="153"/>
      <c r="AE70" s="153"/>
      <c r="AF70" s="153"/>
      <c r="AG70" s="153" t="s">
        <v>225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2" x14ac:dyDescent="0.2">
      <c r="A71" s="160"/>
      <c r="B71" s="161"/>
      <c r="C71" s="267" t="s">
        <v>249</v>
      </c>
      <c r="D71" s="268"/>
      <c r="E71" s="268"/>
      <c r="F71" s="268"/>
      <c r="G71" s="268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151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88" t="str">
        <f>C71</f>
        <v>Náklady na provedení skutečného zaměření stavby v rozsahu nezbytném pro zápis změny do katastru nemovitostí.</v>
      </c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3"/>
      <c r="B72" s="4"/>
      <c r="C72" s="19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12</v>
      </c>
      <c r="AF72">
        <v>21</v>
      </c>
      <c r="AG72" t="s">
        <v>107</v>
      </c>
    </row>
    <row r="73" spans="1:60" x14ac:dyDescent="0.2">
      <c r="A73" s="156"/>
      <c r="B73" s="157" t="s">
        <v>31</v>
      </c>
      <c r="C73" s="194"/>
      <c r="D73" s="158"/>
      <c r="E73" s="159"/>
      <c r="F73" s="159"/>
      <c r="G73" s="173">
        <f>G8+G22+G34+G42+G47+G49+G54+G63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250</v>
      </c>
    </row>
    <row r="74" spans="1:60" x14ac:dyDescent="0.2">
      <c r="A74" s="3"/>
      <c r="B74" s="4"/>
      <c r="C74" s="19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/>
      <c r="C75" s="19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76" t="s">
        <v>251</v>
      </c>
      <c r="B76" s="276"/>
      <c r="C76" s="27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5"/>
      <c r="B77" s="256"/>
      <c r="C77" s="257"/>
      <c r="D77" s="256"/>
      <c r="E77" s="256"/>
      <c r="F77" s="256"/>
      <c r="G77" s="25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252</v>
      </c>
    </row>
    <row r="78" spans="1:60" x14ac:dyDescent="0.2">
      <c r="A78" s="259"/>
      <c r="B78" s="260"/>
      <c r="C78" s="261"/>
      <c r="D78" s="260"/>
      <c r="E78" s="260"/>
      <c r="F78" s="260"/>
      <c r="G78" s="26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9"/>
      <c r="B79" s="260"/>
      <c r="C79" s="261"/>
      <c r="D79" s="260"/>
      <c r="E79" s="260"/>
      <c r="F79" s="260"/>
      <c r="G79" s="26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9"/>
      <c r="B80" s="260"/>
      <c r="C80" s="261"/>
      <c r="D80" s="260"/>
      <c r="E80" s="260"/>
      <c r="F80" s="260"/>
      <c r="G80" s="26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63"/>
      <c r="B81" s="264"/>
      <c r="C81" s="265"/>
      <c r="D81" s="264"/>
      <c r="E81" s="264"/>
      <c r="F81" s="264"/>
      <c r="G81" s="26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3"/>
      <c r="B82" s="4"/>
      <c r="C82" s="19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C83" s="195"/>
      <c r="D83" s="10"/>
      <c r="AG83" t="s">
        <v>253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5">
    <mergeCell ref="A1:G1"/>
    <mergeCell ref="C2:G2"/>
    <mergeCell ref="C3:G3"/>
    <mergeCell ref="C4:G4"/>
    <mergeCell ref="A76:C76"/>
    <mergeCell ref="C62:G62"/>
    <mergeCell ref="C65:G65"/>
    <mergeCell ref="C67:G67"/>
    <mergeCell ref="C69:G69"/>
    <mergeCell ref="C71:G71"/>
    <mergeCell ref="A77:G81"/>
    <mergeCell ref="C20:G20"/>
    <mergeCell ref="C56:G56"/>
    <mergeCell ref="C58:G58"/>
    <mergeCell ref="C60:G60"/>
  </mergeCells>
  <pageMargins left="0.25" right="0.25" top="0.75" bottom="0.75" header="0.3" footer="0.3"/>
  <pageSetup paperSize="9" scale="68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95</v>
      </c>
    </row>
    <row r="2" spans="1:60" ht="24.95" customHeight="1" x14ac:dyDescent="0.2">
      <c r="A2" s="145" t="s">
        <v>8</v>
      </c>
      <c r="B2" s="49" t="s">
        <v>43</v>
      </c>
      <c r="C2" s="270" t="s">
        <v>44</v>
      </c>
      <c r="D2" s="271"/>
      <c r="E2" s="271"/>
      <c r="F2" s="271"/>
      <c r="G2" s="272"/>
      <c r="AG2" t="s">
        <v>96</v>
      </c>
    </row>
    <row r="3" spans="1:60" ht="24.95" customHeight="1" x14ac:dyDescent="0.2">
      <c r="A3" s="145" t="s">
        <v>9</v>
      </c>
      <c r="B3" s="49" t="s">
        <v>52</v>
      </c>
      <c r="C3" s="270" t="s">
        <v>53</v>
      </c>
      <c r="D3" s="271"/>
      <c r="E3" s="271"/>
      <c r="F3" s="271"/>
      <c r="G3" s="272"/>
      <c r="AC3" s="126" t="s">
        <v>96</v>
      </c>
      <c r="AG3" t="s">
        <v>97</v>
      </c>
    </row>
    <row r="4" spans="1:60" ht="24.95" customHeight="1" x14ac:dyDescent="0.2">
      <c r="A4" s="146" t="s">
        <v>10</v>
      </c>
      <c r="B4" s="147" t="s">
        <v>70</v>
      </c>
      <c r="C4" s="273" t="s">
        <v>71</v>
      </c>
      <c r="D4" s="274"/>
      <c r="E4" s="274"/>
      <c r="F4" s="274"/>
      <c r="G4" s="275"/>
      <c r="AG4" t="s">
        <v>98</v>
      </c>
    </row>
    <row r="5" spans="1:60" x14ac:dyDescent="0.2">
      <c r="D5" s="10"/>
    </row>
    <row r="6" spans="1:60" ht="38.25" x14ac:dyDescent="0.2">
      <c r="A6" s="149" t="s">
        <v>99</v>
      </c>
      <c r="B6" s="151" t="s">
        <v>100</v>
      </c>
      <c r="C6" s="151" t="s">
        <v>101</v>
      </c>
      <c r="D6" s="150" t="s">
        <v>102</v>
      </c>
      <c r="E6" s="149" t="s">
        <v>103</v>
      </c>
      <c r="F6" s="148" t="s">
        <v>104</v>
      </c>
      <c r="G6" s="149" t="s">
        <v>31</v>
      </c>
      <c r="H6" s="152" t="s">
        <v>32</v>
      </c>
      <c r="I6" s="152" t="s">
        <v>105</v>
      </c>
      <c r="J6" s="152" t="s">
        <v>33</v>
      </c>
      <c r="K6" s="152" t="s">
        <v>106</v>
      </c>
      <c r="L6" s="152" t="s">
        <v>107</v>
      </c>
      <c r="M6" s="152" t="s">
        <v>108</v>
      </c>
      <c r="N6" s="152" t="s">
        <v>109</v>
      </c>
      <c r="O6" s="152" t="s">
        <v>110</v>
      </c>
      <c r="P6" s="152" t="s">
        <v>111</v>
      </c>
      <c r="Q6" s="152" t="s">
        <v>112</v>
      </c>
      <c r="R6" s="152" t="s">
        <v>113</v>
      </c>
      <c r="S6" s="152" t="s">
        <v>114</v>
      </c>
      <c r="T6" s="152" t="s">
        <v>115</v>
      </c>
      <c r="U6" s="152" t="s">
        <v>116</v>
      </c>
      <c r="V6" s="152" t="s">
        <v>117</v>
      </c>
      <c r="W6" s="152" t="s">
        <v>118</v>
      </c>
      <c r="X6" s="152" t="s">
        <v>119</v>
      </c>
      <c r="Y6" s="152" t="s">
        <v>120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121</v>
      </c>
      <c r="B8" s="168" t="s">
        <v>76</v>
      </c>
      <c r="C8" s="189" t="s">
        <v>77</v>
      </c>
      <c r="D8" s="169"/>
      <c r="E8" s="170"/>
      <c r="F8" s="171"/>
      <c r="G8" s="171">
        <f>SUMIF(AG9:AG11,"&lt;&gt;NOR",G9:G11)</f>
        <v>0</v>
      </c>
      <c r="H8" s="171"/>
      <c r="I8" s="171">
        <f>SUM(I9:I11)</f>
        <v>0</v>
      </c>
      <c r="J8" s="171"/>
      <c r="K8" s="171">
        <f>SUM(K9:K11)</f>
        <v>0</v>
      </c>
      <c r="L8" s="171"/>
      <c r="M8" s="171">
        <f>SUM(M9:M11)</f>
        <v>0</v>
      </c>
      <c r="N8" s="170"/>
      <c r="O8" s="170">
        <f>SUM(O9:O11)</f>
        <v>0</v>
      </c>
      <c r="P8" s="170"/>
      <c r="Q8" s="170">
        <f>SUM(Q9:Q11)</f>
        <v>11.55</v>
      </c>
      <c r="R8" s="171"/>
      <c r="S8" s="171"/>
      <c r="T8" s="172"/>
      <c r="U8" s="166"/>
      <c r="V8" s="166">
        <f>SUM(V9:V11)</f>
        <v>6.06</v>
      </c>
      <c r="W8" s="166"/>
      <c r="X8" s="166"/>
      <c r="Y8" s="166"/>
      <c r="AG8" t="s">
        <v>122</v>
      </c>
    </row>
    <row r="9" spans="1:60" outlineLevel="1" x14ac:dyDescent="0.2">
      <c r="A9" s="181">
        <v>1</v>
      </c>
      <c r="B9" s="182" t="s">
        <v>445</v>
      </c>
      <c r="C9" s="190" t="s">
        <v>446</v>
      </c>
      <c r="D9" s="183" t="s">
        <v>125</v>
      </c>
      <c r="E9" s="184">
        <v>35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0.33</v>
      </c>
      <c r="Q9" s="184">
        <f>ROUND(E9*P9,2)</f>
        <v>11.55</v>
      </c>
      <c r="R9" s="186"/>
      <c r="S9" s="186" t="s">
        <v>126</v>
      </c>
      <c r="T9" s="187" t="s">
        <v>126</v>
      </c>
      <c r="U9" s="163">
        <v>0.16</v>
      </c>
      <c r="V9" s="163">
        <f>ROUND(E9*U9,2)</f>
        <v>5.6</v>
      </c>
      <c r="W9" s="163"/>
      <c r="X9" s="163" t="s">
        <v>127</v>
      </c>
      <c r="Y9" s="163" t="s">
        <v>128</v>
      </c>
      <c r="Z9" s="153"/>
      <c r="AA9" s="153"/>
      <c r="AB9" s="153"/>
      <c r="AC9" s="153"/>
      <c r="AD9" s="153"/>
      <c r="AE9" s="153"/>
      <c r="AF9" s="153"/>
      <c r="AG9" s="153" t="s">
        <v>129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4">
        <v>2</v>
      </c>
      <c r="B10" s="175" t="s">
        <v>143</v>
      </c>
      <c r="C10" s="191" t="s">
        <v>144</v>
      </c>
      <c r="D10" s="176" t="s">
        <v>125</v>
      </c>
      <c r="E10" s="177">
        <v>35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7">
        <v>0</v>
      </c>
      <c r="O10" s="177">
        <f>ROUND(E10*N10,2)</f>
        <v>0</v>
      </c>
      <c r="P10" s="177">
        <v>0</v>
      </c>
      <c r="Q10" s="177">
        <f>ROUND(E10*P10,2)</f>
        <v>0</v>
      </c>
      <c r="R10" s="179"/>
      <c r="S10" s="179" t="s">
        <v>126</v>
      </c>
      <c r="T10" s="180" t="s">
        <v>126</v>
      </c>
      <c r="U10" s="163">
        <v>1.2999999999999999E-2</v>
      </c>
      <c r="V10" s="163">
        <f>ROUND(E10*U10,2)</f>
        <v>0.46</v>
      </c>
      <c r="W10" s="163"/>
      <c r="X10" s="163" t="s">
        <v>127</v>
      </c>
      <c r="Y10" s="163" t="s">
        <v>128</v>
      </c>
      <c r="Z10" s="153"/>
      <c r="AA10" s="153"/>
      <c r="AB10" s="153"/>
      <c r="AC10" s="153"/>
      <c r="AD10" s="153"/>
      <c r="AE10" s="153"/>
      <c r="AF10" s="153"/>
      <c r="AG10" s="153" t="s">
        <v>129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 x14ac:dyDescent="0.2">
      <c r="A11" s="160"/>
      <c r="B11" s="161"/>
      <c r="C11" s="192" t="s">
        <v>447</v>
      </c>
      <c r="D11" s="164"/>
      <c r="E11" s="165">
        <v>35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134</v>
      </c>
      <c r="AH11" s="153">
        <v>5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67" t="s">
        <v>121</v>
      </c>
      <c r="B12" s="168" t="s">
        <v>78</v>
      </c>
      <c r="C12" s="189" t="s">
        <v>79</v>
      </c>
      <c r="D12" s="169"/>
      <c r="E12" s="170"/>
      <c r="F12" s="171"/>
      <c r="G12" s="171">
        <f>SUMIF(AG13:AG22,"&lt;&gt;NOR",G13:G22)</f>
        <v>0</v>
      </c>
      <c r="H12" s="171"/>
      <c r="I12" s="171">
        <f>SUM(I13:I22)</f>
        <v>0</v>
      </c>
      <c r="J12" s="171"/>
      <c r="K12" s="171">
        <f>SUM(K13:K22)</f>
        <v>0</v>
      </c>
      <c r="L12" s="171"/>
      <c r="M12" s="171">
        <f>SUM(M13:M22)</f>
        <v>0</v>
      </c>
      <c r="N12" s="170"/>
      <c r="O12" s="170">
        <f>SUM(O13:O22)</f>
        <v>11.48</v>
      </c>
      <c r="P12" s="170"/>
      <c r="Q12" s="170">
        <f>SUM(Q13:Q22)</f>
        <v>0</v>
      </c>
      <c r="R12" s="171"/>
      <c r="S12" s="171"/>
      <c r="T12" s="172"/>
      <c r="U12" s="166"/>
      <c r="V12" s="166">
        <f>SUM(V13:V22)</f>
        <v>9.18</v>
      </c>
      <c r="W12" s="166"/>
      <c r="X12" s="166"/>
      <c r="Y12" s="166"/>
      <c r="AG12" t="s">
        <v>122</v>
      </c>
    </row>
    <row r="13" spans="1:60" ht="22.5" outlineLevel="1" x14ac:dyDescent="0.2">
      <c r="A13" s="181">
        <v>3</v>
      </c>
      <c r="B13" s="182" t="s">
        <v>157</v>
      </c>
      <c r="C13" s="190" t="s">
        <v>158</v>
      </c>
      <c r="D13" s="183" t="s">
        <v>159</v>
      </c>
      <c r="E13" s="184">
        <v>0.5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1</v>
      </c>
      <c r="O13" s="184">
        <f>ROUND(E13*N13,2)</f>
        <v>0.5</v>
      </c>
      <c r="P13" s="184">
        <v>0</v>
      </c>
      <c r="Q13" s="184">
        <f>ROUND(E13*P13,2)</f>
        <v>0</v>
      </c>
      <c r="R13" s="186"/>
      <c r="S13" s="186" t="s">
        <v>126</v>
      </c>
      <c r="T13" s="187" t="s">
        <v>126</v>
      </c>
      <c r="U13" s="163">
        <v>0.40600000000000003</v>
      </c>
      <c r="V13" s="163">
        <f>ROUND(E13*U13,2)</f>
        <v>0.2</v>
      </c>
      <c r="W13" s="163"/>
      <c r="X13" s="163" t="s">
        <v>127</v>
      </c>
      <c r="Y13" s="163" t="s">
        <v>128</v>
      </c>
      <c r="Z13" s="153"/>
      <c r="AA13" s="153"/>
      <c r="AB13" s="153"/>
      <c r="AC13" s="153"/>
      <c r="AD13" s="153"/>
      <c r="AE13" s="153"/>
      <c r="AF13" s="153"/>
      <c r="AG13" s="153" t="s">
        <v>129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74">
        <v>4</v>
      </c>
      <c r="B14" s="175" t="s">
        <v>160</v>
      </c>
      <c r="C14" s="191" t="s">
        <v>161</v>
      </c>
      <c r="D14" s="176" t="s">
        <v>125</v>
      </c>
      <c r="E14" s="177">
        <v>70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5.0000000000000001E-4</v>
      </c>
      <c r="O14" s="177">
        <f>ROUND(E14*N14,2)</f>
        <v>0.04</v>
      </c>
      <c r="P14" s="177">
        <v>0</v>
      </c>
      <c r="Q14" s="177">
        <f>ROUND(E14*P14,2)</f>
        <v>0</v>
      </c>
      <c r="R14" s="179"/>
      <c r="S14" s="179" t="s">
        <v>126</v>
      </c>
      <c r="T14" s="180" t="s">
        <v>126</v>
      </c>
      <c r="U14" s="163">
        <v>2E-3</v>
      </c>
      <c r="V14" s="163">
        <f>ROUND(E14*U14,2)</f>
        <v>0.14000000000000001</v>
      </c>
      <c r="W14" s="163"/>
      <c r="X14" s="163" t="s">
        <v>127</v>
      </c>
      <c r="Y14" s="163" t="s">
        <v>128</v>
      </c>
      <c r="Z14" s="153"/>
      <c r="AA14" s="153"/>
      <c r="AB14" s="153"/>
      <c r="AC14" s="153"/>
      <c r="AD14" s="153"/>
      <c r="AE14" s="153"/>
      <c r="AF14" s="153"/>
      <c r="AG14" s="153" t="s">
        <v>129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2" t="s">
        <v>447</v>
      </c>
      <c r="D15" s="164"/>
      <c r="E15" s="165">
        <v>35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134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3" x14ac:dyDescent="0.2">
      <c r="A16" s="160"/>
      <c r="B16" s="161"/>
      <c r="C16" s="192" t="s">
        <v>448</v>
      </c>
      <c r="D16" s="164"/>
      <c r="E16" s="165">
        <v>35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134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4">
        <v>5</v>
      </c>
      <c r="B17" s="175" t="s">
        <v>163</v>
      </c>
      <c r="C17" s="191" t="s">
        <v>164</v>
      </c>
      <c r="D17" s="176" t="s">
        <v>125</v>
      </c>
      <c r="E17" s="177">
        <v>35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0.10373</v>
      </c>
      <c r="O17" s="177">
        <f>ROUND(E17*N17,2)</f>
        <v>3.63</v>
      </c>
      <c r="P17" s="177">
        <v>0</v>
      </c>
      <c r="Q17" s="177">
        <f>ROUND(E17*P17,2)</f>
        <v>0</v>
      </c>
      <c r="R17" s="179"/>
      <c r="S17" s="179" t="s">
        <v>126</v>
      </c>
      <c r="T17" s="180" t="s">
        <v>126</v>
      </c>
      <c r="U17" s="163">
        <v>6.4000000000000001E-2</v>
      </c>
      <c r="V17" s="163">
        <f>ROUND(E17*U17,2)</f>
        <v>2.2400000000000002</v>
      </c>
      <c r="W17" s="163"/>
      <c r="X17" s="163" t="s">
        <v>127</v>
      </c>
      <c r="Y17" s="163" t="s">
        <v>128</v>
      </c>
      <c r="Z17" s="153"/>
      <c r="AA17" s="153"/>
      <c r="AB17" s="153"/>
      <c r="AC17" s="153"/>
      <c r="AD17" s="153"/>
      <c r="AE17" s="153"/>
      <c r="AF17" s="153"/>
      <c r="AG17" s="153" t="s">
        <v>129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2" t="s">
        <v>448</v>
      </c>
      <c r="D18" s="164"/>
      <c r="E18" s="165">
        <v>35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134</v>
      </c>
      <c r="AH18" s="153">
        <v>5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81">
        <v>6</v>
      </c>
      <c r="B19" s="182" t="s">
        <v>449</v>
      </c>
      <c r="C19" s="190" t="s">
        <v>450</v>
      </c>
      <c r="D19" s="183" t="s">
        <v>125</v>
      </c>
      <c r="E19" s="184">
        <v>35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0.20746000000000001</v>
      </c>
      <c r="O19" s="184">
        <f>ROUND(E19*N19,2)</f>
        <v>7.26</v>
      </c>
      <c r="P19" s="184">
        <v>0</v>
      </c>
      <c r="Q19" s="184">
        <f>ROUND(E19*P19,2)</f>
        <v>0</v>
      </c>
      <c r="R19" s="186"/>
      <c r="S19" s="186" t="s">
        <v>126</v>
      </c>
      <c r="T19" s="187" t="s">
        <v>126</v>
      </c>
      <c r="U19" s="163">
        <v>0.1</v>
      </c>
      <c r="V19" s="163">
        <f>ROUND(E19*U19,2)</f>
        <v>3.5</v>
      </c>
      <c r="W19" s="163"/>
      <c r="X19" s="163" t="s">
        <v>127</v>
      </c>
      <c r="Y19" s="163" t="s">
        <v>128</v>
      </c>
      <c r="Z19" s="153"/>
      <c r="AA19" s="153"/>
      <c r="AB19" s="153"/>
      <c r="AC19" s="153"/>
      <c r="AD19" s="153"/>
      <c r="AE19" s="153"/>
      <c r="AF19" s="153"/>
      <c r="AG19" s="153" t="s">
        <v>129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4">
        <v>7</v>
      </c>
      <c r="B20" s="175" t="s">
        <v>167</v>
      </c>
      <c r="C20" s="191" t="s">
        <v>168</v>
      </c>
      <c r="D20" s="176" t="s">
        <v>132</v>
      </c>
      <c r="E20" s="177">
        <v>24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2.2399999999999998E-3</v>
      </c>
      <c r="O20" s="177">
        <f>ROUND(E20*N20,2)</f>
        <v>0.05</v>
      </c>
      <c r="P20" s="177">
        <v>0</v>
      </c>
      <c r="Q20" s="177">
        <f>ROUND(E20*P20,2)</f>
        <v>0</v>
      </c>
      <c r="R20" s="179"/>
      <c r="S20" s="179" t="s">
        <v>126</v>
      </c>
      <c r="T20" s="180" t="s">
        <v>126</v>
      </c>
      <c r="U20" s="163">
        <v>0.129</v>
      </c>
      <c r="V20" s="163">
        <f>ROUND(E20*U20,2)</f>
        <v>3.1</v>
      </c>
      <c r="W20" s="163"/>
      <c r="X20" s="163" t="s">
        <v>127</v>
      </c>
      <c r="Y20" s="163" t="s">
        <v>128</v>
      </c>
      <c r="Z20" s="153"/>
      <c r="AA20" s="153"/>
      <c r="AB20" s="153"/>
      <c r="AC20" s="153"/>
      <c r="AD20" s="153"/>
      <c r="AE20" s="153"/>
      <c r="AF20" s="153"/>
      <c r="AG20" s="153" t="s">
        <v>129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267" t="s">
        <v>169</v>
      </c>
      <c r="D21" s="268"/>
      <c r="E21" s="268"/>
      <c r="F21" s="268"/>
      <c r="G21" s="268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151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2" t="s">
        <v>451</v>
      </c>
      <c r="D22" s="164"/>
      <c r="E22" s="165">
        <v>24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134</v>
      </c>
      <c r="AH22" s="153">
        <v>5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7" t="s">
        <v>121</v>
      </c>
      <c r="B23" s="168" t="s">
        <v>82</v>
      </c>
      <c r="C23" s="189" t="s">
        <v>83</v>
      </c>
      <c r="D23" s="169"/>
      <c r="E23" s="170"/>
      <c r="F23" s="171"/>
      <c r="G23" s="171">
        <f>SUMIF(AG24:AG28,"&lt;&gt;NOR",G24:G28)</f>
        <v>0</v>
      </c>
      <c r="H23" s="171"/>
      <c r="I23" s="171">
        <f>SUM(I24:I28)</f>
        <v>0</v>
      </c>
      <c r="J23" s="171"/>
      <c r="K23" s="171">
        <f>SUM(K24:K28)</f>
        <v>0</v>
      </c>
      <c r="L23" s="171"/>
      <c r="M23" s="171">
        <f>SUM(M24:M28)</f>
        <v>0</v>
      </c>
      <c r="N23" s="170"/>
      <c r="O23" s="170">
        <f>SUM(O24:O28)</f>
        <v>0</v>
      </c>
      <c r="P23" s="170"/>
      <c r="Q23" s="170">
        <f>SUM(Q24:Q28)</f>
        <v>0</v>
      </c>
      <c r="R23" s="171"/>
      <c r="S23" s="171"/>
      <c r="T23" s="172"/>
      <c r="U23" s="166"/>
      <c r="V23" s="166">
        <f>SUM(V24:V28)</f>
        <v>11.120000000000001</v>
      </c>
      <c r="W23" s="166"/>
      <c r="X23" s="166"/>
      <c r="Y23" s="166"/>
      <c r="AG23" t="s">
        <v>122</v>
      </c>
    </row>
    <row r="24" spans="1:60" outlineLevel="1" x14ac:dyDescent="0.2">
      <c r="A24" s="174">
        <v>8</v>
      </c>
      <c r="B24" s="175" t="s">
        <v>179</v>
      </c>
      <c r="C24" s="191" t="s">
        <v>180</v>
      </c>
      <c r="D24" s="176" t="s">
        <v>132</v>
      </c>
      <c r="E24" s="177">
        <v>24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126</v>
      </c>
      <c r="T24" s="180" t="s">
        <v>126</v>
      </c>
      <c r="U24" s="163">
        <v>9.2999999999999999E-2</v>
      </c>
      <c r="V24" s="163">
        <f>ROUND(E24*U24,2)</f>
        <v>2.23</v>
      </c>
      <c r="W24" s="163"/>
      <c r="X24" s="163" t="s">
        <v>127</v>
      </c>
      <c r="Y24" s="163" t="s">
        <v>128</v>
      </c>
      <c r="Z24" s="153"/>
      <c r="AA24" s="153"/>
      <c r="AB24" s="153"/>
      <c r="AC24" s="153"/>
      <c r="AD24" s="153"/>
      <c r="AE24" s="153"/>
      <c r="AF24" s="153"/>
      <c r="AG24" s="153" t="s">
        <v>129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2" t="s">
        <v>451</v>
      </c>
      <c r="D25" s="164"/>
      <c r="E25" s="165">
        <v>24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134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1">
        <v>9</v>
      </c>
      <c r="B26" s="182" t="s">
        <v>181</v>
      </c>
      <c r="C26" s="190" t="s">
        <v>182</v>
      </c>
      <c r="D26" s="183" t="s">
        <v>132</v>
      </c>
      <c r="E26" s="184">
        <v>24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126</v>
      </c>
      <c r="T26" s="187" t="s">
        <v>126</v>
      </c>
      <c r="U26" s="163">
        <v>3.6999999999999998E-2</v>
      </c>
      <c r="V26" s="163">
        <f>ROUND(E26*U26,2)</f>
        <v>0.89</v>
      </c>
      <c r="W26" s="163"/>
      <c r="X26" s="163" t="s">
        <v>127</v>
      </c>
      <c r="Y26" s="163" t="s">
        <v>128</v>
      </c>
      <c r="Z26" s="153"/>
      <c r="AA26" s="153"/>
      <c r="AB26" s="153"/>
      <c r="AC26" s="153"/>
      <c r="AD26" s="153"/>
      <c r="AE26" s="153"/>
      <c r="AF26" s="153"/>
      <c r="AG26" s="153" t="s">
        <v>129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4">
        <v>10</v>
      </c>
      <c r="B27" s="175" t="s">
        <v>186</v>
      </c>
      <c r="C27" s="191" t="s">
        <v>187</v>
      </c>
      <c r="D27" s="176" t="s">
        <v>188</v>
      </c>
      <c r="E27" s="177">
        <v>8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 t="s">
        <v>189</v>
      </c>
      <c r="S27" s="179" t="s">
        <v>126</v>
      </c>
      <c r="T27" s="180" t="s">
        <v>126</v>
      </c>
      <c r="U27" s="163">
        <v>1</v>
      </c>
      <c r="V27" s="163">
        <f>ROUND(E27*U27,2)</f>
        <v>8</v>
      </c>
      <c r="W27" s="163"/>
      <c r="X27" s="163" t="s">
        <v>190</v>
      </c>
      <c r="Y27" s="163" t="s">
        <v>128</v>
      </c>
      <c r="Z27" s="153"/>
      <c r="AA27" s="153"/>
      <c r="AB27" s="153"/>
      <c r="AC27" s="153"/>
      <c r="AD27" s="153"/>
      <c r="AE27" s="153"/>
      <c r="AF27" s="153"/>
      <c r="AG27" s="153" t="s">
        <v>191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2" t="s">
        <v>366</v>
      </c>
      <c r="D28" s="164"/>
      <c r="E28" s="165">
        <v>8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134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7" t="s">
        <v>121</v>
      </c>
      <c r="B29" s="168" t="s">
        <v>84</v>
      </c>
      <c r="C29" s="189" t="s">
        <v>85</v>
      </c>
      <c r="D29" s="169"/>
      <c r="E29" s="170"/>
      <c r="F29" s="171"/>
      <c r="G29" s="171">
        <f>SUMIF(AG30:AG33,"&lt;&gt;NOR",G30:G33)</f>
        <v>0</v>
      </c>
      <c r="H29" s="171"/>
      <c r="I29" s="171">
        <f>SUM(I30:I33)</f>
        <v>0</v>
      </c>
      <c r="J29" s="171"/>
      <c r="K29" s="171">
        <f>SUM(K30:K33)</f>
        <v>0</v>
      </c>
      <c r="L29" s="171"/>
      <c r="M29" s="171">
        <f>SUM(M30:M33)</f>
        <v>0</v>
      </c>
      <c r="N29" s="170"/>
      <c r="O29" s="170">
        <f>SUM(O30:O33)</f>
        <v>0</v>
      </c>
      <c r="P29" s="170"/>
      <c r="Q29" s="170">
        <f>SUM(Q30:Q33)</f>
        <v>0</v>
      </c>
      <c r="R29" s="171"/>
      <c r="S29" s="171"/>
      <c r="T29" s="172"/>
      <c r="U29" s="166"/>
      <c r="V29" s="166">
        <f>SUM(V30:V33)</f>
        <v>0.63000000000000012</v>
      </c>
      <c r="W29" s="166"/>
      <c r="X29" s="166"/>
      <c r="Y29" s="166"/>
      <c r="AG29" t="s">
        <v>122</v>
      </c>
    </row>
    <row r="30" spans="1:60" outlineLevel="1" x14ac:dyDescent="0.2">
      <c r="A30" s="174">
        <v>11</v>
      </c>
      <c r="B30" s="175" t="s">
        <v>193</v>
      </c>
      <c r="C30" s="191" t="s">
        <v>194</v>
      </c>
      <c r="D30" s="176" t="s">
        <v>125</v>
      </c>
      <c r="E30" s="177">
        <v>35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1.0000000000000001E-5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126</v>
      </c>
      <c r="T30" s="180" t="s">
        <v>126</v>
      </c>
      <c r="U30" s="163">
        <v>1.6E-2</v>
      </c>
      <c r="V30" s="163">
        <f>ROUND(E30*U30,2)</f>
        <v>0.56000000000000005</v>
      </c>
      <c r="W30" s="163"/>
      <c r="X30" s="163" t="s">
        <v>127</v>
      </c>
      <c r="Y30" s="163" t="s">
        <v>128</v>
      </c>
      <c r="Z30" s="153"/>
      <c r="AA30" s="153"/>
      <c r="AB30" s="153"/>
      <c r="AC30" s="153"/>
      <c r="AD30" s="153"/>
      <c r="AE30" s="153"/>
      <c r="AF30" s="153"/>
      <c r="AG30" s="153" t="s">
        <v>129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2" x14ac:dyDescent="0.2">
      <c r="A31" s="160"/>
      <c r="B31" s="161"/>
      <c r="C31" s="192" t="s">
        <v>452</v>
      </c>
      <c r="D31" s="164"/>
      <c r="E31" s="165">
        <v>35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134</v>
      </c>
      <c r="AH31" s="153">
        <v>5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4">
        <v>12</v>
      </c>
      <c r="B32" s="175" t="s">
        <v>196</v>
      </c>
      <c r="C32" s="191" t="s">
        <v>197</v>
      </c>
      <c r="D32" s="176" t="s">
        <v>125</v>
      </c>
      <c r="E32" s="177">
        <v>35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126</v>
      </c>
      <c r="T32" s="180" t="s">
        <v>126</v>
      </c>
      <c r="U32" s="163">
        <v>2E-3</v>
      </c>
      <c r="V32" s="163">
        <f>ROUND(E32*U32,2)</f>
        <v>7.0000000000000007E-2</v>
      </c>
      <c r="W32" s="163"/>
      <c r="X32" s="163" t="s">
        <v>127</v>
      </c>
      <c r="Y32" s="163" t="s">
        <v>128</v>
      </c>
      <c r="Z32" s="153"/>
      <c r="AA32" s="153"/>
      <c r="AB32" s="153"/>
      <c r="AC32" s="153"/>
      <c r="AD32" s="153"/>
      <c r="AE32" s="153"/>
      <c r="AF32" s="153"/>
      <c r="AG32" s="153" t="s">
        <v>129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2" x14ac:dyDescent="0.2">
      <c r="A33" s="160"/>
      <c r="B33" s="161"/>
      <c r="C33" s="192" t="s">
        <v>447</v>
      </c>
      <c r="D33" s="164"/>
      <c r="E33" s="165">
        <v>35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134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7" t="s">
        <v>121</v>
      </c>
      <c r="B34" s="168" t="s">
        <v>88</v>
      </c>
      <c r="C34" s="189" t="s">
        <v>89</v>
      </c>
      <c r="D34" s="169"/>
      <c r="E34" s="170"/>
      <c r="F34" s="171"/>
      <c r="G34" s="171">
        <f>SUMIF(AG35:AG35,"&lt;&gt;NOR",G35:G35)</f>
        <v>0</v>
      </c>
      <c r="H34" s="171"/>
      <c r="I34" s="171">
        <f>SUM(I35:I35)</f>
        <v>0</v>
      </c>
      <c r="J34" s="171"/>
      <c r="K34" s="171">
        <f>SUM(K35:K35)</f>
        <v>0</v>
      </c>
      <c r="L34" s="171"/>
      <c r="M34" s="171">
        <f>SUM(M35:M35)</f>
        <v>0</v>
      </c>
      <c r="N34" s="170"/>
      <c r="O34" s="170">
        <f>SUM(O35:O35)</f>
        <v>0</v>
      </c>
      <c r="P34" s="170"/>
      <c r="Q34" s="170">
        <f>SUM(Q35:Q35)</f>
        <v>0</v>
      </c>
      <c r="R34" s="171"/>
      <c r="S34" s="171"/>
      <c r="T34" s="172"/>
      <c r="U34" s="166"/>
      <c r="V34" s="166">
        <f>SUM(V35:V35)</f>
        <v>0.18</v>
      </c>
      <c r="W34" s="166"/>
      <c r="X34" s="166"/>
      <c r="Y34" s="166"/>
      <c r="AG34" t="s">
        <v>122</v>
      </c>
    </row>
    <row r="35" spans="1:60" outlineLevel="1" x14ac:dyDescent="0.2">
      <c r="A35" s="181">
        <v>13</v>
      </c>
      <c r="B35" s="182" t="s">
        <v>201</v>
      </c>
      <c r="C35" s="190" t="s">
        <v>202</v>
      </c>
      <c r="D35" s="183" t="s">
        <v>159</v>
      </c>
      <c r="E35" s="184">
        <v>11.48076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126</v>
      </c>
      <c r="T35" s="187" t="s">
        <v>126</v>
      </c>
      <c r="U35" s="163">
        <v>1.6E-2</v>
      </c>
      <c r="V35" s="163">
        <f>ROUND(E35*U35,2)</f>
        <v>0.18</v>
      </c>
      <c r="W35" s="163"/>
      <c r="X35" s="163" t="s">
        <v>203</v>
      </c>
      <c r="Y35" s="163" t="s">
        <v>128</v>
      </c>
      <c r="Z35" s="153"/>
      <c r="AA35" s="153"/>
      <c r="AB35" s="153"/>
      <c r="AC35" s="153"/>
      <c r="AD35" s="153"/>
      <c r="AE35" s="153"/>
      <c r="AF35" s="153"/>
      <c r="AG35" s="153" t="s">
        <v>204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67" t="s">
        <v>121</v>
      </c>
      <c r="B36" s="168" t="s">
        <v>90</v>
      </c>
      <c r="C36" s="189" t="s">
        <v>91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15.9</v>
      </c>
      <c r="W36" s="166"/>
      <c r="X36" s="166"/>
      <c r="Y36" s="166"/>
      <c r="AG36" t="s">
        <v>122</v>
      </c>
    </row>
    <row r="37" spans="1:60" ht="22.5" outlineLevel="1" x14ac:dyDescent="0.2">
      <c r="A37" s="174">
        <v>14</v>
      </c>
      <c r="B37" s="175" t="s">
        <v>205</v>
      </c>
      <c r="C37" s="191" t="s">
        <v>206</v>
      </c>
      <c r="D37" s="176" t="s">
        <v>159</v>
      </c>
      <c r="E37" s="177">
        <v>11.55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126</v>
      </c>
      <c r="T37" s="180" t="s">
        <v>126</v>
      </c>
      <c r="U37" s="163">
        <v>0</v>
      </c>
      <c r="V37" s="163">
        <f>ROUND(E37*U37,2)</f>
        <v>0</v>
      </c>
      <c r="W37" s="163"/>
      <c r="X37" s="163" t="s">
        <v>127</v>
      </c>
      <c r="Y37" s="163" t="s">
        <v>128</v>
      </c>
      <c r="Z37" s="153"/>
      <c r="AA37" s="153"/>
      <c r="AB37" s="153"/>
      <c r="AC37" s="153"/>
      <c r="AD37" s="153"/>
      <c r="AE37" s="153"/>
      <c r="AF37" s="153"/>
      <c r="AG37" s="153" t="s">
        <v>129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267" t="s">
        <v>207</v>
      </c>
      <c r="D38" s="268"/>
      <c r="E38" s="268"/>
      <c r="F38" s="268"/>
      <c r="G38" s="268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151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81">
        <v>15</v>
      </c>
      <c r="B39" s="182" t="s">
        <v>212</v>
      </c>
      <c r="C39" s="190" t="s">
        <v>213</v>
      </c>
      <c r="D39" s="183" t="s">
        <v>159</v>
      </c>
      <c r="E39" s="184">
        <v>11.55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126</v>
      </c>
      <c r="T39" s="187" t="s">
        <v>126</v>
      </c>
      <c r="U39" s="163">
        <v>0.68799999999999994</v>
      </c>
      <c r="V39" s="163">
        <f>ROUND(E39*U39,2)</f>
        <v>7.95</v>
      </c>
      <c r="W39" s="163"/>
      <c r="X39" s="163" t="s">
        <v>214</v>
      </c>
      <c r="Y39" s="163" t="s">
        <v>128</v>
      </c>
      <c r="Z39" s="153"/>
      <c r="AA39" s="153"/>
      <c r="AB39" s="153"/>
      <c r="AC39" s="153"/>
      <c r="AD39" s="153"/>
      <c r="AE39" s="153"/>
      <c r="AF39" s="153"/>
      <c r="AG39" s="153" t="s">
        <v>215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81">
        <v>16</v>
      </c>
      <c r="B40" s="182" t="s">
        <v>216</v>
      </c>
      <c r="C40" s="190" t="s">
        <v>217</v>
      </c>
      <c r="D40" s="183" t="s">
        <v>159</v>
      </c>
      <c r="E40" s="184">
        <v>11.55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126</v>
      </c>
      <c r="T40" s="187" t="s">
        <v>126</v>
      </c>
      <c r="U40" s="163">
        <v>0</v>
      </c>
      <c r="V40" s="163">
        <f>ROUND(E40*U40,2)</f>
        <v>0</v>
      </c>
      <c r="W40" s="163"/>
      <c r="X40" s="163" t="s">
        <v>214</v>
      </c>
      <c r="Y40" s="163" t="s">
        <v>128</v>
      </c>
      <c r="Z40" s="153"/>
      <c r="AA40" s="153"/>
      <c r="AB40" s="153"/>
      <c r="AC40" s="153"/>
      <c r="AD40" s="153"/>
      <c r="AE40" s="153"/>
      <c r="AF40" s="153"/>
      <c r="AG40" s="153" t="s">
        <v>215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81">
        <v>17</v>
      </c>
      <c r="B41" s="182" t="s">
        <v>218</v>
      </c>
      <c r="C41" s="190" t="s">
        <v>219</v>
      </c>
      <c r="D41" s="183" t="s">
        <v>159</v>
      </c>
      <c r="E41" s="184">
        <v>11.55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126</v>
      </c>
      <c r="T41" s="187" t="s">
        <v>126</v>
      </c>
      <c r="U41" s="163">
        <v>0.68799999999999994</v>
      </c>
      <c r="V41" s="163">
        <f>ROUND(E41*U41,2)</f>
        <v>7.95</v>
      </c>
      <c r="W41" s="163"/>
      <c r="X41" s="163" t="s">
        <v>214</v>
      </c>
      <c r="Y41" s="163" t="s">
        <v>128</v>
      </c>
      <c r="Z41" s="153"/>
      <c r="AA41" s="153"/>
      <c r="AB41" s="153"/>
      <c r="AC41" s="153"/>
      <c r="AD41" s="153"/>
      <c r="AE41" s="153"/>
      <c r="AF41" s="153"/>
      <c r="AG41" s="153" t="s">
        <v>215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67" t="s">
        <v>121</v>
      </c>
      <c r="B42" s="168" t="s">
        <v>93</v>
      </c>
      <c r="C42" s="189" t="s">
        <v>29</v>
      </c>
      <c r="D42" s="169"/>
      <c r="E42" s="170"/>
      <c r="F42" s="171"/>
      <c r="G42" s="171">
        <f>SUMIF(AG43:AG50,"&lt;&gt;NOR",G43:G50)</f>
        <v>0</v>
      </c>
      <c r="H42" s="171"/>
      <c r="I42" s="171">
        <f>SUM(I43:I50)</f>
        <v>0</v>
      </c>
      <c r="J42" s="171"/>
      <c r="K42" s="171">
        <f>SUM(K43:K50)</f>
        <v>0</v>
      </c>
      <c r="L42" s="171"/>
      <c r="M42" s="171">
        <f>SUM(M43:M50)</f>
        <v>0</v>
      </c>
      <c r="N42" s="170"/>
      <c r="O42" s="170">
        <f>SUM(O43:O50)</f>
        <v>0</v>
      </c>
      <c r="P42" s="170"/>
      <c r="Q42" s="170">
        <f>SUM(Q43:Q50)</f>
        <v>0</v>
      </c>
      <c r="R42" s="171"/>
      <c r="S42" s="171"/>
      <c r="T42" s="172"/>
      <c r="U42" s="166"/>
      <c r="V42" s="166">
        <f>SUM(V43:V50)</f>
        <v>0</v>
      </c>
      <c r="W42" s="166"/>
      <c r="X42" s="166"/>
      <c r="Y42" s="166"/>
      <c r="AG42" t="s">
        <v>122</v>
      </c>
    </row>
    <row r="43" spans="1:60" outlineLevel="1" x14ac:dyDescent="0.2">
      <c r="A43" s="174">
        <v>18</v>
      </c>
      <c r="B43" s="175" t="s">
        <v>220</v>
      </c>
      <c r="C43" s="191" t="s">
        <v>221</v>
      </c>
      <c r="D43" s="176" t="s">
        <v>222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126</v>
      </c>
      <c r="T43" s="180" t="s">
        <v>223</v>
      </c>
      <c r="U43" s="163">
        <v>0</v>
      </c>
      <c r="V43" s="163">
        <f>ROUND(E43*U43,2)</f>
        <v>0</v>
      </c>
      <c r="W43" s="163"/>
      <c r="X43" s="163" t="s">
        <v>224</v>
      </c>
      <c r="Y43" s="163" t="s">
        <v>128</v>
      </c>
      <c r="Z43" s="153"/>
      <c r="AA43" s="153"/>
      <c r="AB43" s="153"/>
      <c r="AC43" s="153"/>
      <c r="AD43" s="153"/>
      <c r="AE43" s="153"/>
      <c r="AF43" s="153"/>
      <c r="AG43" s="153" t="s">
        <v>225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2" x14ac:dyDescent="0.2">
      <c r="A44" s="160"/>
      <c r="B44" s="161"/>
      <c r="C44" s="267" t="s">
        <v>226</v>
      </c>
      <c r="D44" s="268"/>
      <c r="E44" s="268"/>
      <c r="F44" s="268"/>
      <c r="G44" s="268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151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88" t="str">
        <f>C44</f>
        <v>Zaměření a vytýčení stávajících inženýrských sítí v místě stavby z hlediska jejich ochrany při provádění stavby.</v>
      </c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4">
        <v>19</v>
      </c>
      <c r="B45" s="175" t="s">
        <v>227</v>
      </c>
      <c r="C45" s="191" t="s">
        <v>228</v>
      </c>
      <c r="D45" s="176" t="s">
        <v>222</v>
      </c>
      <c r="E45" s="177">
        <v>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126</v>
      </c>
      <c r="T45" s="180" t="s">
        <v>223</v>
      </c>
      <c r="U45" s="163">
        <v>0</v>
      </c>
      <c r="V45" s="163">
        <f>ROUND(E45*U45,2)</f>
        <v>0</v>
      </c>
      <c r="W45" s="163"/>
      <c r="X45" s="163" t="s">
        <v>224</v>
      </c>
      <c r="Y45" s="163" t="s">
        <v>128</v>
      </c>
      <c r="Z45" s="153"/>
      <c r="AA45" s="153"/>
      <c r="AB45" s="153"/>
      <c r="AC45" s="153"/>
      <c r="AD45" s="153"/>
      <c r="AE45" s="153"/>
      <c r="AF45" s="153"/>
      <c r="AG45" s="153" t="s">
        <v>229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 x14ac:dyDescent="0.2">
      <c r="A46" s="160"/>
      <c r="B46" s="161"/>
      <c r="C46" s="267" t="s">
        <v>230</v>
      </c>
      <c r="D46" s="268"/>
      <c r="E46" s="268"/>
      <c r="F46" s="268"/>
      <c r="G46" s="268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151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4">
        <v>20</v>
      </c>
      <c r="B47" s="175" t="s">
        <v>231</v>
      </c>
      <c r="C47" s="191" t="s">
        <v>232</v>
      </c>
      <c r="D47" s="176" t="s">
        <v>222</v>
      </c>
      <c r="E47" s="177">
        <v>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126</v>
      </c>
      <c r="T47" s="180" t="s">
        <v>223</v>
      </c>
      <c r="U47" s="163">
        <v>0</v>
      </c>
      <c r="V47" s="163">
        <f>ROUND(E47*U47,2)</f>
        <v>0</v>
      </c>
      <c r="W47" s="163"/>
      <c r="X47" s="163" t="s">
        <v>224</v>
      </c>
      <c r="Y47" s="163" t="s">
        <v>128</v>
      </c>
      <c r="Z47" s="153"/>
      <c r="AA47" s="153"/>
      <c r="AB47" s="153"/>
      <c r="AC47" s="153"/>
      <c r="AD47" s="153"/>
      <c r="AE47" s="153"/>
      <c r="AF47" s="153"/>
      <c r="AG47" s="153" t="s">
        <v>233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45" outlineLevel="2" x14ac:dyDescent="0.2">
      <c r="A48" s="160"/>
      <c r="B48" s="161"/>
      <c r="C48" s="267" t="s">
        <v>234</v>
      </c>
      <c r="D48" s="268"/>
      <c r="E48" s="268"/>
      <c r="F48" s="268"/>
      <c r="G48" s="268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151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88" t="str">
        <f>C48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21</v>
      </c>
      <c r="B49" s="175" t="s">
        <v>235</v>
      </c>
      <c r="C49" s="191" t="s">
        <v>236</v>
      </c>
      <c r="D49" s="176" t="s">
        <v>222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126</v>
      </c>
      <c r="T49" s="180" t="s">
        <v>223</v>
      </c>
      <c r="U49" s="163">
        <v>0</v>
      </c>
      <c r="V49" s="163">
        <f>ROUND(E49*U49,2)</f>
        <v>0</v>
      </c>
      <c r="W49" s="163"/>
      <c r="X49" s="163" t="s">
        <v>224</v>
      </c>
      <c r="Y49" s="163" t="s">
        <v>128</v>
      </c>
      <c r="Z49" s="153"/>
      <c r="AA49" s="153"/>
      <c r="AB49" s="153"/>
      <c r="AC49" s="153"/>
      <c r="AD49" s="153"/>
      <c r="AE49" s="153"/>
      <c r="AF49" s="153"/>
      <c r="AG49" s="153" t="s">
        <v>233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2" x14ac:dyDescent="0.2">
      <c r="A50" s="160"/>
      <c r="B50" s="161"/>
      <c r="C50" s="267" t="s">
        <v>237</v>
      </c>
      <c r="D50" s="268"/>
      <c r="E50" s="268"/>
      <c r="F50" s="268"/>
      <c r="G50" s="268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151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88" t="str">
        <f>C50</f>
        <v>Náklady na ztížené provádění stavebních prací v důsledku nepřerušeného provozu na staveništi nebo v případech nepřerušeného provozu v objektech v nichž se stavební práce provádí.</v>
      </c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167" t="s">
        <v>121</v>
      </c>
      <c r="B51" s="168" t="s">
        <v>94</v>
      </c>
      <c r="C51" s="189" t="s">
        <v>30</v>
      </c>
      <c r="D51" s="169"/>
      <c r="E51" s="170"/>
      <c r="F51" s="171"/>
      <c r="G51" s="171">
        <f>SUMIF(AG52:AG59,"&lt;&gt;NOR",G52:G59)</f>
        <v>0</v>
      </c>
      <c r="H51" s="171"/>
      <c r="I51" s="171">
        <f>SUM(I52:I59)</f>
        <v>0</v>
      </c>
      <c r="J51" s="171"/>
      <c r="K51" s="171">
        <f>SUM(K52:K59)</f>
        <v>0</v>
      </c>
      <c r="L51" s="171"/>
      <c r="M51" s="171">
        <f>SUM(M52:M59)</f>
        <v>0</v>
      </c>
      <c r="N51" s="170"/>
      <c r="O51" s="170">
        <f>SUM(O52:O59)</f>
        <v>0</v>
      </c>
      <c r="P51" s="170"/>
      <c r="Q51" s="170">
        <f>SUM(Q52:Q59)</f>
        <v>0</v>
      </c>
      <c r="R51" s="171"/>
      <c r="S51" s="171"/>
      <c r="T51" s="172"/>
      <c r="U51" s="166"/>
      <c r="V51" s="166">
        <f>SUM(V52:V59)</f>
        <v>0</v>
      </c>
      <c r="W51" s="166"/>
      <c r="X51" s="166"/>
      <c r="Y51" s="166"/>
      <c r="AG51" t="s">
        <v>122</v>
      </c>
    </row>
    <row r="52" spans="1:60" outlineLevel="1" x14ac:dyDescent="0.2">
      <c r="A52" s="174">
        <v>22</v>
      </c>
      <c r="B52" s="175" t="s">
        <v>238</v>
      </c>
      <c r="C52" s="191" t="s">
        <v>239</v>
      </c>
      <c r="D52" s="176" t="s">
        <v>222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126</v>
      </c>
      <c r="T52" s="180" t="s">
        <v>223</v>
      </c>
      <c r="U52" s="163">
        <v>0</v>
      </c>
      <c r="V52" s="163">
        <f>ROUND(E52*U52,2)</f>
        <v>0</v>
      </c>
      <c r="W52" s="163"/>
      <c r="X52" s="163" t="s">
        <v>224</v>
      </c>
      <c r="Y52" s="163" t="s">
        <v>128</v>
      </c>
      <c r="Z52" s="153"/>
      <c r="AA52" s="153"/>
      <c r="AB52" s="153"/>
      <c r="AC52" s="153"/>
      <c r="AD52" s="153"/>
      <c r="AE52" s="153"/>
      <c r="AF52" s="153"/>
      <c r="AG52" s="153" t="s">
        <v>225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33.75" outlineLevel="2" x14ac:dyDescent="0.2">
      <c r="A53" s="160"/>
      <c r="B53" s="161"/>
      <c r="C53" s="267" t="s">
        <v>240</v>
      </c>
      <c r="D53" s="268"/>
      <c r="E53" s="268"/>
      <c r="F53" s="268"/>
      <c r="G53" s="268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151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88" t="str">
        <f>C53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23</v>
      </c>
      <c r="B54" s="175" t="s">
        <v>241</v>
      </c>
      <c r="C54" s="191" t="s">
        <v>242</v>
      </c>
      <c r="D54" s="176" t="s">
        <v>222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126</v>
      </c>
      <c r="T54" s="180" t="s">
        <v>223</v>
      </c>
      <c r="U54" s="163">
        <v>0</v>
      </c>
      <c r="V54" s="163">
        <f>ROUND(E54*U54,2)</f>
        <v>0</v>
      </c>
      <c r="W54" s="163"/>
      <c r="X54" s="163" t="s">
        <v>224</v>
      </c>
      <c r="Y54" s="163" t="s">
        <v>128</v>
      </c>
      <c r="Z54" s="153"/>
      <c r="AA54" s="153"/>
      <c r="AB54" s="153"/>
      <c r="AC54" s="153"/>
      <c r="AD54" s="153"/>
      <c r="AE54" s="153"/>
      <c r="AF54" s="153"/>
      <c r="AG54" s="153" t="s">
        <v>225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33.75" outlineLevel="2" x14ac:dyDescent="0.2">
      <c r="A55" s="160"/>
      <c r="B55" s="161"/>
      <c r="C55" s="267" t="s">
        <v>243</v>
      </c>
      <c r="D55" s="268"/>
      <c r="E55" s="268"/>
      <c r="F55" s="268"/>
      <c r="G55" s="268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151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88" t="str">
        <f>C55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4">
        <v>24</v>
      </c>
      <c r="B56" s="175" t="s">
        <v>244</v>
      </c>
      <c r="C56" s="191" t="s">
        <v>245</v>
      </c>
      <c r="D56" s="176" t="s">
        <v>222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126</v>
      </c>
      <c r="T56" s="180" t="s">
        <v>223</v>
      </c>
      <c r="U56" s="163">
        <v>0</v>
      </c>
      <c r="V56" s="163">
        <f>ROUND(E56*U56,2)</f>
        <v>0</v>
      </c>
      <c r="W56" s="163"/>
      <c r="X56" s="163" t="s">
        <v>224</v>
      </c>
      <c r="Y56" s="163" t="s">
        <v>128</v>
      </c>
      <c r="Z56" s="153"/>
      <c r="AA56" s="153"/>
      <c r="AB56" s="153"/>
      <c r="AC56" s="153"/>
      <c r="AD56" s="153"/>
      <c r="AE56" s="153"/>
      <c r="AF56" s="153"/>
      <c r="AG56" s="153" t="s">
        <v>225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45" outlineLevel="2" x14ac:dyDescent="0.2">
      <c r="A57" s="160"/>
      <c r="B57" s="161"/>
      <c r="C57" s="267" t="s">
        <v>246</v>
      </c>
      <c r="D57" s="268"/>
      <c r="E57" s="268"/>
      <c r="F57" s="268"/>
      <c r="G57" s="268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151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88" t="str">
        <f>C57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4">
        <v>25</v>
      </c>
      <c r="B58" s="175" t="s">
        <v>247</v>
      </c>
      <c r="C58" s="191" t="s">
        <v>248</v>
      </c>
      <c r="D58" s="176" t="s">
        <v>222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126</v>
      </c>
      <c r="T58" s="180" t="s">
        <v>223</v>
      </c>
      <c r="U58" s="163">
        <v>0</v>
      </c>
      <c r="V58" s="163">
        <f>ROUND(E58*U58,2)</f>
        <v>0</v>
      </c>
      <c r="W58" s="163"/>
      <c r="X58" s="163" t="s">
        <v>224</v>
      </c>
      <c r="Y58" s="163" t="s">
        <v>128</v>
      </c>
      <c r="Z58" s="153"/>
      <c r="AA58" s="153"/>
      <c r="AB58" s="153"/>
      <c r="AC58" s="153"/>
      <c r="AD58" s="153"/>
      <c r="AE58" s="153"/>
      <c r="AF58" s="153"/>
      <c r="AG58" s="153" t="s">
        <v>225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2" x14ac:dyDescent="0.2">
      <c r="A59" s="160"/>
      <c r="B59" s="161"/>
      <c r="C59" s="267" t="s">
        <v>249</v>
      </c>
      <c r="D59" s="268"/>
      <c r="E59" s="268"/>
      <c r="F59" s="268"/>
      <c r="G59" s="268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151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88" t="str">
        <f>C59</f>
        <v>Náklady na provedení skutečného zaměření stavby v rozsahu nezbytném pro zápis změny do katastru nemovitostí.</v>
      </c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3"/>
      <c r="B60" s="4"/>
      <c r="C60" s="19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12</v>
      </c>
      <c r="AF60">
        <v>21</v>
      </c>
      <c r="AG60" t="s">
        <v>107</v>
      </c>
    </row>
    <row r="61" spans="1:60" x14ac:dyDescent="0.2">
      <c r="A61" s="156"/>
      <c r="B61" s="157" t="s">
        <v>31</v>
      </c>
      <c r="C61" s="194"/>
      <c r="D61" s="158"/>
      <c r="E61" s="159"/>
      <c r="F61" s="159"/>
      <c r="G61" s="173">
        <f>G8+G12+G23+G29+G34+G36+G42+G51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250</v>
      </c>
    </row>
    <row r="62" spans="1:60" x14ac:dyDescent="0.2">
      <c r="A62" s="3"/>
      <c r="B62" s="4"/>
      <c r="C62" s="19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9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76" t="s">
        <v>251</v>
      </c>
      <c r="B64" s="276"/>
      <c r="C64" s="27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55"/>
      <c r="B65" s="256"/>
      <c r="C65" s="257"/>
      <c r="D65" s="256"/>
      <c r="E65" s="256"/>
      <c r="F65" s="256"/>
      <c r="G65" s="258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G65" t="s">
        <v>252</v>
      </c>
    </row>
    <row r="66" spans="1:33" x14ac:dyDescent="0.2">
      <c r="A66" s="259"/>
      <c r="B66" s="260"/>
      <c r="C66" s="261"/>
      <c r="D66" s="260"/>
      <c r="E66" s="260"/>
      <c r="F66" s="260"/>
      <c r="G66" s="26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59"/>
      <c r="B67" s="260"/>
      <c r="C67" s="261"/>
      <c r="D67" s="260"/>
      <c r="E67" s="260"/>
      <c r="F67" s="260"/>
      <c r="G67" s="26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9"/>
      <c r="B68" s="260"/>
      <c r="C68" s="261"/>
      <c r="D68" s="260"/>
      <c r="E68" s="260"/>
      <c r="F68" s="260"/>
      <c r="G68" s="26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63"/>
      <c r="B69" s="264"/>
      <c r="C69" s="265"/>
      <c r="D69" s="264"/>
      <c r="E69" s="264"/>
      <c r="F69" s="264"/>
      <c r="G69" s="26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3"/>
      <c r="B70" s="4"/>
      <c r="C70" s="19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C71" s="195"/>
      <c r="D71" s="10"/>
      <c r="AG71" t="s">
        <v>253</v>
      </c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A1:G1"/>
    <mergeCell ref="C2:G2"/>
    <mergeCell ref="C3:G3"/>
    <mergeCell ref="C4:G4"/>
    <mergeCell ref="C48:G48"/>
    <mergeCell ref="A64:C64"/>
    <mergeCell ref="A65:G69"/>
    <mergeCell ref="C21:G21"/>
    <mergeCell ref="C38:G38"/>
    <mergeCell ref="C44:G44"/>
    <mergeCell ref="C46:G46"/>
    <mergeCell ref="C59:G59"/>
    <mergeCell ref="C50:G50"/>
    <mergeCell ref="C53:G53"/>
    <mergeCell ref="C55:G55"/>
    <mergeCell ref="C57:G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01.01 Pol</vt:lpstr>
      <vt:lpstr>01 01.02 Pol</vt:lpstr>
      <vt:lpstr>01 01.03 Pol</vt:lpstr>
      <vt:lpstr>01 01.04 Pol</vt:lpstr>
      <vt:lpstr>01 01.05 Pol</vt:lpstr>
      <vt:lpstr>01 01.06 Pol</vt:lpstr>
      <vt:lpstr>01 01.07 Pol</vt:lpstr>
      <vt:lpstr>01 01.08 Pol</vt:lpstr>
      <vt:lpstr>01 01.11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01.01 Pol'!Názvy_tisku</vt:lpstr>
      <vt:lpstr>'01 01.02 Pol'!Názvy_tisku</vt:lpstr>
      <vt:lpstr>'01 01.03 Pol'!Názvy_tisku</vt:lpstr>
      <vt:lpstr>'01 01.04 Pol'!Názvy_tisku</vt:lpstr>
      <vt:lpstr>'01 01.05 Pol'!Názvy_tisku</vt:lpstr>
      <vt:lpstr>'01 01.06 Pol'!Názvy_tisku</vt:lpstr>
      <vt:lpstr>'01 01.07 Pol'!Názvy_tisku</vt:lpstr>
      <vt:lpstr>'01 01.08 Pol'!Názvy_tisku</vt:lpstr>
      <vt:lpstr>'01 01.11 Pol'!Názvy_tisku</vt:lpstr>
      <vt:lpstr>oadresa</vt:lpstr>
      <vt:lpstr>Stavba!Objednatel</vt:lpstr>
      <vt:lpstr>Stavba!Objekt</vt:lpstr>
      <vt:lpstr>'01 01.01 Pol'!Oblast_tisku</vt:lpstr>
      <vt:lpstr>'01 01.02 Pol'!Oblast_tisku</vt:lpstr>
      <vt:lpstr>'01 01.03 Pol'!Oblast_tisku</vt:lpstr>
      <vt:lpstr>'01 01.04 Pol'!Oblast_tisku</vt:lpstr>
      <vt:lpstr>'01 01.05 Pol'!Oblast_tisku</vt:lpstr>
      <vt:lpstr>'01 01.06 Pol'!Oblast_tisku</vt:lpstr>
      <vt:lpstr>'01 01.07 Pol'!Oblast_tisku</vt:lpstr>
      <vt:lpstr>'01 01.08 Pol'!Oblast_tisku</vt:lpstr>
      <vt:lpstr>'01 01.11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Hlavoň Martin</cp:lastModifiedBy>
  <cp:lastPrinted>2024-08-05T11:41:27Z</cp:lastPrinted>
  <dcterms:created xsi:type="dcterms:W3CDTF">2009-04-08T07:15:50Z</dcterms:created>
  <dcterms:modified xsi:type="dcterms:W3CDTF">2024-08-05T12:26:40Z</dcterms:modified>
</cp:coreProperties>
</file>