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9765" windowHeight="1474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<sst xmlns="http://schemas.openxmlformats.org/spreadsheetml/2006/main" count="69" uniqueCount="58">
  <si>
    <t>Stavební objekty</t>
  </si>
  <si>
    <t>SO 01</t>
  </si>
  <si>
    <t>stavební a konstrukční část</t>
  </si>
  <si>
    <t>silnoproudé elektroinstalace</t>
  </si>
  <si>
    <t>slaboproudé elektroinstalace</t>
  </si>
  <si>
    <t>rozvody medicinálních plynů</t>
  </si>
  <si>
    <t>Stavební objekty celkem</t>
  </si>
  <si>
    <t>Inženýrské objekty</t>
  </si>
  <si>
    <t>IO 01</t>
  </si>
  <si>
    <t>IO 02</t>
  </si>
  <si>
    <t>IO 03</t>
  </si>
  <si>
    <t>IO 04</t>
  </si>
  <si>
    <t>Komunikace, zpevněné plochy</t>
  </si>
  <si>
    <t>Venkovní osvětlení</t>
  </si>
  <si>
    <t>Příprava území</t>
  </si>
  <si>
    <t>Inženýrské objekty celkem</t>
  </si>
  <si>
    <t>Provozní soubory</t>
  </si>
  <si>
    <t>PS 01</t>
  </si>
  <si>
    <t>EPS</t>
  </si>
  <si>
    <t>Provozní objekty celkem</t>
  </si>
  <si>
    <t>Vedlejší náklady</t>
  </si>
  <si>
    <t>Ztížené výrobní podmínky</t>
  </si>
  <si>
    <t>Provoz investora</t>
  </si>
  <si>
    <t>Kompletační činnost dodavatele</t>
  </si>
  <si>
    <t>Vedlejší náklady celkem</t>
  </si>
  <si>
    <t>Investiční náklady celkem bez DPH</t>
  </si>
  <si>
    <t>DPH</t>
  </si>
  <si>
    <t xml:space="preserve"> Stavební objekty</t>
  </si>
  <si>
    <t xml:space="preserve"> Inženýrské objekty</t>
  </si>
  <si>
    <t xml:space="preserve"> Provozní soubory</t>
  </si>
  <si>
    <t xml:space="preserve"> Vedlejší náklady</t>
  </si>
  <si>
    <t>DPH celkem</t>
  </si>
  <si>
    <t>Investiční náklady celkem</t>
  </si>
  <si>
    <t>zdravotně technické instalace</t>
  </si>
  <si>
    <t>Fakultní nemocnice Brno</t>
  </si>
  <si>
    <t>Heliport HEMS</t>
  </si>
  <si>
    <t>Rekapitulace investičních nákladů</t>
  </si>
  <si>
    <t>vybavení heliportu</t>
  </si>
  <si>
    <t>Sadové úpravy</t>
  </si>
  <si>
    <t>IO 09</t>
  </si>
  <si>
    <t>IO 08</t>
  </si>
  <si>
    <t>IO 07</t>
  </si>
  <si>
    <t>SO 02</t>
  </si>
  <si>
    <t>Heliport</t>
  </si>
  <si>
    <t>Spojovací koridor</t>
  </si>
  <si>
    <t>SO 03</t>
  </si>
  <si>
    <t>Zastřešení vstupu urgentního příjmu</t>
  </si>
  <si>
    <t>Přípojky kanalizace</t>
  </si>
  <si>
    <t>Přípojka vody</t>
  </si>
  <si>
    <t>Přípojka silnoproudu</t>
  </si>
  <si>
    <t>Přípojky slaboproudu</t>
  </si>
  <si>
    <t>Zařízení staveniště</t>
  </si>
  <si>
    <t>IO 05</t>
  </si>
  <si>
    <t>IO 06</t>
  </si>
  <si>
    <t>Přípojka mediplynů</t>
  </si>
  <si>
    <t>Pozn.:</t>
  </si>
  <si>
    <t>Místo čísla 0 doplnit do vzorce základ pro nižší sazbu DPH oddílu F1.08 - Rozvody medicinálních plynů</t>
  </si>
  <si>
    <t>Místo čísla 0 doplnit do vzorce základ pro nižší sazbu DPH oddílu G09 - Sadové úpravy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</si>
</sst>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>
        <color indexed="8"/>
      </top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1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8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64" fontId="21" fillId="0" borderId="10" xfId="0" applyNumberFormat="1" applyFont="1" applyBorder="1" applyAlignment="1">
      <alignment/>
    </xf>
    <xf numFmtId="0" fontId="24" fillId="0" borderId="0" xfId="0" applyFont="1" applyAlignment="1">
      <alignment/>
    </xf>
    <xf numFmtId="9" fontId="0" fillId="0" borderId="0" xfId="0" applyNumberFormat="1" applyBorder="1" applyAlignment="1">
      <alignment/>
    </xf>
    <xf numFmtId="9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164" fontId="18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left"/>
    </xf>
    <xf numFmtId="16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164" fontId="18" fillId="0" borderId="13" xfId="0" applyNumberFormat="1" applyFont="1" applyBorder="1" applyAlignment="1">
      <alignment/>
    </xf>
    <xf numFmtId="164" fontId="22" fillId="0" borderId="14" xfId="0" applyNumberFormat="1" applyFont="1" applyBorder="1" applyAlignment="1">
      <alignment/>
    </xf>
    <xf numFmtId="164" fontId="18" fillId="0" borderId="15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164" fontId="18" fillId="0" borderId="16" xfId="0" applyNumberFormat="1" applyFont="1" applyBorder="1" applyAlignment="1">
      <alignment/>
    </xf>
    <xf numFmtId="9" fontId="0" fillId="0" borderId="17" xfId="0" applyNumberFormat="1" applyBorder="1" applyAlignment="1">
      <alignment/>
    </xf>
    <xf numFmtId="0" fontId="27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22" fillId="0" borderId="21" xfId="0" applyFont="1" applyBorder="1" applyAlignment="1">
      <alignment horizontal="left"/>
    </xf>
    <xf numFmtId="0" fontId="22" fillId="0" borderId="22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8" fillId="0" borderId="24" xfId="0" applyFont="1" applyBorder="1" applyAlignment="1">
      <alignment horizontal="left"/>
    </xf>
    <xf numFmtId="0" fontId="18" fillId="0" borderId="25" xfId="0" applyFont="1" applyBorder="1" applyAlignment="1">
      <alignment horizontal="left"/>
    </xf>
    <xf numFmtId="0" fontId="18" fillId="0" borderId="2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19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164" fontId="18" fillId="0" borderId="13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1.04-S%20Soupis%20prac&#237;%20ZTI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G03-S%20Soupis%20prac&#237;%20VOD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G08-S%20Soupis%20praci%20KOM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G09-S%20Soupis%20prac&#237;%20S&#21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1.06-S%20Soupis%20prac&#237;%20EL_akt.%20k%2014101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1.09-S%20Soupis%20prac&#237;%20HE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2.06-S%20Soupis%20prac&#237;%20E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3.06-S%20Soupis%20prac&#237;%20EL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G04-S%20Soupis%20prac&#237;%20NN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G05-S%20Soupis%20prac&#237;%20SLP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G07-S%20Soupis%20prac&#237;%20V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1.08-S%20Soupis%20prac&#237;%20MED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01-S%20Soupis%20prac&#237;%20EP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G06-S%20Soupis%20prac&#237;%20M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1.01-S%20Soupis%20prac&#237;%20ARCH-STAV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2.01-S%20Soupis%20prac&#237;%20ARCH-STAV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3.01-S%20Soupis%20prac&#237;%20ARCH-STAV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1.07-S%20Soupis%20prac&#237;%20SLP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G01-S%20Soupis%20prac&#237;%20P&#21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G02-S%20Soupis%20prac&#237;%20K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26">
          <cell r="I26">
            <v>178284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Soupis prací-rekapitulace"/>
      <sheetName val="Soupis prací"/>
      <sheetName val="Soupis prací-výkaz"/>
    </sheetNames>
    <sheetDataSet>
      <sheetData sheetId="0">
        <row r="25">
          <cell r="I25">
            <v>541474.07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- vybrané sloupce"/>
    </sheetNames>
    <sheetDataSet>
      <sheetData sheetId="0">
        <row r="137">
          <cell r="H137">
            <v>2090446.1486904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  <sheetName val="#Figury"/>
    </sheetNames>
    <sheetDataSet>
      <sheetData sheetId="0">
        <row r="47">
          <cell r="R47">
            <v>166323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Hodinová sazba"/>
      <sheetName val="Kusový"/>
      <sheetName val="Svítidla hlavní"/>
      <sheetName val="systém NO"/>
      <sheetName val="Napájecí systémy+vývody"/>
      <sheetName val="Seznam specifikací"/>
      <sheetName val="RMS1"/>
      <sheetName val="DOPLNĚNÍ"/>
      <sheetName val="skříňky"/>
    </sheetNames>
    <sheetDataSet>
      <sheetData sheetId="0">
        <row r="29">
          <cell r="F29">
            <v>2051126.497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F1.09 Rekapitulace"/>
      <sheetName val="F1.09 Položky"/>
    </sheetNames>
    <sheetDataSet>
      <sheetData sheetId="0">
        <row r="32">
          <cell r="M32">
            <v>2977864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Hodinová sazba"/>
      <sheetName val="Kusový"/>
      <sheetName val="Svítidla hlavní"/>
      <sheetName val="Napájecí systémy+vývody"/>
      <sheetName val="Zemní práce"/>
    </sheetNames>
    <sheetDataSet>
      <sheetData sheetId="0">
        <row r="29">
          <cell r="F29">
            <v>52444.17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Hodinová sazba"/>
      <sheetName val="Kusový"/>
      <sheetName val="Svítidla hlavní"/>
      <sheetName val="Napájecí systémy+vývody"/>
      <sheetName val="DOPLNĚNÍ"/>
    </sheetNames>
    <sheetDataSet>
      <sheetData sheetId="0">
        <row r="29">
          <cell r="F29">
            <v>59458.094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Hodinová sazba"/>
      <sheetName val="Kusový"/>
      <sheetName val="Napájecí systémy+vývody"/>
      <sheetName val="Zemní práce"/>
      <sheetName val="DOPLNĚNÍ"/>
    </sheetNames>
    <sheetDataSet>
      <sheetData sheetId="0">
        <row r="29">
          <cell r="F29">
            <v>391703.864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_EU"/>
      <sheetName val="rekapitulace EU"/>
      <sheetName val="položky_EU"/>
    </sheetNames>
    <sheetDataSet>
      <sheetData sheetId="0">
        <row r="30">
          <cell r="F30">
            <v>135740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Hodinová sazba"/>
      <sheetName val="Kusový"/>
      <sheetName val="Napájecí systémy+vývody"/>
      <sheetName val="Svítidla hlavní"/>
      <sheetName val="Zemní práce"/>
    </sheetNames>
    <sheetDataSet>
      <sheetData sheetId="0">
        <row r="29">
          <cell r="F29">
            <v>160055.46300000002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FN Brno_heliport_soupis"/>
    </sheetNames>
    <sheetDataSet>
      <sheetData sheetId="1">
        <row r="12">
          <cell r="F12">
            <v>67104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_EU"/>
      <sheetName val="rekapitulace EU"/>
      <sheetName val="položky_EU"/>
    </sheetNames>
    <sheetDataSet>
      <sheetData sheetId="0">
        <row r="30">
          <cell r="F30">
            <v>338862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FN Brno_heliportpřípojka_soupis"/>
    </sheetNames>
    <sheetDataSet>
      <sheetData sheetId="1">
        <row r="10">
          <cell r="F10">
            <v>131863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definedNames>
      <definedName name="Zaklad5" refersTo="=Krycí list!$F$30"/>
    </definedNames>
    <sheetDataSet>
      <sheetData sheetId="0">
        <row r="30">
          <cell r="F30">
            <v>30246568.740786232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definedNames>
      <definedName name="Zaklad5" refersTo="=Krycí list!$F$30"/>
    </definedNames>
    <sheetDataSet>
      <sheetData sheetId="0">
        <row r="30">
          <cell r="F30">
            <v>3807567.895974967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definedNames>
      <definedName name="Zaklad5" refersTo="=Krycí list!$F$30"/>
    </definedNames>
    <sheetDataSet>
      <sheetData sheetId="0">
        <row r="30">
          <cell r="F30">
            <v>3743474.653789395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_EU"/>
      <sheetName val="rekapitulace EU"/>
      <sheetName val="položky_EU"/>
    </sheetNames>
    <sheetDataSet>
      <sheetData sheetId="0">
        <row r="30">
          <cell r="F30">
            <v>163165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definedNames>
      <definedName name="Zaklad5" refersTo="=Krycí list!$F$30"/>
    </definedNames>
    <sheetDataSet>
      <sheetData sheetId="0">
        <row r="30">
          <cell r="F30">
            <v>502103.86311602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Soupis prací-rekapitulace"/>
      <sheetName val="Soupis prací"/>
      <sheetName val="Soupis prací-výkaz"/>
    </sheetNames>
    <sheetDataSet>
      <sheetData sheetId="0">
        <row r="25">
          <cell r="I25">
            <v>635990.52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="85" zoomScaleNormal="85" zoomScalePageLayoutView="0" workbookViewId="0" topLeftCell="A1">
      <selection activeCell="E54" sqref="E54"/>
    </sheetView>
  </sheetViews>
  <sheetFormatPr defaultColWidth="9.140625" defaultRowHeight="12.75"/>
  <cols>
    <col min="1" max="1" width="7.7109375" style="0" customWidth="1"/>
    <col min="2" max="2" width="4.8515625" style="0" customWidth="1"/>
    <col min="3" max="3" width="34.140625" style="0" customWidth="1"/>
    <col min="4" max="4" width="14.7109375" style="1" customWidth="1"/>
    <col min="5" max="5" width="18.57421875" style="2" customWidth="1"/>
  </cols>
  <sheetData>
    <row r="1" spans="1:5" ht="23.25">
      <c r="A1" s="45" t="s">
        <v>34</v>
      </c>
      <c r="B1" s="45"/>
      <c r="C1" s="45"/>
      <c r="D1" s="45"/>
      <c r="E1" s="45"/>
    </row>
    <row r="2" spans="1:5" ht="18">
      <c r="A2" s="50" t="s">
        <v>35</v>
      </c>
      <c r="B2" s="50"/>
      <c r="C2" s="50"/>
      <c r="D2" s="50"/>
      <c r="E2" s="50"/>
    </row>
    <row r="3" spans="1:5" ht="15.75">
      <c r="A3" s="49" t="s">
        <v>36</v>
      </c>
      <c r="B3" s="49"/>
      <c r="C3" s="49"/>
      <c r="D3" s="49"/>
      <c r="E3" s="49"/>
    </row>
    <row r="4" spans="1:5" ht="12.75">
      <c r="A4" s="36"/>
      <c r="B4" s="36"/>
      <c r="C4" s="36"/>
      <c r="D4" s="36"/>
      <c r="E4" s="36"/>
    </row>
    <row r="5" spans="1:5" ht="12.75">
      <c r="A5" s="3"/>
      <c r="B5" s="3"/>
      <c r="C5" s="3"/>
      <c r="D5" s="3"/>
      <c r="E5" s="22"/>
    </row>
    <row r="6" spans="1:5" ht="12.75">
      <c r="A6" s="37" t="s">
        <v>0</v>
      </c>
      <c r="B6" s="38"/>
      <c r="C6" s="38"/>
      <c r="D6" s="38"/>
      <c r="E6" s="39"/>
    </row>
    <row r="7" spans="1:5" ht="12.75">
      <c r="A7" s="26" t="s">
        <v>1</v>
      </c>
      <c r="B7" s="43" t="s">
        <v>43</v>
      </c>
      <c r="C7" s="40"/>
      <c r="D7" s="40"/>
      <c r="E7" s="23">
        <f>SUM(D8:D13)</f>
        <v>35684112.23778623</v>
      </c>
    </row>
    <row r="8" spans="1:5" ht="12.75">
      <c r="A8" s="46"/>
      <c r="B8" s="47"/>
      <c r="C8" s="6" t="s">
        <v>2</v>
      </c>
      <c r="D8" s="17">
        <f>[4]!Zaklad5</f>
        <v>30246568.740786232</v>
      </c>
      <c r="E8" s="48"/>
    </row>
    <row r="9" spans="1:5" ht="12.75">
      <c r="A9" s="46"/>
      <c r="B9" s="47"/>
      <c r="C9" s="16" t="s">
        <v>33</v>
      </c>
      <c r="D9" s="17">
        <f>'[1]Krycí list'!$I$26</f>
        <v>178284</v>
      </c>
      <c r="E9" s="48"/>
    </row>
    <row r="10" spans="1:7" ht="12.75">
      <c r="A10" s="46"/>
      <c r="B10" s="47"/>
      <c r="C10" s="6" t="s">
        <v>3</v>
      </c>
      <c r="D10" s="17">
        <f>'[13]Krycí list'!$F$29</f>
        <v>2051126.497</v>
      </c>
      <c r="E10" s="48"/>
      <c r="G10" s="18"/>
    </row>
    <row r="11" spans="1:5" ht="12.75">
      <c r="A11" s="46"/>
      <c r="B11" s="47"/>
      <c r="C11" s="6" t="s">
        <v>4</v>
      </c>
      <c r="D11" s="17">
        <f>'[7]krycí list_EU'!$F$30</f>
        <v>163165</v>
      </c>
      <c r="E11" s="48"/>
    </row>
    <row r="12" spans="1:5" ht="12.75">
      <c r="A12" s="46"/>
      <c r="B12" s="47"/>
      <c r="C12" s="6" t="s">
        <v>5</v>
      </c>
      <c r="D12" s="17">
        <f>'[2]REKAPITULACE'!$F$12</f>
        <v>67104</v>
      </c>
      <c r="E12" s="48"/>
    </row>
    <row r="13" spans="1:5" ht="12.75">
      <c r="A13" s="46"/>
      <c r="B13" s="47"/>
      <c r="C13" s="16" t="s">
        <v>37</v>
      </c>
      <c r="D13" s="17">
        <f>'[14]Krycí list'!$M$32</f>
        <v>2977864</v>
      </c>
      <c r="E13" s="48"/>
    </row>
    <row r="14" spans="1:5" ht="12.75">
      <c r="A14" s="27" t="s">
        <v>42</v>
      </c>
      <c r="B14" s="44" t="s">
        <v>44</v>
      </c>
      <c r="C14" s="41"/>
      <c r="D14" s="41"/>
      <c r="E14" s="19">
        <f>SUM(D15:D16)</f>
        <v>3860012.065974967</v>
      </c>
    </row>
    <row r="15" spans="1:5" ht="12.75">
      <c r="A15" s="46"/>
      <c r="B15" s="47"/>
      <c r="C15" s="6" t="s">
        <v>2</v>
      </c>
      <c r="D15" s="17">
        <f>[5]!Zaklad5</f>
        <v>3807567.895974967</v>
      </c>
      <c r="E15" s="48"/>
    </row>
    <row r="16" spans="1:7" ht="12.75">
      <c r="A16" s="46"/>
      <c r="B16" s="47"/>
      <c r="C16" s="6" t="s">
        <v>3</v>
      </c>
      <c r="D16" s="17">
        <f>'[15]Krycí list'!$F$29</f>
        <v>52444.17</v>
      </c>
      <c r="E16" s="48"/>
      <c r="G16" s="18"/>
    </row>
    <row r="17" spans="1:5" ht="12.75">
      <c r="A17" s="27" t="s">
        <v>45</v>
      </c>
      <c r="B17" s="44" t="s">
        <v>46</v>
      </c>
      <c r="C17" s="41"/>
      <c r="D17" s="41"/>
      <c r="E17" s="19">
        <f>SUM(D18:D19)</f>
        <v>3802932.747789395</v>
      </c>
    </row>
    <row r="18" spans="1:5" ht="12.75">
      <c r="A18" s="46"/>
      <c r="B18" s="47"/>
      <c r="C18" s="6" t="s">
        <v>2</v>
      </c>
      <c r="D18" s="17">
        <f>[6]!Zaklad5</f>
        <v>3743474.653789395</v>
      </c>
      <c r="E18" s="48"/>
    </row>
    <row r="19" spans="1:7" ht="12.75">
      <c r="A19" s="46"/>
      <c r="B19" s="47"/>
      <c r="C19" s="6" t="s">
        <v>3</v>
      </c>
      <c r="D19" s="17">
        <f>'[16]Krycí list'!$F$29</f>
        <v>59458.094</v>
      </c>
      <c r="E19" s="48"/>
      <c r="G19" s="18"/>
    </row>
    <row r="20" spans="1:5" s="4" customFormat="1" ht="15">
      <c r="A20" s="31" t="s">
        <v>6</v>
      </c>
      <c r="B20" s="32"/>
      <c r="C20" s="32"/>
      <c r="D20" s="32"/>
      <c r="E20" s="20">
        <f>SUM(E7:E19)</f>
        <v>43347057.0515506</v>
      </c>
    </row>
    <row r="21" spans="1:5" ht="12.75">
      <c r="A21" s="36"/>
      <c r="B21" s="36"/>
      <c r="C21" s="36"/>
      <c r="D21" s="36"/>
      <c r="E21" s="36"/>
    </row>
    <row r="22" spans="1:5" ht="12.75">
      <c r="A22" s="37" t="s">
        <v>7</v>
      </c>
      <c r="B22" s="38"/>
      <c r="C22" s="38"/>
      <c r="D22" s="38"/>
      <c r="E22" s="39"/>
    </row>
    <row r="23" spans="1:5" ht="12.75">
      <c r="A23" s="26" t="s">
        <v>8</v>
      </c>
      <c r="B23" s="40" t="s">
        <v>14</v>
      </c>
      <c r="C23" s="40"/>
      <c r="D23" s="40"/>
      <c r="E23" s="23">
        <f>[8]!Zaklad5</f>
        <v>502103.86311602</v>
      </c>
    </row>
    <row r="24" spans="1:5" ht="12.75">
      <c r="A24" s="27" t="s">
        <v>9</v>
      </c>
      <c r="B24" s="44" t="s">
        <v>47</v>
      </c>
      <c r="C24" s="41"/>
      <c r="D24" s="41"/>
      <c r="E24" s="19">
        <f>'[9]Krycí list'!$I$25</f>
        <v>635990.52</v>
      </c>
    </row>
    <row r="25" spans="1:5" ht="12.75">
      <c r="A25" s="27" t="s">
        <v>10</v>
      </c>
      <c r="B25" s="44" t="s">
        <v>48</v>
      </c>
      <c r="C25" s="41"/>
      <c r="D25" s="41"/>
      <c r="E25" s="19">
        <f>'[10]Krycí list'!$I$25</f>
        <v>541474.07</v>
      </c>
    </row>
    <row r="26" spans="1:7" ht="12.75">
      <c r="A26" s="27" t="s">
        <v>11</v>
      </c>
      <c r="B26" s="44" t="s">
        <v>49</v>
      </c>
      <c r="C26" s="41"/>
      <c r="D26" s="41"/>
      <c r="E26" s="19">
        <f>'[17]Krycí list'!$F$29</f>
        <v>391703.864</v>
      </c>
      <c r="G26" s="18"/>
    </row>
    <row r="27" spans="1:5" ht="12.75">
      <c r="A27" s="27" t="s">
        <v>52</v>
      </c>
      <c r="B27" s="44" t="s">
        <v>50</v>
      </c>
      <c r="C27" s="41"/>
      <c r="D27" s="41"/>
      <c r="E27" s="19">
        <f>'[18]krycí list_EU'!$F$30</f>
        <v>135740</v>
      </c>
    </row>
    <row r="28" spans="1:5" ht="12.75">
      <c r="A28" s="27" t="s">
        <v>53</v>
      </c>
      <c r="B28" s="44" t="s">
        <v>54</v>
      </c>
      <c r="C28" s="41"/>
      <c r="D28" s="41"/>
      <c r="E28" s="19">
        <f>'[3]REKAPITULACE'!$F$10</f>
        <v>131863</v>
      </c>
    </row>
    <row r="29" spans="1:7" ht="12.75">
      <c r="A29" s="27" t="s">
        <v>41</v>
      </c>
      <c r="B29" s="41" t="s">
        <v>13</v>
      </c>
      <c r="C29" s="41"/>
      <c r="D29" s="41"/>
      <c r="E29" s="19">
        <f>'[19]Krycí list'!$F$29</f>
        <v>160055.46300000002</v>
      </c>
      <c r="G29" s="18"/>
    </row>
    <row r="30" spans="1:5" ht="12.75">
      <c r="A30" s="27" t="s">
        <v>40</v>
      </c>
      <c r="B30" s="41" t="s">
        <v>12</v>
      </c>
      <c r="C30" s="41"/>
      <c r="D30" s="41"/>
      <c r="E30" s="19">
        <f>'[11]Rozpočet - vybrané sloupce'!$H$137</f>
        <v>2090446.1486904</v>
      </c>
    </row>
    <row r="31" spans="1:5" ht="12.75">
      <c r="A31" s="27" t="s">
        <v>39</v>
      </c>
      <c r="B31" s="44" t="s">
        <v>38</v>
      </c>
      <c r="C31" s="41"/>
      <c r="D31" s="41"/>
      <c r="E31" s="19">
        <f>'[12]Krycí list'!$R$47</f>
        <v>166323</v>
      </c>
    </row>
    <row r="32" spans="1:5" s="4" customFormat="1" ht="15">
      <c r="A32" s="31" t="s">
        <v>15</v>
      </c>
      <c r="B32" s="32"/>
      <c r="C32" s="32"/>
      <c r="D32" s="32"/>
      <c r="E32" s="20">
        <f>SUM(E23:E31)</f>
        <v>4755699.9288064195</v>
      </c>
    </row>
    <row r="33" spans="1:5" ht="12.75">
      <c r="A33" s="36"/>
      <c r="B33" s="36"/>
      <c r="C33" s="36"/>
      <c r="D33" s="36"/>
      <c r="E33" s="36"/>
    </row>
    <row r="34" spans="1:5" ht="12.75">
      <c r="A34" s="37" t="s">
        <v>16</v>
      </c>
      <c r="B34" s="38"/>
      <c r="C34" s="38"/>
      <c r="D34" s="38"/>
      <c r="E34" s="39"/>
    </row>
    <row r="35" spans="1:5" ht="12.75">
      <c r="A35" s="27" t="s">
        <v>17</v>
      </c>
      <c r="B35" s="41" t="s">
        <v>18</v>
      </c>
      <c r="C35" s="41"/>
      <c r="D35" s="41"/>
      <c r="E35" s="19">
        <f>'[20]krycí list_EU'!$F$30</f>
        <v>338862</v>
      </c>
    </row>
    <row r="36" spans="1:5" s="4" customFormat="1" ht="15">
      <c r="A36" s="31" t="s">
        <v>19</v>
      </c>
      <c r="B36" s="32"/>
      <c r="C36" s="32"/>
      <c r="D36" s="32"/>
      <c r="E36" s="20">
        <f>SUM(E35:E35)</f>
        <v>338862</v>
      </c>
    </row>
    <row r="37" spans="1:5" ht="12.75">
      <c r="A37" s="36"/>
      <c r="B37" s="36"/>
      <c r="C37" s="36"/>
      <c r="D37" s="36"/>
      <c r="E37" s="36"/>
    </row>
    <row r="38" spans="1:5" ht="12.75">
      <c r="A38" s="37" t="s">
        <v>20</v>
      </c>
      <c r="B38" s="38"/>
      <c r="C38" s="38"/>
      <c r="D38" s="38"/>
      <c r="E38" s="39"/>
    </row>
    <row r="39" spans="1:5" ht="12.75">
      <c r="A39" s="28"/>
      <c r="B39" s="43" t="s">
        <v>51</v>
      </c>
      <c r="C39" s="40"/>
      <c r="D39" s="40"/>
      <c r="E39" s="23">
        <v>354680</v>
      </c>
    </row>
    <row r="40" spans="1:5" ht="12.75">
      <c r="A40" s="29"/>
      <c r="B40" s="41" t="s">
        <v>21</v>
      </c>
      <c r="C40" s="41"/>
      <c r="D40" s="41"/>
      <c r="E40" s="19">
        <v>0</v>
      </c>
    </row>
    <row r="41" spans="1:5" ht="12.75">
      <c r="A41" s="29"/>
      <c r="B41" s="41" t="s">
        <v>22</v>
      </c>
      <c r="C41" s="41"/>
      <c r="D41" s="41"/>
      <c r="E41" s="19">
        <v>0</v>
      </c>
    </row>
    <row r="42" spans="1:5" ht="12.75">
      <c r="A42" s="29"/>
      <c r="B42" s="41" t="s">
        <v>23</v>
      </c>
      <c r="C42" s="41"/>
      <c r="D42" s="41"/>
      <c r="E42" s="19">
        <v>179941</v>
      </c>
    </row>
    <row r="43" spans="1:5" s="4" customFormat="1" ht="15">
      <c r="A43" s="31" t="s">
        <v>24</v>
      </c>
      <c r="B43" s="32"/>
      <c r="C43" s="32"/>
      <c r="D43" s="32"/>
      <c r="E43" s="20">
        <f>ROUND(SUM(E39:E42),0)</f>
        <v>534621</v>
      </c>
    </row>
    <row r="44" spans="1:5" ht="12.75">
      <c r="A44" s="36"/>
      <c r="B44" s="36"/>
      <c r="C44" s="36"/>
      <c r="D44" s="36"/>
      <c r="E44" s="36"/>
    </row>
    <row r="45" spans="1:5" ht="13.5" thickBot="1">
      <c r="A45" s="36"/>
      <c r="B45" s="36"/>
      <c r="C45" s="36"/>
      <c r="D45" s="36"/>
      <c r="E45" s="36"/>
    </row>
    <row r="46" spans="1:6" ht="16.5" thickBot="1">
      <c r="A46" s="35" t="s">
        <v>25</v>
      </c>
      <c r="B46" s="35"/>
      <c r="C46" s="35"/>
      <c r="D46" s="35"/>
      <c r="E46" s="7">
        <f>ROUND(E20+E32+E36+E43,0)</f>
        <v>48976240</v>
      </c>
      <c r="F46" s="8"/>
    </row>
    <row r="47" spans="1:5" ht="12.75">
      <c r="A47" s="36"/>
      <c r="B47" s="36"/>
      <c r="C47" s="36"/>
      <c r="D47" s="36"/>
      <c r="E47" s="36"/>
    </row>
    <row r="48" spans="1:5" ht="12.75">
      <c r="A48" s="36"/>
      <c r="B48" s="36"/>
      <c r="C48" s="36"/>
      <c r="D48" s="36"/>
      <c r="E48" s="36"/>
    </row>
    <row r="49" spans="1:5" ht="12.75">
      <c r="A49" s="37" t="s">
        <v>26</v>
      </c>
      <c r="B49" s="38"/>
      <c r="C49" s="38"/>
      <c r="D49" s="38"/>
      <c r="E49" s="39"/>
    </row>
    <row r="50" spans="1:8" ht="12.75">
      <c r="A50" s="28"/>
      <c r="B50" s="24">
        <v>0.21</v>
      </c>
      <c r="C50" s="40" t="s">
        <v>27</v>
      </c>
      <c r="D50" s="40"/>
      <c r="E50" s="23">
        <f>ROUND((E20-D12)*0.21,0)</f>
        <v>9088790</v>
      </c>
      <c r="G50" s="25" t="s">
        <v>55</v>
      </c>
      <c r="H50" s="25" t="s">
        <v>56</v>
      </c>
    </row>
    <row r="51" spans="1:8" ht="12.75">
      <c r="A51" s="29"/>
      <c r="B51" s="9">
        <v>0.15</v>
      </c>
      <c r="C51" s="41" t="s">
        <v>27</v>
      </c>
      <c r="D51" s="41"/>
      <c r="E51" s="19">
        <f>ROUND(D12*0.15,0)</f>
        <v>10066</v>
      </c>
      <c r="G51" s="25" t="s">
        <v>55</v>
      </c>
      <c r="H51" s="25" t="s">
        <v>56</v>
      </c>
    </row>
    <row r="52" spans="1:8" ht="12.75">
      <c r="A52" s="29"/>
      <c r="B52" s="9">
        <v>0.21</v>
      </c>
      <c r="C52" s="41" t="s">
        <v>28</v>
      </c>
      <c r="D52" s="41"/>
      <c r="E52" s="19">
        <f>ROUND((E32-E31)*0.21,0)</f>
        <v>963769</v>
      </c>
      <c r="G52" s="25" t="s">
        <v>55</v>
      </c>
      <c r="H52" s="25" t="s">
        <v>57</v>
      </c>
    </row>
    <row r="53" spans="1:8" ht="12.75">
      <c r="A53" s="29"/>
      <c r="B53" s="9">
        <v>0.15</v>
      </c>
      <c r="C53" s="41" t="s">
        <v>28</v>
      </c>
      <c r="D53" s="41"/>
      <c r="E53" s="19">
        <f>ROUND(E31*0.15,0)</f>
        <v>24948</v>
      </c>
      <c r="G53" s="25" t="s">
        <v>55</v>
      </c>
      <c r="H53" s="25" t="s">
        <v>57</v>
      </c>
    </row>
    <row r="54" spans="1:5" ht="12.75">
      <c r="A54" s="29"/>
      <c r="B54" s="9">
        <v>0.21</v>
      </c>
      <c r="C54" s="41" t="s">
        <v>29</v>
      </c>
      <c r="D54" s="41"/>
      <c r="E54" s="19">
        <f>ROUND(E36*0.21,0)</f>
        <v>71161</v>
      </c>
    </row>
    <row r="55" spans="1:5" ht="12.75">
      <c r="A55" s="30"/>
      <c r="B55" s="10">
        <v>0.21</v>
      </c>
      <c r="C55" s="42" t="s">
        <v>30</v>
      </c>
      <c r="D55" s="42"/>
      <c r="E55" s="21">
        <f>ROUND(E43*0.21,0)</f>
        <v>112270</v>
      </c>
    </row>
    <row r="56" spans="1:5" ht="15">
      <c r="A56" s="31" t="s">
        <v>31</v>
      </c>
      <c r="B56" s="32"/>
      <c r="C56" s="32"/>
      <c r="D56" s="32"/>
      <c r="E56" s="20">
        <f>ROUND(SUM(E50:E55),0)</f>
        <v>10271004</v>
      </c>
    </row>
    <row r="57" spans="1:5" ht="12.75">
      <c r="A57" s="33"/>
      <c r="B57" s="33"/>
      <c r="C57" s="33"/>
      <c r="D57" s="33"/>
      <c r="E57" s="33"/>
    </row>
    <row r="58" spans="1:5" ht="13.5" thickBot="1">
      <c r="A58" s="34"/>
      <c r="B58" s="34"/>
      <c r="C58" s="34"/>
      <c r="D58" s="34"/>
      <c r="E58" s="34"/>
    </row>
    <row r="59" spans="1:6" ht="16.5" thickBot="1">
      <c r="A59" s="35" t="s">
        <v>32</v>
      </c>
      <c r="B59" s="35"/>
      <c r="C59" s="35"/>
      <c r="D59" s="35"/>
      <c r="E59" s="7">
        <f>ROUND(E46+E56,0)</f>
        <v>59247244</v>
      </c>
      <c r="F59" s="8"/>
    </row>
    <row r="60" spans="1:5" ht="12.75">
      <c r="A60" s="11"/>
      <c r="B60" s="11"/>
      <c r="C60" s="11"/>
      <c r="D60" s="11"/>
      <c r="E60" s="11"/>
    </row>
    <row r="61" spans="1:5" ht="12.75">
      <c r="A61" s="3"/>
      <c r="B61" s="3"/>
      <c r="C61" s="3"/>
      <c r="D61" s="3"/>
      <c r="E61" s="3"/>
    </row>
    <row r="62" spans="1:5" ht="12.75">
      <c r="A62" s="5"/>
      <c r="B62" s="5"/>
      <c r="C62" s="5"/>
      <c r="D62" s="5"/>
      <c r="E62" s="5"/>
    </row>
    <row r="63" spans="1:4" ht="12.75">
      <c r="A63" s="3"/>
      <c r="B63" s="3"/>
      <c r="C63" s="5"/>
      <c r="D63" s="5"/>
    </row>
    <row r="64" spans="1:4" ht="12.75">
      <c r="A64" s="3"/>
      <c r="B64" s="3"/>
      <c r="C64" s="5"/>
      <c r="D64" s="5"/>
    </row>
    <row r="65" spans="1:4" ht="12.75">
      <c r="A65" s="3"/>
      <c r="B65" s="3"/>
      <c r="C65" s="5"/>
      <c r="D65" s="5"/>
    </row>
    <row r="66" spans="1:5" ht="12.75">
      <c r="A66" s="3"/>
      <c r="B66" s="3"/>
      <c r="C66" s="5"/>
      <c r="D66" s="5"/>
      <c r="E66" s="12"/>
    </row>
    <row r="67" spans="1:5" s="15" customFormat="1" ht="15.75">
      <c r="A67" s="13"/>
      <c r="B67" s="13"/>
      <c r="C67" s="13"/>
      <c r="D67" s="13"/>
      <c r="E67" s="14"/>
    </row>
    <row r="68" spans="1:5" ht="12.75">
      <c r="A68" s="3"/>
      <c r="B68" s="3"/>
      <c r="C68" s="3"/>
      <c r="D68" s="3"/>
      <c r="E68" s="3"/>
    </row>
    <row r="69" spans="1:5" ht="15.75">
      <c r="A69" s="13"/>
      <c r="B69" s="13"/>
      <c r="C69" s="13"/>
      <c r="D69" s="13"/>
      <c r="E69" s="14"/>
    </row>
  </sheetData>
  <sheetProtection/>
  <mergeCells count="51">
    <mergeCell ref="A6:E6"/>
    <mergeCell ref="B17:D17"/>
    <mergeCell ref="B28:D28"/>
    <mergeCell ref="B27:D27"/>
    <mergeCell ref="B29:D29"/>
    <mergeCell ref="E8:E13"/>
    <mergeCell ref="A15:B16"/>
    <mergeCell ref="E15:E16"/>
    <mergeCell ref="B23:D23"/>
    <mergeCell ref="A20:D20"/>
    <mergeCell ref="A1:E1"/>
    <mergeCell ref="A4:E4"/>
    <mergeCell ref="B14:D14"/>
    <mergeCell ref="B7:D7"/>
    <mergeCell ref="A8:B13"/>
    <mergeCell ref="A33:E33"/>
    <mergeCell ref="A18:B19"/>
    <mergeCell ref="E18:E19"/>
    <mergeCell ref="A3:E3"/>
    <mergeCell ref="A2:E2"/>
    <mergeCell ref="A21:E21"/>
    <mergeCell ref="A22:E22"/>
    <mergeCell ref="B31:D31"/>
    <mergeCell ref="A36:D36"/>
    <mergeCell ref="A37:E37"/>
    <mergeCell ref="A38:E38"/>
    <mergeCell ref="B26:D26"/>
    <mergeCell ref="B24:D24"/>
    <mergeCell ref="B25:D25"/>
    <mergeCell ref="A34:E34"/>
    <mergeCell ref="B30:D30"/>
    <mergeCell ref="A32:D32"/>
    <mergeCell ref="B35:D35"/>
    <mergeCell ref="B41:D41"/>
    <mergeCell ref="B40:D40"/>
    <mergeCell ref="B39:D39"/>
    <mergeCell ref="B42:D42"/>
    <mergeCell ref="A43:D43"/>
    <mergeCell ref="A44:E45"/>
    <mergeCell ref="A46:D46"/>
    <mergeCell ref="C55:D55"/>
    <mergeCell ref="C53:D53"/>
    <mergeCell ref="A56:D56"/>
    <mergeCell ref="A57:E58"/>
    <mergeCell ref="A59:D59"/>
    <mergeCell ref="A47:E48"/>
    <mergeCell ref="A49:E49"/>
    <mergeCell ref="C50:D50"/>
    <mergeCell ref="C52:D52"/>
    <mergeCell ref="C54:D54"/>
    <mergeCell ref="C51:D51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Tomický</dc:creator>
  <cp:keywords/>
  <dc:description/>
  <cp:lastModifiedBy>Kajzarová Jitka</cp:lastModifiedBy>
  <cp:lastPrinted>2012-11-05T11:42:50Z</cp:lastPrinted>
  <dcterms:created xsi:type="dcterms:W3CDTF">2012-11-05T10:11:14Z</dcterms:created>
  <dcterms:modified xsi:type="dcterms:W3CDTF">2014-11-10T09:48:40Z</dcterms:modified>
  <cp:category/>
  <cp:version/>
  <cp:contentType/>
  <cp:contentStatus/>
</cp:coreProperties>
</file>