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KRYCÍ LIST" sheetId="1" r:id="rId1"/>
    <sheet name="REKAPITULACE" sheetId="2" r:id="rId2"/>
    <sheet name="FN Brno_heliportpřípojka_soupis" sheetId="3" r:id="rId3"/>
  </sheets>
  <externalReferences>
    <externalReference r:id="rId6"/>
  </externalReferences>
  <definedNames>
    <definedName name="Dodavka">'[1]Rekapitulace'!$G$49</definedName>
    <definedName name="HSV">'[1]Rekapitulace'!$E$49</definedName>
    <definedName name="HZS">'[1]Rekapitulace'!$I$49</definedName>
    <definedName name="Mont">'[1]Rekapitulace'!$H$49</definedName>
    <definedName name="_xlnm.Print_Area" localSheetId="2">'FN Brno_heliportpřípojka_soupis'!$A$1:$F$60</definedName>
    <definedName name="_xlnm.Print_Area" localSheetId="0">'KRYCÍ LIST'!$A$1:$G$44</definedName>
    <definedName name="_xlnm.Print_Area" localSheetId="1">'REKAPITULACE'!$A$1:$I$23</definedName>
    <definedName name="PSV">'[1]Rekapitulace'!$F$49</definedName>
  </definedNames>
  <calcPr fullCalcOnLoad="1"/>
</workbook>
</file>

<file path=xl/sharedStrings.xml><?xml version="1.0" encoding="utf-8"?>
<sst xmlns="http://schemas.openxmlformats.org/spreadsheetml/2006/main" count="189" uniqueCount="143">
  <si>
    <t>Název materiálu</t>
  </si>
  <si>
    <t>Množství</t>
  </si>
  <si>
    <t xml:space="preserve"> Montáže</t>
  </si>
  <si>
    <t xml:space="preserve"> Dodávky</t>
  </si>
  <si>
    <t xml:space="preserve">     /Kč/</t>
  </si>
  <si>
    <t xml:space="preserve">      /Kč/</t>
  </si>
  <si>
    <t>m</t>
  </si>
  <si>
    <t>g</t>
  </si>
  <si>
    <t>ks</t>
  </si>
  <si>
    <t>m tr.</t>
  </si>
  <si>
    <t>Přesun materiálu, vnitrostaveništní přeprava</t>
  </si>
  <si>
    <t xml:space="preserve">              </t>
  </si>
  <si>
    <t>Vypracoval: Ing. Kvapil Zdeněk</t>
  </si>
  <si>
    <r>
      <t xml:space="preserve">  </t>
    </r>
    <r>
      <rPr>
        <b/>
        <sz val="11"/>
        <rFont val="Times New Roman"/>
        <family val="1"/>
      </rPr>
      <t>Cena</t>
    </r>
  </si>
  <si>
    <t>Cena celkem   /Kč/</t>
  </si>
  <si>
    <r>
      <t>Druh plynu:</t>
    </r>
    <r>
      <rPr>
        <b/>
        <sz val="11"/>
        <rFont val="Times New Roman"/>
        <family val="1"/>
      </rPr>
      <t xml:space="preserve">  kyslík</t>
    </r>
  </si>
  <si>
    <t xml:space="preserve">Závěrečná tlaková zkouška                                        </t>
  </si>
  <si>
    <t xml:space="preserve">Propláchnutí rozvodu dusíkem do DN 25      </t>
  </si>
  <si>
    <r>
      <t>Ostatní:</t>
    </r>
    <r>
      <rPr>
        <b/>
        <sz val="11"/>
        <rFont val="Times New Roman"/>
        <family val="1"/>
      </rPr>
      <t xml:space="preserve">  </t>
    </r>
  </si>
  <si>
    <t>Zkoušky dle EN7396 a revize</t>
  </si>
  <si>
    <t>HZS</t>
  </si>
  <si>
    <t xml:space="preserve">Dodání a zhotovení konzol, pomocný příchytný </t>
  </si>
  <si>
    <r>
      <t>Upozornění:</t>
    </r>
    <r>
      <rPr>
        <sz val="10"/>
        <rFont val="Times New Roman"/>
        <family val="1"/>
      </rPr>
      <t xml:space="preserve"> Chráničky procházející požárně dělící konstrukcí musí být utěsněny </t>
    </r>
  </si>
  <si>
    <t>certifikovanými protipožárními ucpávkami!</t>
  </si>
  <si>
    <r>
      <t xml:space="preserve">CENA DODÁVKY A MONTÁŽE CELKEM   </t>
    </r>
    <r>
      <rPr>
        <b/>
        <sz val="11"/>
        <rFont val="Times New Roman"/>
        <family val="1"/>
      </rPr>
      <t>/Kč/</t>
    </r>
  </si>
  <si>
    <t>Poř.</t>
  </si>
  <si>
    <t>č.</t>
  </si>
  <si>
    <t>ČSN EN 13348</t>
  </si>
  <si>
    <t xml:space="preserve">Ag pájka 45 + pasta </t>
  </si>
  <si>
    <t>Měrná</t>
  </si>
  <si>
    <t>jednotka</t>
  </si>
  <si>
    <t>dodávky</t>
  </si>
  <si>
    <t>a montáže</t>
  </si>
  <si>
    <t>celkem</t>
  </si>
  <si>
    <t>za položku</t>
  </si>
  <si>
    <t xml:space="preserve">Měděná trubka 18x1  včetně tvarovek                                                  </t>
  </si>
  <si>
    <t xml:space="preserve">Nátěr, značení a barevné označení potrubí  </t>
  </si>
  <si>
    <t>dle ČSN EN 7396-1</t>
  </si>
  <si>
    <t>ČSN EN 7396-1</t>
  </si>
  <si>
    <t xml:space="preserve">Ochranný plyn pro pájení Cu trubek  </t>
  </si>
  <si>
    <t>materiál, tr. objímky, dodání a osazení hmoždinek</t>
  </si>
  <si>
    <t>Materiálové provedení a vzdálenosti podpor</t>
  </si>
  <si>
    <t xml:space="preserve">Konzole a příchytný materiál:  </t>
  </si>
  <si>
    <t>Dokumentace skutečného stavu</t>
  </si>
  <si>
    <t xml:space="preserve">Měděná trubka 22x1  včetně tvarovek                                                  </t>
  </si>
  <si>
    <t xml:space="preserve">Chránička potrubí, ocelová trubka 38x2,6/0,5m   </t>
  </si>
  <si>
    <t>včetně nátěru a požární ucpávky</t>
  </si>
  <si>
    <t>Fakultní nemocnice v Brně - heliport HEMS,  přípojka medicinálních plynů</t>
  </si>
  <si>
    <t>všechny provedené výpočty tohoto soupisu jsou brány z výkresu G06-101 a G06-102</t>
  </si>
  <si>
    <t>Napojení na stávající rozvod</t>
  </si>
  <si>
    <t>Čidlo nouzového provozního alarmu</t>
  </si>
  <si>
    <t>dolní mez 320 kPa, horní mez 480 kPa</t>
  </si>
  <si>
    <t>a nástavců a značení dle ČSN EN 7396-1</t>
  </si>
  <si>
    <t xml:space="preserve">Kulový uzávěr PN20 G1", včetně šroubení                                        </t>
  </si>
  <si>
    <t xml:space="preserve">Kulový uzávěr PN20 G1/2", včetně šroubení                                        </t>
  </si>
  <si>
    <t>konzola (podpěra) pro 1xDN20</t>
  </si>
  <si>
    <t>Izolace potrubí uloženého v zemi dle technolog.</t>
  </si>
  <si>
    <t>postupu dodavatele - ČSN EN 7396-1</t>
  </si>
  <si>
    <t>Ventil uzavírací lahvový včetně redukce na čidlo</t>
  </si>
  <si>
    <t>alarmu a značení dle ČSN EN 7396-1</t>
  </si>
  <si>
    <t>Rozpočet</t>
  </si>
  <si>
    <t>G06 - Přípojka medicinálních plynů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</si>
  <si>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</si>
  <si>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</si>
  <si>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</si>
  <si>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</si>
  <si>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</si>
  <si>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</si>
  <si>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</si>
  <si>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FN Brno - Heliport HEMS</t>
  </si>
  <si>
    <t>Náklady na m.j.</t>
  </si>
  <si>
    <t>Projektant</t>
  </si>
  <si>
    <t>LT PROJEKT a.s.</t>
  </si>
  <si>
    <t>Typ rozpočtu</t>
  </si>
  <si>
    <t>Zpracovatel projektu</t>
  </si>
  <si>
    <t>Objednatel</t>
  </si>
  <si>
    <t>Fakultní nemocnice Brno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</si>
  <si>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</si>
  <si>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</si>
  <si>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</si>
  <si>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</si>
  <si>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</si>
  <si>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</si>
  <si>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</si>
  <si>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</si>
  <si>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</si>
  <si>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</si>
  <si>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</si>
  <si>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</si>
  <si>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</si>
  <si>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</si>
  <si>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</si>
  <si>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</si>
  <si>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</si>
  <si>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</si>
  <si>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</si>
  <si>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</si>
  <si>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</si>
  <si>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</si>
  <si>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</si>
  <si>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</si>
  <si>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</si>
  <si>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</si>
  <si>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</si>
  <si>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</si>
  <si>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</si>
  <si>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</si>
  <si>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</si>
  <si>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</si>
  <si>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</si>
  <si>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Textová, výkresová i tabulková část PD tvoří jeden vzájemně se doplňující a provázaný celek. Jednotliví účastníci výběrového řízení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</si>
  <si>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SOUPIS PRACÍ</t>
  </si>
  <si>
    <t>Stavba :</t>
  </si>
  <si>
    <t>Rozpočet :</t>
  </si>
  <si>
    <t>Objekt :</t>
  </si>
  <si>
    <t>IO 06 - Přípojka medicinálních plynů</t>
  </si>
  <si>
    <t>REKAPITULACE  STAVEBNÍCH  DÍLŮ</t>
  </si>
  <si>
    <t>Stavební díl</t>
  </si>
  <si>
    <t>HSV</t>
  </si>
  <si>
    <t>PSV</t>
  </si>
  <si>
    <t>Dodávka</t>
  </si>
  <si>
    <t>Montáž</t>
  </si>
  <si>
    <t>Kyslík</t>
  </si>
  <si>
    <t>2</t>
  </si>
  <si>
    <t>Konzole a příchytný materiál</t>
  </si>
  <si>
    <t>3</t>
  </si>
  <si>
    <t>Ostatní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</si>
  <si>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</si>
  <si>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</si>
  <si>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</si>
  <si>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</si>
  <si>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</si>
  <si>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</si>
  <si>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</si>
  <si>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</si>
  <si>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</si>
  <si>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</si>
  <si>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</si>
  <si>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</si>
  <si>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</si>
  <si>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</si>
  <si>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</si>
  <si>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Ing. Zdeněk Kvapil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</si>
</sst>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E+00"/>
    <numFmt numFmtId="168" formatCode="0.0"/>
    <numFmt numFmtId="169" formatCode="_-* #,##0.00\ [$€-1]_-;\-* #,##0.00\ [$€-1]_-;_-* &quot;-&quot;??\ [$€-1]_-"/>
    <numFmt numFmtId="170" formatCode="#,##0.00_ ;\-#,##0.00\ "/>
    <numFmt numFmtId="171" formatCode="0.00_ ;\-0.00\ "/>
    <numFmt numFmtId="172" formatCode="dd/mm/yy"/>
    <numFmt numFmtId="173" formatCode="#,##0\ &quot;Kč&quot;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" fontId="1" fillId="33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169" fontId="3" fillId="0" borderId="11" xfId="36" applyFont="1" applyBorder="1" applyAlignment="1">
      <alignment vertical="top" wrapText="1"/>
    </xf>
    <xf numFmtId="170" fontId="3" fillId="33" borderId="21" xfId="36" applyNumberFormat="1" applyFont="1" applyFill="1" applyBorder="1" applyAlignment="1">
      <alignment horizontal="center"/>
    </xf>
    <xf numFmtId="169" fontId="3" fillId="0" borderId="12" xfId="36" applyFont="1" applyBorder="1" applyAlignment="1">
      <alignment vertical="top" wrapText="1"/>
    </xf>
    <xf numFmtId="2" fontId="3" fillId="33" borderId="22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24" xfId="0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21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2" fontId="9" fillId="33" borderId="22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2" fontId="12" fillId="33" borderId="12" xfId="0" applyNumberFormat="1" applyFont="1" applyFill="1" applyBorder="1" applyAlignment="1">
      <alignment horizontal="center"/>
    </xf>
    <xf numFmtId="2" fontId="12" fillId="33" borderId="22" xfId="0" applyNumberFormat="1" applyFont="1" applyFill="1" applyBorder="1" applyAlignment="1">
      <alignment horizontal="center"/>
    </xf>
    <xf numFmtId="2" fontId="13" fillId="33" borderId="22" xfId="0" applyNumberFormat="1" applyFont="1" applyFill="1" applyBorder="1" applyAlignment="1">
      <alignment horizontal="center"/>
    </xf>
    <xf numFmtId="2" fontId="13" fillId="33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vertical="top" wrapText="1"/>
    </xf>
    <xf numFmtId="2" fontId="55" fillId="33" borderId="12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55" fillId="3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4" fontId="16" fillId="0" borderId="25" xfId="0" applyNumberFormat="1" applyFont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3" fillId="33" borderId="10" xfId="0" applyFont="1" applyFill="1" applyBorder="1" applyAlignment="1">
      <alignment/>
    </xf>
    <xf numFmtId="2" fontId="55" fillId="33" borderId="22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horizontal="centerContinuous" vertical="top"/>
    </xf>
    <xf numFmtId="0" fontId="0" fillId="0" borderId="37" xfId="0" applyFont="1" applyBorder="1" applyAlignment="1">
      <alignment horizontal="centerContinuous"/>
    </xf>
    <xf numFmtId="0" fontId="0" fillId="0" borderId="0" xfId="0" applyFont="1" applyAlignment="1">
      <alignment/>
    </xf>
    <xf numFmtId="0" fontId="10" fillId="34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centerContinuous"/>
    </xf>
    <xf numFmtId="0" fontId="18" fillId="34" borderId="40" xfId="0" applyFont="1" applyFill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42" xfId="0" applyFont="1" applyBorder="1" applyAlignment="1">
      <alignment horizontal="left"/>
    </xf>
    <xf numFmtId="0" fontId="10" fillId="0" borderId="41" xfId="0" applyFont="1" applyBorder="1" applyAlignment="1">
      <alignment/>
    </xf>
    <xf numFmtId="49" fontId="11" fillId="0" borderId="42" xfId="0" applyNumberFormat="1" applyFont="1" applyBorder="1" applyAlignment="1">
      <alignment horizontal="left"/>
    </xf>
    <xf numFmtId="49" fontId="10" fillId="34" borderId="41" xfId="0" applyNumberFormat="1" applyFont="1" applyFill="1" applyBorder="1" applyAlignment="1">
      <alignment/>
    </xf>
    <xf numFmtId="49" fontId="0" fillId="34" borderId="20" xfId="0" applyNumberFormat="1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42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10" fillId="34" borderId="43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9" fontId="11" fillId="0" borderId="25" xfId="0" applyNumberFormat="1" applyFont="1" applyBorder="1" applyAlignment="1">
      <alignment horizontal="left"/>
    </xf>
    <xf numFmtId="0" fontId="11" fillId="0" borderId="44" xfId="0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4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1" fillId="0" borderId="4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45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4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7" fillId="0" borderId="47" xfId="0" applyFont="1" applyBorder="1" applyAlignment="1">
      <alignment horizontal="centerContinuous" vertical="center"/>
    </xf>
    <xf numFmtId="0" fontId="19" fillId="0" borderId="48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10" fillId="34" borderId="50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34" borderId="52" xfId="0" applyFont="1" applyFill="1" applyBorder="1" applyAlignment="1">
      <alignment horizontal="centerContinuous"/>
    </xf>
    <xf numFmtId="0" fontId="10" fillId="34" borderId="51" xfId="0" applyFont="1" applyFill="1" applyBorder="1" applyAlignment="1">
      <alignment horizontal="centerContinuous"/>
    </xf>
    <xf numFmtId="0" fontId="0" fillId="34" borderId="51" xfId="0" applyFont="1" applyFill="1" applyBorder="1" applyAlignment="1">
      <alignment horizontal="centerContinuous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 shrinkToFit="1"/>
    </xf>
    <xf numFmtId="0" fontId="0" fillId="0" borderId="53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54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10" fillId="34" borderId="38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4" borderId="39" xfId="0" applyFont="1" applyFill="1" applyBorder="1" applyAlignment="1">
      <alignment/>
    </xf>
    <xf numFmtId="0" fontId="10" fillId="34" borderId="56" xfId="0" applyFont="1" applyFill="1" applyBorder="1" applyAlignment="1">
      <alignment/>
    </xf>
    <xf numFmtId="0" fontId="10" fillId="34" borderId="5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1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20" xfId="0" applyNumberFormat="1" applyFont="1" applyBorder="1" applyAlignment="1">
      <alignment horizontal="right"/>
    </xf>
    <xf numFmtId="0" fontId="19" fillId="34" borderId="54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0" fontId="19" fillId="34" borderId="55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0" fillId="0" borderId="6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0" xfId="48" applyFont="1" applyBorder="1" applyAlignment="1">
      <alignment horizontal="right"/>
      <protection/>
    </xf>
    <xf numFmtId="0" fontId="0" fillId="0" borderId="61" xfId="48" applyFont="1" applyBorder="1">
      <alignment/>
      <protection/>
    </xf>
    <xf numFmtId="0" fontId="0" fillId="0" borderId="60" xfId="0" applyNumberFormat="1" applyFont="1" applyBorder="1" applyAlignment="1">
      <alignment horizontal="left"/>
    </xf>
    <xf numFmtId="0" fontId="0" fillId="0" borderId="62" xfId="0" applyNumberFormat="1" applyFont="1" applyBorder="1" applyAlignment="1">
      <alignment/>
    </xf>
    <xf numFmtId="0" fontId="10" fillId="0" borderId="6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3" xfId="48" applyFont="1" applyBorder="1" applyAlignment="1">
      <alignment horizontal="right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49" fontId="10" fillId="34" borderId="50" xfId="0" applyNumberFormat="1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64" xfId="0" applyFont="1" applyFill="1" applyBorder="1" applyAlignment="1">
      <alignment horizontal="center"/>
    </xf>
    <xf numFmtId="0" fontId="10" fillId="34" borderId="65" xfId="0" applyFont="1" applyFill="1" applyBorder="1" applyAlignment="1">
      <alignment horizontal="center"/>
    </xf>
    <xf numFmtId="0" fontId="10" fillId="34" borderId="66" xfId="0" applyFont="1" applyFill="1" applyBorder="1" applyAlignment="1">
      <alignment horizontal="center"/>
    </xf>
    <xf numFmtId="49" fontId="11" fillId="0" borderId="43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10" fillId="34" borderId="5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3" fontId="10" fillId="34" borderId="52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/>
    </xf>
    <xf numFmtId="3" fontId="10" fillId="34" borderId="66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7" fillId="0" borderId="0" xfId="0" applyNumberFormat="1" applyFont="1" applyAlignment="1">
      <alignment horizontal="centerContinuous"/>
    </xf>
    <xf numFmtId="0" fontId="0" fillId="34" borderId="57" xfId="0" applyFont="1" applyFill="1" applyBorder="1" applyAlignment="1">
      <alignment/>
    </xf>
    <xf numFmtId="0" fontId="10" fillId="34" borderId="67" xfId="0" applyFont="1" applyFill="1" applyBorder="1" applyAlignment="1">
      <alignment horizontal="right"/>
    </xf>
    <xf numFmtId="0" fontId="10" fillId="34" borderId="40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center"/>
    </xf>
    <xf numFmtId="4" fontId="18" fillId="34" borderId="40" xfId="0" applyNumberFormat="1" applyFont="1" applyFill="1" applyBorder="1" applyAlignment="1">
      <alignment horizontal="right"/>
    </xf>
    <xf numFmtId="4" fontId="18" fillId="34" borderId="57" xfId="0" applyNumberFormat="1" applyFont="1" applyFill="1" applyBorder="1" applyAlignment="1">
      <alignment horizontal="right"/>
    </xf>
    <xf numFmtId="0" fontId="0" fillId="0" borderId="46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8" fontId="0" fillId="0" borderId="2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0" fontId="0" fillId="34" borderId="54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4" fontId="0" fillId="34" borderId="68" xfId="0" applyNumberFormat="1" applyFont="1" applyFill="1" applyBorder="1" applyAlignment="1">
      <alignment/>
    </xf>
    <xf numFmtId="4" fontId="0" fillId="34" borderId="54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8" fillId="0" borderId="25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0" fillId="0" borderId="54" xfId="0" applyFont="1" applyBorder="1" applyAlignment="1">
      <alignment horizontal="center" shrinkToFit="1"/>
    </xf>
    <xf numFmtId="0" fontId="0" fillId="0" borderId="55" xfId="0" applyFont="1" applyBorder="1" applyAlignment="1">
      <alignment horizontal="center" shrinkToFit="1"/>
    </xf>
    <xf numFmtId="173" fontId="0" fillId="0" borderId="10" xfId="0" applyNumberFormat="1" applyFont="1" applyBorder="1" applyAlignment="1">
      <alignment horizontal="right" indent="2"/>
    </xf>
    <xf numFmtId="173" fontId="0" fillId="0" borderId="45" xfId="0" applyNumberFormat="1" applyFont="1" applyBorder="1" applyAlignment="1">
      <alignment horizontal="right" indent="2"/>
    </xf>
    <xf numFmtId="173" fontId="19" fillId="34" borderId="69" xfId="0" applyNumberFormat="1" applyFont="1" applyFill="1" applyBorder="1" applyAlignment="1">
      <alignment horizontal="right" indent="2"/>
    </xf>
    <xf numFmtId="173" fontId="19" fillId="34" borderId="68" xfId="0" applyNumberFormat="1" applyFont="1" applyFill="1" applyBorder="1" applyAlignment="1">
      <alignment horizontal="right" indent="2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70" xfId="48" applyFont="1" applyBorder="1" applyAlignment="1">
      <alignment horizontal="center"/>
      <protection/>
    </xf>
    <xf numFmtId="0" fontId="0" fillId="0" borderId="71" xfId="48" applyFont="1" applyBorder="1" applyAlignment="1">
      <alignment horizontal="center"/>
      <protection/>
    </xf>
    <xf numFmtId="0" fontId="0" fillId="0" borderId="72" xfId="48" applyFont="1" applyBorder="1" applyAlignment="1">
      <alignment horizontal="center"/>
      <protection/>
    </xf>
    <xf numFmtId="0" fontId="0" fillId="0" borderId="73" xfId="48" applyFont="1" applyBorder="1" applyAlignment="1">
      <alignment horizontal="center"/>
      <protection/>
    </xf>
    <xf numFmtId="0" fontId="0" fillId="0" borderId="74" xfId="48" applyFont="1" applyBorder="1" applyAlignment="1">
      <alignment horizontal="left"/>
      <protection/>
    </xf>
    <xf numFmtId="0" fontId="0" fillId="0" borderId="63" xfId="48" applyFont="1" applyBorder="1" applyAlignment="1">
      <alignment horizontal="left"/>
      <protection/>
    </xf>
    <xf numFmtId="0" fontId="0" fillId="0" borderId="75" xfId="48" applyFont="1" applyBorder="1" applyAlignment="1">
      <alignment horizontal="left"/>
      <protection/>
    </xf>
    <xf numFmtId="3" fontId="10" fillId="34" borderId="29" xfId="0" applyNumberFormat="1" applyFont="1" applyFill="1" applyBorder="1" applyAlignment="1">
      <alignment horizontal="right"/>
    </xf>
    <xf numFmtId="3" fontId="10" fillId="34" borderId="68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&#253;kresy\nem.%20Plze&#328;-FN\HELIPORT\Rozpo&#269;et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49">
          <cell r="E49">
            <v>74101174.66676408</v>
          </cell>
          <cell r="F49">
            <v>35307098.13860557</v>
          </cell>
          <cell r="G49">
            <v>0</v>
          </cell>
          <cell r="H49">
            <v>3045000</v>
          </cell>
          <cell r="I49">
            <v>0</v>
          </cell>
        </row>
        <row r="54">
          <cell r="A54" t="str">
            <v>Ztížené výrobní podmínky</v>
          </cell>
          <cell r="I54">
            <v>0</v>
          </cell>
        </row>
        <row r="55">
          <cell r="A55" t="str">
            <v>Oborová přirážka</v>
          </cell>
          <cell r="I55">
            <v>0</v>
          </cell>
        </row>
        <row r="56">
          <cell r="A56" t="str">
            <v>Přesun stavebních kapacit</v>
          </cell>
          <cell r="I56">
            <v>0</v>
          </cell>
        </row>
        <row r="57">
          <cell r="A57" t="str">
            <v>Mimostaveništní doprava</v>
          </cell>
          <cell r="I57">
            <v>0</v>
          </cell>
        </row>
        <row r="58">
          <cell r="A58" t="str">
            <v>Zařízení staveniště</v>
          </cell>
        </row>
        <row r="59">
          <cell r="A59" t="str">
            <v>Provoz investora</v>
          </cell>
          <cell r="I59">
            <v>0</v>
          </cell>
        </row>
        <row r="60">
          <cell r="A60" t="str">
            <v>Kompletační činnost (IČD)</v>
          </cell>
        </row>
      </sheetData>
      <sheetData sheetId="2">
        <row r="7">
          <cell r="B7" t="str">
            <v>1</v>
          </cell>
        </row>
        <row r="65">
          <cell r="BE65">
            <v>0</v>
          </cell>
          <cell r="BF65">
            <v>0</v>
          </cell>
          <cell r="BG65">
            <v>0</v>
          </cell>
        </row>
        <row r="1008">
          <cell r="BE1008">
            <v>0</v>
          </cell>
          <cell r="BF1008">
            <v>0</v>
          </cell>
          <cell r="BG1008">
            <v>0</v>
          </cell>
        </row>
        <row r="1083">
          <cell r="BE1083">
            <v>0</v>
          </cell>
          <cell r="BF1083">
            <v>0</v>
          </cell>
          <cell r="BG10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F31" sqref="F31:G31"/>
    </sheetView>
  </sheetViews>
  <sheetFormatPr defaultColWidth="9.140625" defaultRowHeight="12.75"/>
  <cols>
    <col min="1" max="1" width="2.00390625" style="97" customWidth="1"/>
    <col min="2" max="2" width="15.00390625" style="97" customWidth="1"/>
    <col min="3" max="3" width="15.8515625" style="97" customWidth="1"/>
    <col min="4" max="4" width="14.57421875" style="97" customWidth="1"/>
    <col min="5" max="5" width="13.57421875" style="97" customWidth="1"/>
    <col min="6" max="6" width="16.57421875" style="97" customWidth="1"/>
    <col min="7" max="7" width="15.28125" style="97" customWidth="1"/>
    <col min="8" max="16384" width="9.140625" style="97" customWidth="1"/>
  </cols>
  <sheetData>
    <row r="1" spans="1:7" ht="24.75" customHeight="1" thickBot="1">
      <c r="A1" s="95" t="s">
        <v>111</v>
      </c>
      <c r="B1" s="96"/>
      <c r="C1" s="96"/>
      <c r="D1" s="96"/>
      <c r="E1" s="96"/>
      <c r="F1" s="96"/>
      <c r="G1" s="96"/>
    </row>
    <row r="2" spans="1:7" ht="12.75" customHeight="1">
      <c r="A2" s="98" t="s">
        <v>60</v>
      </c>
      <c r="B2" s="99"/>
      <c r="C2" s="100"/>
      <c r="D2" s="100" t="s">
        <v>61</v>
      </c>
      <c r="E2" s="99"/>
      <c r="F2" s="100"/>
      <c r="G2" s="101"/>
    </row>
    <row r="3" spans="1:7" ht="3" customHeight="1" hidden="1">
      <c r="A3" s="102"/>
      <c r="B3" s="103"/>
      <c r="C3" s="104"/>
      <c r="D3" s="104"/>
      <c r="E3" s="103"/>
      <c r="F3" s="105"/>
      <c r="G3" s="106"/>
    </row>
    <row r="4" spans="1:7" ht="12" customHeight="1">
      <c r="A4" s="107" t="s">
        <v>62</v>
      </c>
      <c r="B4" s="103"/>
      <c r="C4" s="104" t="s">
        <v>63</v>
      </c>
      <c r="D4" s="104"/>
      <c r="E4" s="103"/>
      <c r="F4" s="105" t="s">
        <v>64</v>
      </c>
      <c r="G4" s="108"/>
    </row>
    <row r="5" spans="1:7" ht="12.75" customHeight="1">
      <c r="A5" s="109"/>
      <c r="B5" s="110"/>
      <c r="C5" s="111" t="s">
        <v>115</v>
      </c>
      <c r="D5" s="112"/>
      <c r="E5" s="113"/>
      <c r="F5" s="105" t="s">
        <v>65</v>
      </c>
      <c r="G5" s="106"/>
    </row>
    <row r="6" spans="1:15" ht="12.75" customHeight="1">
      <c r="A6" s="107" t="s">
        <v>66</v>
      </c>
      <c r="B6" s="103"/>
      <c r="C6" s="104" t="s">
        <v>67</v>
      </c>
      <c r="D6" s="104"/>
      <c r="E6" s="103"/>
      <c r="F6" s="114" t="s">
        <v>68</v>
      </c>
      <c r="G6" s="115"/>
      <c r="O6" s="116"/>
    </row>
    <row r="7" spans="1:7" ht="12.75" customHeight="1">
      <c r="A7" s="117"/>
      <c r="B7" s="118"/>
      <c r="C7" s="119" t="s">
        <v>69</v>
      </c>
      <c r="D7" s="120"/>
      <c r="E7" s="120"/>
      <c r="F7" s="121" t="s">
        <v>70</v>
      </c>
      <c r="G7" s="115"/>
    </row>
    <row r="8" spans="1:9" ht="12.75">
      <c r="A8" s="122" t="s">
        <v>71</v>
      </c>
      <c r="B8" s="105"/>
      <c r="C8" s="242" t="s">
        <v>72</v>
      </c>
      <c r="D8" s="242"/>
      <c r="E8" s="243"/>
      <c r="F8" s="123" t="s">
        <v>73</v>
      </c>
      <c r="G8" s="124"/>
      <c r="H8" s="125"/>
      <c r="I8" s="126"/>
    </row>
    <row r="9" spans="1:8" ht="12.75">
      <c r="A9" s="122" t="s">
        <v>74</v>
      </c>
      <c r="B9" s="105"/>
      <c r="C9" s="244"/>
      <c r="D9" s="244"/>
      <c r="E9" s="245"/>
      <c r="F9" s="105"/>
      <c r="G9" s="127"/>
      <c r="H9" s="128"/>
    </row>
    <row r="10" spans="1:8" ht="12.75">
      <c r="A10" s="122" t="s">
        <v>75</v>
      </c>
      <c r="B10" s="105"/>
      <c r="C10" s="242" t="s">
        <v>76</v>
      </c>
      <c r="D10" s="242"/>
      <c r="E10" s="242"/>
      <c r="F10" s="129"/>
      <c r="G10" s="130"/>
      <c r="H10" s="131"/>
    </row>
    <row r="11" spans="1:57" ht="13.5" customHeight="1">
      <c r="A11" s="122" t="s">
        <v>77</v>
      </c>
      <c r="B11" s="105"/>
      <c r="C11" s="244"/>
      <c r="D11" s="244"/>
      <c r="E11" s="244"/>
      <c r="F11" s="132" t="s">
        <v>78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79</v>
      </c>
      <c r="B12" s="103"/>
      <c r="C12" s="246"/>
      <c r="D12" s="246"/>
      <c r="E12" s="246"/>
      <c r="F12" s="136" t="s">
        <v>80</v>
      </c>
      <c r="G12" s="137"/>
      <c r="H12" s="128"/>
    </row>
    <row r="13" spans="1:8" ht="28.5" customHeight="1" thickBot="1">
      <c r="A13" s="138" t="s">
        <v>81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82</v>
      </c>
      <c r="B14" s="143"/>
      <c r="C14" s="144"/>
      <c r="D14" s="145" t="s">
        <v>83</v>
      </c>
      <c r="E14" s="146"/>
      <c r="F14" s="146"/>
      <c r="G14" s="144"/>
    </row>
    <row r="15" spans="1:7" ht="15.75" customHeight="1">
      <c r="A15" s="147"/>
      <c r="B15" s="148" t="s">
        <v>84</v>
      </c>
      <c r="C15" s="149">
        <v>0</v>
      </c>
      <c r="D15" s="150" t="str">
        <f>'[1]Rekapitulace'!A54</f>
        <v>Ztížené výrobní podmínky</v>
      </c>
      <c r="E15" s="151"/>
      <c r="F15" s="152"/>
      <c r="G15" s="149">
        <f>'[1]Rekapitulace'!I54</f>
        <v>0</v>
      </c>
    </row>
    <row r="16" spans="1:7" ht="15.75" customHeight="1">
      <c r="A16" s="147" t="s">
        <v>85</v>
      </c>
      <c r="B16" s="148" t="s">
        <v>86</v>
      </c>
      <c r="C16" s="149">
        <f>REKAPITULACE!F10</f>
        <v>131863</v>
      </c>
      <c r="D16" s="102" t="str">
        <f>'[1]Rekapitulace'!A55</f>
        <v>Oborová přirážka</v>
      </c>
      <c r="E16" s="153"/>
      <c r="F16" s="154"/>
      <c r="G16" s="149">
        <f>'[1]Rekapitulace'!I55</f>
        <v>0</v>
      </c>
    </row>
    <row r="17" spans="1:7" ht="15.75" customHeight="1">
      <c r="A17" s="147" t="s">
        <v>87</v>
      </c>
      <c r="B17" s="148" t="s">
        <v>88</v>
      </c>
      <c r="C17" s="149">
        <v>0</v>
      </c>
      <c r="D17" s="102" t="str">
        <f>'[1]Rekapitulace'!A56</f>
        <v>Přesun stavebních kapacit</v>
      </c>
      <c r="E17" s="153"/>
      <c r="F17" s="154"/>
      <c r="G17" s="149">
        <f>'[1]Rekapitulace'!I56</f>
        <v>0</v>
      </c>
    </row>
    <row r="18" spans="1:7" ht="15.75" customHeight="1">
      <c r="A18" s="155" t="s">
        <v>89</v>
      </c>
      <c r="B18" s="156" t="s">
        <v>90</v>
      </c>
      <c r="C18" s="149">
        <v>0</v>
      </c>
      <c r="D18" s="102" t="str">
        <f>'[1]Rekapitulace'!A57</f>
        <v>Mimostaveništní doprava</v>
      </c>
      <c r="E18" s="153"/>
      <c r="F18" s="154"/>
      <c r="G18" s="149">
        <f>'[1]Rekapitulace'!I57</f>
        <v>0</v>
      </c>
    </row>
    <row r="19" spans="1:7" ht="15.75" customHeight="1">
      <c r="A19" s="157" t="s">
        <v>91</v>
      </c>
      <c r="B19" s="148"/>
      <c r="C19" s="149">
        <f>SUM(C15:C18)</f>
        <v>131863</v>
      </c>
      <c r="D19" s="102" t="str">
        <f>'[1]Rekapitulace'!A58</f>
        <v>Zařízení staveniště</v>
      </c>
      <c r="E19" s="153"/>
      <c r="F19" s="154"/>
      <c r="G19" s="149">
        <v>0</v>
      </c>
    </row>
    <row r="20" spans="1:7" ht="15.75" customHeight="1">
      <c r="A20" s="157"/>
      <c r="B20" s="148"/>
      <c r="C20" s="149"/>
      <c r="D20" s="102" t="str">
        <f>'[1]Rekapitulace'!A59</f>
        <v>Provoz investora</v>
      </c>
      <c r="E20" s="153"/>
      <c r="F20" s="154"/>
      <c r="G20" s="149">
        <f>'[1]Rekapitulace'!I59</f>
        <v>0</v>
      </c>
    </row>
    <row r="21" spans="1:7" ht="15.75" customHeight="1">
      <c r="A21" s="157" t="s">
        <v>20</v>
      </c>
      <c r="B21" s="148"/>
      <c r="C21" s="149">
        <f>HZS</f>
        <v>0</v>
      </c>
      <c r="D21" s="102" t="str">
        <f>'[1]Rekapitulace'!A60</f>
        <v>Kompletační činnost (IČD)</v>
      </c>
      <c r="E21" s="153"/>
      <c r="F21" s="154"/>
      <c r="G21" s="149">
        <v>0</v>
      </c>
    </row>
    <row r="22" spans="1:7" ht="15.75" customHeight="1">
      <c r="A22" s="158" t="s">
        <v>92</v>
      </c>
      <c r="B22" s="128"/>
      <c r="C22" s="149">
        <f>C19+C21</f>
        <v>131863</v>
      </c>
      <c r="D22" s="102" t="s">
        <v>93</v>
      </c>
      <c r="E22" s="153"/>
      <c r="F22" s="154"/>
      <c r="G22" s="149">
        <v>0</v>
      </c>
    </row>
    <row r="23" spans="1:7" ht="15.75" customHeight="1" thickBot="1">
      <c r="A23" s="247" t="s">
        <v>94</v>
      </c>
      <c r="B23" s="248"/>
      <c r="C23" s="159">
        <f>C22+G23</f>
        <v>131863</v>
      </c>
      <c r="D23" s="160" t="s">
        <v>95</v>
      </c>
      <c r="E23" s="161"/>
      <c r="F23" s="162"/>
      <c r="G23" s="149">
        <v>0</v>
      </c>
    </row>
    <row r="24" spans="1:7" ht="12.75">
      <c r="A24" s="163" t="s">
        <v>96</v>
      </c>
      <c r="B24" s="164"/>
      <c r="C24" s="165"/>
      <c r="D24" s="164" t="s">
        <v>97</v>
      </c>
      <c r="E24" s="164"/>
      <c r="F24" s="166" t="s">
        <v>98</v>
      </c>
      <c r="G24" s="167"/>
    </row>
    <row r="25" spans="1:7" ht="12.75">
      <c r="A25" s="158" t="s">
        <v>99</v>
      </c>
      <c r="B25" s="128"/>
      <c r="C25" s="168" t="s">
        <v>142</v>
      </c>
      <c r="D25" s="128" t="s">
        <v>99</v>
      </c>
      <c r="F25" s="169" t="s">
        <v>99</v>
      </c>
      <c r="G25" s="170"/>
    </row>
    <row r="26" spans="1:7" ht="37.5" customHeight="1">
      <c r="A26" s="158" t="s">
        <v>100</v>
      </c>
      <c r="B26" s="171"/>
      <c r="C26" s="172"/>
      <c r="D26" s="128" t="s">
        <v>100</v>
      </c>
      <c r="F26" s="169" t="s">
        <v>100</v>
      </c>
      <c r="G26" s="170"/>
    </row>
    <row r="27" spans="1:7" ht="12.75">
      <c r="A27" s="158"/>
      <c r="B27" s="173"/>
      <c r="C27" s="168"/>
      <c r="D27" s="128"/>
      <c r="F27" s="169"/>
      <c r="G27" s="170"/>
    </row>
    <row r="28" spans="1:7" ht="12.75">
      <c r="A28" s="158" t="s">
        <v>101</v>
      </c>
      <c r="B28" s="128"/>
      <c r="C28" s="168"/>
      <c r="D28" s="169" t="s">
        <v>102</v>
      </c>
      <c r="E28" s="168"/>
      <c r="F28" s="174" t="s">
        <v>102</v>
      </c>
      <c r="G28" s="170"/>
    </row>
    <row r="29" spans="1:7" ht="69" customHeight="1">
      <c r="A29" s="158"/>
      <c r="B29" s="128"/>
      <c r="C29" s="175"/>
      <c r="D29" s="176"/>
      <c r="E29" s="175"/>
      <c r="F29" s="128"/>
      <c r="G29" s="170"/>
    </row>
    <row r="30" spans="1:7" ht="12.75">
      <c r="A30" s="177" t="s">
        <v>103</v>
      </c>
      <c r="B30" s="178"/>
      <c r="C30" s="179">
        <v>21</v>
      </c>
      <c r="D30" s="178" t="s">
        <v>104</v>
      </c>
      <c r="E30" s="180"/>
      <c r="F30" s="249">
        <f>C23</f>
        <v>131863</v>
      </c>
      <c r="G30" s="250"/>
    </row>
    <row r="31" spans="1:7" ht="12.75">
      <c r="A31" s="177" t="s">
        <v>105</v>
      </c>
      <c r="B31" s="178"/>
      <c r="C31" s="179">
        <v>21</v>
      </c>
      <c r="D31" s="178" t="s">
        <v>106</v>
      </c>
      <c r="E31" s="180"/>
      <c r="F31" s="249">
        <f>ROUND(PRODUCT(F30,C31/100),0)</f>
        <v>27691</v>
      </c>
      <c r="G31" s="250"/>
    </row>
    <row r="32" spans="1:7" ht="12.75">
      <c r="A32" s="177" t="s">
        <v>103</v>
      </c>
      <c r="B32" s="178"/>
      <c r="C32" s="179">
        <v>15</v>
      </c>
      <c r="D32" s="178" t="s">
        <v>106</v>
      </c>
      <c r="E32" s="180"/>
      <c r="F32" s="249">
        <v>0</v>
      </c>
      <c r="G32" s="250"/>
    </row>
    <row r="33" spans="1:7" ht="12.75">
      <c r="A33" s="177" t="s">
        <v>105</v>
      </c>
      <c r="B33" s="181"/>
      <c r="C33" s="182">
        <v>15</v>
      </c>
      <c r="D33" s="178" t="s">
        <v>106</v>
      </c>
      <c r="E33" s="154"/>
      <c r="F33" s="249">
        <f>ROUND(PRODUCT(F32,C33/100),0)</f>
        <v>0</v>
      </c>
      <c r="G33" s="250"/>
    </row>
    <row r="34" spans="1:7" s="186" customFormat="1" ht="19.5" customHeight="1" thickBot="1">
      <c r="A34" s="183" t="s">
        <v>107</v>
      </c>
      <c r="B34" s="184"/>
      <c r="C34" s="184"/>
      <c r="D34" s="184"/>
      <c r="E34" s="185"/>
      <c r="F34" s="251">
        <f>ROUND(SUM(F30:F33),0)</f>
        <v>159554</v>
      </c>
      <c r="G34" s="252"/>
    </row>
    <row r="36" spans="1:8" ht="12.75">
      <c r="A36" s="187" t="s">
        <v>108</v>
      </c>
      <c r="B36" s="187"/>
      <c r="C36" s="187"/>
      <c r="D36" s="187"/>
      <c r="E36" s="187"/>
      <c r="F36" s="187"/>
      <c r="G36" s="187"/>
      <c r="H36" s="97" t="s">
        <v>109</v>
      </c>
    </row>
    <row r="37" spans="1:8" ht="14.25" customHeight="1">
      <c r="A37" s="187"/>
      <c r="B37" s="253" t="s">
        <v>110</v>
      </c>
      <c r="C37" s="253"/>
      <c r="D37" s="253"/>
      <c r="E37" s="253"/>
      <c r="F37" s="253"/>
      <c r="G37" s="253"/>
      <c r="H37" s="97" t="s">
        <v>109</v>
      </c>
    </row>
    <row r="38" spans="1:8" ht="12.75" customHeight="1">
      <c r="A38" s="188"/>
      <c r="B38" s="253"/>
      <c r="C38" s="253"/>
      <c r="D38" s="253"/>
      <c r="E38" s="253"/>
      <c r="F38" s="253"/>
      <c r="G38" s="253"/>
      <c r="H38" s="97" t="s">
        <v>109</v>
      </c>
    </row>
    <row r="39" spans="1:8" ht="12.75">
      <c r="A39" s="188"/>
      <c r="B39" s="253"/>
      <c r="C39" s="253"/>
      <c r="D39" s="253"/>
      <c r="E39" s="253"/>
      <c r="F39" s="253"/>
      <c r="G39" s="253"/>
      <c r="H39" s="97" t="s">
        <v>109</v>
      </c>
    </row>
    <row r="40" spans="1:8" ht="12.75">
      <c r="A40" s="188"/>
      <c r="B40" s="253"/>
      <c r="C40" s="253"/>
      <c r="D40" s="253"/>
      <c r="E40" s="253"/>
      <c r="F40" s="253"/>
      <c r="G40" s="253"/>
      <c r="H40" s="97" t="s">
        <v>109</v>
      </c>
    </row>
    <row r="41" spans="1:8" ht="12.75">
      <c r="A41" s="188"/>
      <c r="B41" s="253"/>
      <c r="C41" s="253"/>
      <c r="D41" s="253"/>
      <c r="E41" s="253"/>
      <c r="F41" s="253"/>
      <c r="G41" s="253"/>
      <c r="H41" s="97" t="s">
        <v>109</v>
      </c>
    </row>
    <row r="42" spans="1:8" ht="12.75">
      <c r="A42" s="188"/>
      <c r="B42" s="253"/>
      <c r="C42" s="253"/>
      <c r="D42" s="253"/>
      <c r="E42" s="253"/>
      <c r="F42" s="253"/>
      <c r="G42" s="253"/>
      <c r="H42" s="97" t="s">
        <v>109</v>
      </c>
    </row>
    <row r="43" spans="1:8" ht="12.75">
      <c r="A43" s="188"/>
      <c r="B43" s="253"/>
      <c r="C43" s="253"/>
      <c r="D43" s="253"/>
      <c r="E43" s="253"/>
      <c r="F43" s="253"/>
      <c r="G43" s="253"/>
      <c r="H43" s="97" t="s">
        <v>109</v>
      </c>
    </row>
    <row r="44" spans="1:8" ht="12.75">
      <c r="A44" s="188"/>
      <c r="B44" s="253"/>
      <c r="C44" s="253"/>
      <c r="D44" s="253"/>
      <c r="E44" s="253"/>
      <c r="F44" s="253"/>
      <c r="G44" s="253"/>
      <c r="H44" s="97" t="s">
        <v>109</v>
      </c>
    </row>
    <row r="45" spans="1:8" ht="0.75" customHeight="1">
      <c r="A45" s="188"/>
      <c r="B45" s="253"/>
      <c r="C45" s="253"/>
      <c r="D45" s="253"/>
      <c r="E45" s="253"/>
      <c r="F45" s="253"/>
      <c r="G45" s="253"/>
      <c r="H45" s="97" t="s">
        <v>109</v>
      </c>
    </row>
    <row r="46" spans="2:7" ht="12.75">
      <c r="B46" s="254"/>
      <c r="C46" s="254"/>
      <c r="D46" s="254"/>
      <c r="E46" s="254"/>
      <c r="F46" s="254"/>
      <c r="G46" s="254"/>
    </row>
    <row r="47" spans="2:7" ht="12.75">
      <c r="B47" s="254"/>
      <c r="C47" s="254"/>
      <c r="D47" s="254"/>
      <c r="E47" s="254"/>
      <c r="F47" s="254"/>
      <c r="G47" s="254"/>
    </row>
    <row r="48" spans="2:7" ht="12.75">
      <c r="B48" s="254"/>
      <c r="C48" s="254"/>
      <c r="D48" s="254"/>
      <c r="E48" s="254"/>
      <c r="F48" s="254"/>
      <c r="G48" s="254"/>
    </row>
    <row r="49" spans="2:7" ht="12.75">
      <c r="B49" s="254"/>
      <c r="C49" s="254"/>
      <c r="D49" s="254"/>
      <c r="E49" s="254"/>
      <c r="F49" s="254"/>
      <c r="G49" s="254"/>
    </row>
    <row r="50" spans="2:7" ht="12.75">
      <c r="B50" s="254"/>
      <c r="C50" s="254"/>
      <c r="D50" s="254"/>
      <c r="E50" s="254"/>
      <c r="F50" s="254"/>
      <c r="G50" s="254"/>
    </row>
    <row r="51" spans="2:7" ht="12.75">
      <c r="B51" s="254"/>
      <c r="C51" s="254"/>
      <c r="D51" s="254"/>
      <c r="E51" s="254"/>
      <c r="F51" s="254"/>
      <c r="G51" s="254"/>
    </row>
    <row r="52" spans="2:7" ht="12.75">
      <c r="B52" s="254"/>
      <c r="C52" s="254"/>
      <c r="D52" s="254"/>
      <c r="E52" s="254"/>
      <c r="F52" s="254"/>
      <c r="G52" s="254"/>
    </row>
    <row r="53" spans="2:7" ht="12.75">
      <c r="B53" s="254"/>
      <c r="C53" s="254"/>
      <c r="D53" s="254"/>
      <c r="E53" s="254"/>
      <c r="F53" s="254"/>
      <c r="G53" s="254"/>
    </row>
    <row r="54" spans="2:7" ht="12.75">
      <c r="B54" s="254"/>
      <c r="C54" s="254"/>
      <c r="D54" s="254"/>
      <c r="E54" s="254"/>
      <c r="F54" s="254"/>
      <c r="G54" s="254"/>
    </row>
    <row r="55" spans="2:7" ht="12.75">
      <c r="B55" s="254"/>
      <c r="C55" s="254"/>
      <c r="D55" s="254"/>
      <c r="E55" s="254"/>
      <c r="F55" s="254"/>
      <c r="G55" s="254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8515625" style="97" customWidth="1"/>
    <col min="2" max="2" width="6.140625" style="97" customWidth="1"/>
    <col min="3" max="3" width="11.421875" style="97" customWidth="1"/>
    <col min="4" max="4" width="15.8515625" style="97" customWidth="1"/>
    <col min="5" max="5" width="11.28125" style="97" customWidth="1"/>
    <col min="6" max="6" width="10.8515625" style="97" customWidth="1"/>
    <col min="7" max="7" width="11.00390625" style="97" customWidth="1"/>
    <col min="8" max="8" width="11.140625" style="97" customWidth="1"/>
    <col min="9" max="9" width="10.7109375" style="97" customWidth="1"/>
    <col min="10" max="16384" width="9.140625" style="97" customWidth="1"/>
  </cols>
  <sheetData>
    <row r="1" spans="1:9" ht="13.5" thickTop="1">
      <c r="A1" s="255" t="s">
        <v>112</v>
      </c>
      <c r="B1" s="256"/>
      <c r="C1" s="189" t="s">
        <v>69</v>
      </c>
      <c r="D1" s="190"/>
      <c r="E1" s="191"/>
      <c r="F1" s="190"/>
      <c r="G1" s="192" t="s">
        <v>113</v>
      </c>
      <c r="H1" s="193"/>
      <c r="I1" s="194"/>
    </row>
    <row r="2" spans="1:9" ht="13.5" thickBot="1">
      <c r="A2" s="257" t="s">
        <v>114</v>
      </c>
      <c r="B2" s="258"/>
      <c r="C2" s="195" t="s">
        <v>115</v>
      </c>
      <c r="D2" s="196"/>
      <c r="E2" s="197"/>
      <c r="F2" s="196"/>
      <c r="G2" s="259" t="s">
        <v>61</v>
      </c>
      <c r="H2" s="260"/>
      <c r="I2" s="261"/>
    </row>
    <row r="3" ht="13.5" thickTop="1">
      <c r="F3" s="128"/>
    </row>
    <row r="4" spans="1:9" ht="19.5" customHeight="1">
      <c r="A4" s="198" t="s">
        <v>116</v>
      </c>
      <c r="B4" s="199"/>
      <c r="C4" s="199"/>
      <c r="D4" s="199"/>
      <c r="E4" s="200"/>
      <c r="F4" s="199"/>
      <c r="G4" s="199"/>
      <c r="H4" s="199"/>
      <c r="I4" s="199"/>
    </row>
    <row r="5" ht="13.5" thickBot="1"/>
    <row r="6" spans="1:9" s="128" customFormat="1" ht="13.5" thickBot="1">
      <c r="A6" s="201"/>
      <c r="B6" s="202" t="s">
        <v>117</v>
      </c>
      <c r="C6" s="202"/>
      <c r="D6" s="203"/>
      <c r="E6" s="204" t="s">
        <v>118</v>
      </c>
      <c r="F6" s="205" t="s">
        <v>119</v>
      </c>
      <c r="G6" s="205" t="s">
        <v>120</v>
      </c>
      <c r="H6" s="205" t="s">
        <v>121</v>
      </c>
      <c r="I6" s="206" t="s">
        <v>20</v>
      </c>
    </row>
    <row r="7" spans="1:9" s="128" customFormat="1" ht="12.75">
      <c r="A7" s="207" t="str">
        <f>'[1]Položky'!B7</f>
        <v>1</v>
      </c>
      <c r="B7" s="208" t="s">
        <v>122</v>
      </c>
      <c r="D7" s="209"/>
      <c r="E7" s="210">
        <v>0</v>
      </c>
      <c r="F7" s="211">
        <f>'FN Brno_heliportpřípojka_soupis'!F36</f>
        <v>89457</v>
      </c>
      <c r="G7" s="211">
        <f>'[1]Položky'!BE65</f>
        <v>0</v>
      </c>
      <c r="H7" s="211">
        <f>'[1]Položky'!BF65</f>
        <v>0</v>
      </c>
      <c r="I7" s="212">
        <f>'[1]Položky'!BG65</f>
        <v>0</v>
      </c>
    </row>
    <row r="8" spans="1:9" s="128" customFormat="1" ht="12.75">
      <c r="A8" s="207" t="s">
        <v>123</v>
      </c>
      <c r="B8" s="208" t="s">
        <v>124</v>
      </c>
      <c r="D8" s="209"/>
      <c r="E8" s="210">
        <v>0</v>
      </c>
      <c r="F8" s="211">
        <f>'FN Brno_heliportpřípojka_soupis'!F44</f>
        <v>10050</v>
      </c>
      <c r="G8" s="211">
        <f>'[1]Položky'!BE1008</f>
        <v>0</v>
      </c>
      <c r="H8" s="211">
        <f>'[1]Položky'!BF1008</f>
        <v>0</v>
      </c>
      <c r="I8" s="212">
        <f>'[1]Položky'!BG1008</f>
        <v>0</v>
      </c>
    </row>
    <row r="9" spans="1:9" s="128" customFormat="1" ht="13.5" thickBot="1">
      <c r="A9" s="207" t="s">
        <v>125</v>
      </c>
      <c r="B9" s="208" t="s">
        <v>126</v>
      </c>
      <c r="D9" s="209"/>
      <c r="E9" s="210">
        <v>0</v>
      </c>
      <c r="F9" s="211">
        <f>'FN Brno_heliportpřípojka_soupis'!F53</f>
        <v>32356</v>
      </c>
      <c r="G9" s="211">
        <f>'[1]Položky'!BE1083</f>
        <v>0</v>
      </c>
      <c r="H9" s="211">
        <f>'[1]Položky'!BF1083</f>
        <v>0</v>
      </c>
      <c r="I9" s="212">
        <f>'[1]Položky'!BG1083</f>
        <v>0</v>
      </c>
    </row>
    <row r="10" spans="1:9" s="219" customFormat="1" ht="13.5" thickBot="1">
      <c r="A10" s="213"/>
      <c r="B10" s="214" t="s">
        <v>127</v>
      </c>
      <c r="C10" s="214"/>
      <c r="D10" s="215"/>
      <c r="E10" s="216">
        <f>SUM(E7:E9)</f>
        <v>0</v>
      </c>
      <c r="F10" s="217">
        <f>SUM(F7:F9)</f>
        <v>131863</v>
      </c>
      <c r="G10" s="217">
        <f>SUM(G7:G9)</f>
        <v>0</v>
      </c>
      <c r="H10" s="217">
        <f>SUM(H7:H9)</f>
        <v>0</v>
      </c>
      <c r="I10" s="218">
        <f>SUM(I7:I9)</f>
        <v>0</v>
      </c>
    </row>
    <row r="11" spans="1:9" ht="12.7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57" ht="19.5" customHeight="1">
      <c r="A12" s="199" t="s">
        <v>128</v>
      </c>
      <c r="B12" s="199"/>
      <c r="C12" s="199"/>
      <c r="D12" s="199"/>
      <c r="E12" s="199"/>
      <c r="F12" s="199"/>
      <c r="G12" s="220"/>
      <c r="H12" s="199"/>
      <c r="I12" s="199"/>
      <c r="BA12" s="134"/>
      <c r="BB12" s="134"/>
      <c r="BC12" s="134"/>
      <c r="BD12" s="134"/>
      <c r="BE12" s="134"/>
    </row>
    <row r="13" ht="13.5" thickBot="1"/>
    <row r="14" spans="1:9" ht="12.75">
      <c r="A14" s="163" t="s">
        <v>129</v>
      </c>
      <c r="B14" s="164"/>
      <c r="C14" s="164"/>
      <c r="D14" s="221"/>
      <c r="E14" s="222" t="s">
        <v>130</v>
      </c>
      <c r="F14" s="223" t="s">
        <v>131</v>
      </c>
      <c r="G14" s="224" t="s">
        <v>132</v>
      </c>
      <c r="H14" s="225"/>
      <c r="I14" s="226" t="s">
        <v>130</v>
      </c>
    </row>
    <row r="15" spans="1:53" ht="12.75">
      <c r="A15" s="157" t="s">
        <v>133</v>
      </c>
      <c r="B15" s="148"/>
      <c r="C15" s="148"/>
      <c r="D15" s="227"/>
      <c r="E15" s="228">
        <v>0</v>
      </c>
      <c r="F15" s="229">
        <v>0</v>
      </c>
      <c r="G15" s="230">
        <v>0</v>
      </c>
      <c r="H15" s="231"/>
      <c r="I15" s="232">
        <f aca="true" t="shared" si="0" ref="I15:I22">E15+F15*G15/100</f>
        <v>0</v>
      </c>
      <c r="BA15" s="97">
        <v>0</v>
      </c>
    </row>
    <row r="16" spans="1:53" ht="12.75">
      <c r="A16" s="157" t="s">
        <v>134</v>
      </c>
      <c r="B16" s="148"/>
      <c r="C16" s="148"/>
      <c r="D16" s="227"/>
      <c r="E16" s="228">
        <v>0</v>
      </c>
      <c r="F16" s="229">
        <v>0</v>
      </c>
      <c r="G16" s="230">
        <v>0</v>
      </c>
      <c r="H16" s="231"/>
      <c r="I16" s="232">
        <f t="shared" si="0"/>
        <v>0</v>
      </c>
      <c r="BA16" s="97">
        <v>0</v>
      </c>
    </row>
    <row r="17" spans="1:53" ht="12.75">
      <c r="A17" s="157" t="s">
        <v>135</v>
      </c>
      <c r="B17" s="148"/>
      <c r="C17" s="148"/>
      <c r="D17" s="227"/>
      <c r="E17" s="228">
        <v>0</v>
      </c>
      <c r="F17" s="229">
        <v>0</v>
      </c>
      <c r="G17" s="230">
        <v>0</v>
      </c>
      <c r="H17" s="231"/>
      <c r="I17" s="232">
        <f t="shared" si="0"/>
        <v>0</v>
      </c>
      <c r="BA17" s="97">
        <v>0</v>
      </c>
    </row>
    <row r="18" spans="1:53" ht="12.75">
      <c r="A18" s="157" t="s">
        <v>136</v>
      </c>
      <c r="B18" s="148"/>
      <c r="C18" s="148"/>
      <c r="D18" s="227"/>
      <c r="E18" s="228">
        <v>0</v>
      </c>
      <c r="F18" s="229">
        <v>0</v>
      </c>
      <c r="G18" s="230">
        <v>0</v>
      </c>
      <c r="H18" s="231"/>
      <c r="I18" s="232">
        <f t="shared" si="0"/>
        <v>0</v>
      </c>
      <c r="BA18" s="97">
        <v>0</v>
      </c>
    </row>
    <row r="19" spans="1:53" ht="12.75">
      <c r="A19" s="157" t="s">
        <v>137</v>
      </c>
      <c r="B19" s="148"/>
      <c r="C19" s="148"/>
      <c r="D19" s="227"/>
      <c r="E19" s="228">
        <v>0</v>
      </c>
      <c r="F19" s="229">
        <v>0</v>
      </c>
      <c r="G19" s="230">
        <v>0</v>
      </c>
      <c r="H19" s="231"/>
      <c r="I19" s="232">
        <v>0</v>
      </c>
      <c r="BA19" s="97">
        <v>1</v>
      </c>
    </row>
    <row r="20" spans="1:53" ht="12.75">
      <c r="A20" s="157" t="s">
        <v>138</v>
      </c>
      <c r="B20" s="148"/>
      <c r="C20" s="148"/>
      <c r="D20" s="227"/>
      <c r="E20" s="228">
        <v>0</v>
      </c>
      <c r="F20" s="229">
        <v>0</v>
      </c>
      <c r="G20" s="230">
        <v>0</v>
      </c>
      <c r="H20" s="231"/>
      <c r="I20" s="232">
        <f t="shared" si="0"/>
        <v>0</v>
      </c>
      <c r="BA20" s="97">
        <v>1</v>
      </c>
    </row>
    <row r="21" spans="1:53" ht="12.75">
      <c r="A21" s="157" t="s">
        <v>139</v>
      </c>
      <c r="B21" s="148"/>
      <c r="C21" s="148"/>
      <c r="D21" s="227"/>
      <c r="E21" s="228">
        <v>0</v>
      </c>
      <c r="F21" s="229">
        <v>0</v>
      </c>
      <c r="G21" s="230">
        <v>0</v>
      </c>
      <c r="H21" s="231"/>
      <c r="I21" s="232">
        <v>0</v>
      </c>
      <c r="BA21" s="97">
        <v>2</v>
      </c>
    </row>
    <row r="22" spans="1:53" ht="12.75">
      <c r="A22" s="157" t="s">
        <v>140</v>
      </c>
      <c r="B22" s="148"/>
      <c r="C22" s="148"/>
      <c r="D22" s="227"/>
      <c r="E22" s="228">
        <v>0</v>
      </c>
      <c r="F22" s="229">
        <v>0</v>
      </c>
      <c r="G22" s="230">
        <v>0</v>
      </c>
      <c r="H22" s="231"/>
      <c r="I22" s="232">
        <f t="shared" si="0"/>
        <v>0</v>
      </c>
      <c r="BA22" s="97">
        <v>2</v>
      </c>
    </row>
    <row r="23" spans="1:9" ht="13.5" thickBot="1">
      <c r="A23" s="233"/>
      <c r="B23" s="234" t="s">
        <v>141</v>
      </c>
      <c r="C23" s="235"/>
      <c r="D23" s="236"/>
      <c r="E23" s="237"/>
      <c r="F23" s="238"/>
      <c r="G23" s="238"/>
      <c r="H23" s="262">
        <f>SUM(I15:I22)</f>
        <v>0</v>
      </c>
      <c r="I23" s="263"/>
    </row>
    <row r="25" spans="2:9" ht="12.75">
      <c r="B25" s="219"/>
      <c r="F25" s="239"/>
      <c r="G25" s="240"/>
      <c r="H25" s="240"/>
      <c r="I25" s="241"/>
    </row>
    <row r="26" spans="6:9" ht="12.75">
      <c r="F26" s="239"/>
      <c r="G26" s="240"/>
      <c r="H26" s="240"/>
      <c r="I26" s="241"/>
    </row>
    <row r="27" spans="6:9" ht="12.75">
      <c r="F27" s="239"/>
      <c r="G27" s="240"/>
      <c r="H27" s="240"/>
      <c r="I27" s="241"/>
    </row>
    <row r="28" spans="6:9" ht="12.75">
      <c r="F28" s="239"/>
      <c r="G28" s="240"/>
      <c r="H28" s="240"/>
      <c r="I28" s="241"/>
    </row>
    <row r="29" spans="6:9" ht="12.75">
      <c r="F29" s="239"/>
      <c r="G29" s="240"/>
      <c r="H29" s="240"/>
      <c r="I29" s="241"/>
    </row>
    <row r="30" spans="6:9" ht="12.75">
      <c r="F30" s="239"/>
      <c r="G30" s="240"/>
      <c r="H30" s="240"/>
      <c r="I30" s="241"/>
    </row>
    <row r="31" spans="6:9" ht="12.75">
      <c r="F31" s="239"/>
      <c r="G31" s="240"/>
      <c r="H31" s="240"/>
      <c r="I31" s="241"/>
    </row>
    <row r="32" spans="6:9" ht="12.75">
      <c r="F32" s="239"/>
      <c r="G32" s="240"/>
      <c r="H32" s="240"/>
      <c r="I32" s="241"/>
    </row>
    <row r="33" spans="6:9" ht="12.75">
      <c r="F33" s="239"/>
      <c r="G33" s="240"/>
      <c r="H33" s="240"/>
      <c r="I33" s="241"/>
    </row>
    <row r="34" spans="6:9" ht="12.75">
      <c r="F34" s="239"/>
      <c r="G34" s="240"/>
      <c r="H34" s="240"/>
      <c r="I34" s="241"/>
    </row>
    <row r="35" spans="6:9" ht="12.75">
      <c r="F35" s="239"/>
      <c r="G35" s="240"/>
      <c r="H35" s="240"/>
      <c r="I35" s="241"/>
    </row>
    <row r="36" spans="6:9" ht="12.75">
      <c r="F36" s="239"/>
      <c r="G36" s="240"/>
      <c r="H36" s="240"/>
      <c r="I36" s="241"/>
    </row>
    <row r="37" spans="6:9" ht="12.75">
      <c r="F37" s="239"/>
      <c r="G37" s="240"/>
      <c r="H37" s="240"/>
      <c r="I37" s="241"/>
    </row>
    <row r="38" spans="6:9" ht="12.75">
      <c r="F38" s="239"/>
      <c r="G38" s="240"/>
      <c r="H38" s="240"/>
      <c r="I38" s="241"/>
    </row>
    <row r="39" spans="6:9" ht="12.75">
      <c r="F39" s="239"/>
      <c r="G39" s="240"/>
      <c r="H39" s="240"/>
      <c r="I39" s="241"/>
    </row>
    <row r="40" spans="6:9" ht="12.75">
      <c r="F40" s="239"/>
      <c r="G40" s="240"/>
      <c r="H40" s="240"/>
      <c r="I40" s="241"/>
    </row>
    <row r="41" spans="6:9" ht="12.75">
      <c r="F41" s="239"/>
      <c r="G41" s="240"/>
      <c r="H41" s="240"/>
      <c r="I41" s="241"/>
    </row>
    <row r="42" spans="6:9" ht="12.75">
      <c r="F42" s="239"/>
      <c r="G42" s="240"/>
      <c r="H42" s="240"/>
      <c r="I42" s="241"/>
    </row>
    <row r="43" spans="6:9" ht="12.75">
      <c r="F43" s="239"/>
      <c r="G43" s="240"/>
      <c r="H43" s="240"/>
      <c r="I43" s="241"/>
    </row>
    <row r="44" spans="6:9" ht="12.75">
      <c r="F44" s="239"/>
      <c r="G44" s="240"/>
      <c r="H44" s="240"/>
      <c r="I44" s="241"/>
    </row>
    <row r="45" spans="6:9" ht="12.75">
      <c r="F45" s="239"/>
      <c r="G45" s="240"/>
      <c r="H45" s="240"/>
      <c r="I45" s="241"/>
    </row>
    <row r="46" spans="6:9" ht="12.75">
      <c r="F46" s="239"/>
      <c r="G46" s="240"/>
      <c r="H46" s="240"/>
      <c r="I46" s="241"/>
    </row>
    <row r="47" spans="6:9" ht="12.75">
      <c r="F47" s="239"/>
      <c r="G47" s="240"/>
      <c r="H47" s="240"/>
      <c r="I47" s="241"/>
    </row>
    <row r="48" spans="6:9" ht="12.75">
      <c r="F48" s="239"/>
      <c r="G48" s="240"/>
      <c r="H48" s="240"/>
      <c r="I48" s="241"/>
    </row>
    <row r="49" spans="6:9" ht="12.75">
      <c r="F49" s="239"/>
      <c r="G49" s="240"/>
      <c r="H49" s="240"/>
      <c r="I49" s="241"/>
    </row>
    <row r="50" spans="6:9" ht="12.75">
      <c r="F50" s="239"/>
      <c r="G50" s="240"/>
      <c r="H50" s="240"/>
      <c r="I50" s="241"/>
    </row>
    <row r="51" spans="6:9" ht="12.75">
      <c r="F51" s="239"/>
      <c r="G51" s="240"/>
      <c r="H51" s="240"/>
      <c r="I51" s="241"/>
    </row>
    <row r="52" spans="6:9" ht="12.75">
      <c r="F52" s="239"/>
      <c r="G52" s="240"/>
      <c r="H52" s="240"/>
      <c r="I52" s="241"/>
    </row>
    <row r="53" spans="6:9" ht="12.75">
      <c r="F53" s="239"/>
      <c r="G53" s="240"/>
      <c r="H53" s="240"/>
      <c r="I53" s="241"/>
    </row>
    <row r="54" spans="6:9" ht="12.75">
      <c r="F54" s="239"/>
      <c r="G54" s="240"/>
      <c r="H54" s="240"/>
      <c r="I54" s="241"/>
    </row>
    <row r="55" spans="6:9" ht="12.75">
      <c r="F55" s="239"/>
      <c r="G55" s="240"/>
      <c r="H55" s="240"/>
      <c r="I55" s="241"/>
    </row>
    <row r="56" spans="6:9" ht="12.75">
      <c r="F56" s="239"/>
      <c r="G56" s="240"/>
      <c r="H56" s="240"/>
      <c r="I56" s="241"/>
    </row>
    <row r="57" spans="6:9" ht="12.75">
      <c r="F57" s="239"/>
      <c r="G57" s="240"/>
      <c r="H57" s="240"/>
      <c r="I57" s="241"/>
    </row>
    <row r="58" spans="6:9" ht="12.75">
      <c r="F58" s="239"/>
      <c r="G58" s="240"/>
      <c r="H58" s="240"/>
      <c r="I58" s="241"/>
    </row>
    <row r="59" spans="6:9" ht="12.75">
      <c r="F59" s="239"/>
      <c r="G59" s="240"/>
      <c r="H59" s="240"/>
      <c r="I59" s="241"/>
    </row>
    <row r="60" spans="6:9" ht="12.75">
      <c r="F60" s="239"/>
      <c r="G60" s="240"/>
      <c r="H60" s="240"/>
      <c r="I60" s="241"/>
    </row>
    <row r="61" spans="6:9" ht="12.75">
      <c r="F61" s="239"/>
      <c r="G61" s="240"/>
      <c r="H61" s="240"/>
      <c r="I61" s="241"/>
    </row>
    <row r="62" spans="6:9" ht="12.75">
      <c r="F62" s="239"/>
      <c r="G62" s="240"/>
      <c r="H62" s="240"/>
      <c r="I62" s="241"/>
    </row>
    <row r="63" spans="6:9" ht="12.75">
      <c r="F63" s="239"/>
      <c r="G63" s="240"/>
      <c r="H63" s="240"/>
      <c r="I63" s="241"/>
    </row>
    <row r="64" spans="6:9" ht="12.75">
      <c r="F64" s="239"/>
      <c r="G64" s="240"/>
      <c r="H64" s="240"/>
      <c r="I64" s="241"/>
    </row>
    <row r="65" spans="6:9" ht="12.75">
      <c r="F65" s="239"/>
      <c r="G65" s="240"/>
      <c r="H65" s="240"/>
      <c r="I65" s="241"/>
    </row>
    <row r="66" spans="6:9" ht="12.75">
      <c r="F66" s="239"/>
      <c r="G66" s="240"/>
      <c r="H66" s="240"/>
      <c r="I66" s="241"/>
    </row>
    <row r="67" spans="6:9" ht="12.75">
      <c r="F67" s="239"/>
      <c r="G67" s="240"/>
      <c r="H67" s="240"/>
      <c r="I67" s="241"/>
    </row>
    <row r="68" spans="6:9" ht="12.75">
      <c r="F68" s="239"/>
      <c r="G68" s="240"/>
      <c r="H68" s="240"/>
      <c r="I68" s="241"/>
    </row>
    <row r="69" spans="6:9" ht="12.75">
      <c r="F69" s="239"/>
      <c r="G69" s="240"/>
      <c r="H69" s="240"/>
      <c r="I69" s="241"/>
    </row>
    <row r="70" spans="6:9" ht="12.75">
      <c r="F70" s="239"/>
      <c r="G70" s="240"/>
      <c r="H70" s="240"/>
      <c r="I70" s="241"/>
    </row>
    <row r="71" spans="6:9" ht="12.75">
      <c r="F71" s="239"/>
      <c r="G71" s="240"/>
      <c r="H71" s="240"/>
      <c r="I71" s="241"/>
    </row>
    <row r="72" spans="6:9" ht="12.75">
      <c r="F72" s="239"/>
      <c r="G72" s="240"/>
      <c r="H72" s="240"/>
      <c r="I72" s="241"/>
    </row>
    <row r="73" spans="6:9" ht="12.75">
      <c r="F73" s="239"/>
      <c r="G73" s="240"/>
      <c r="H73" s="240"/>
      <c r="I73" s="241"/>
    </row>
    <row r="74" spans="6:9" ht="12.75">
      <c r="F74" s="239"/>
      <c r="G74" s="240"/>
      <c r="H74" s="240"/>
      <c r="I74" s="241"/>
    </row>
  </sheetData>
  <sheetProtection/>
  <mergeCells count="4">
    <mergeCell ref="A1:B1"/>
    <mergeCell ref="A2:B2"/>
    <mergeCell ref="G2:I2"/>
    <mergeCell ref="H23:I23"/>
  </mergeCells>
  <printOptions/>
  <pageMargins left="0.7" right="0.7" top="0.787401575" bottom="0.787401575" header="0.3" footer="0.3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F56" sqref="F56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1.421875" style="0" customWidth="1"/>
    <col min="4" max="4" width="9.7109375" style="0" customWidth="1"/>
    <col min="5" max="5" width="12.00390625" style="0" customWidth="1"/>
    <col min="6" max="6" width="11.140625" style="0" customWidth="1"/>
  </cols>
  <sheetData>
    <row r="1" spans="1:6" ht="15">
      <c r="A1" s="82" t="s">
        <v>25</v>
      </c>
      <c r="B1" s="72" t="s">
        <v>0</v>
      </c>
      <c r="C1" s="17" t="s">
        <v>1</v>
      </c>
      <c r="D1" s="17" t="s">
        <v>29</v>
      </c>
      <c r="E1" s="17" t="s">
        <v>1</v>
      </c>
      <c r="F1" s="54" t="s">
        <v>13</v>
      </c>
    </row>
    <row r="2" spans="1:6" ht="14.25">
      <c r="A2" s="83" t="s">
        <v>26</v>
      </c>
      <c r="B2" s="73"/>
      <c r="C2" s="3" t="s">
        <v>3</v>
      </c>
      <c r="D2" s="3" t="s">
        <v>30</v>
      </c>
      <c r="E2" s="3" t="s">
        <v>31</v>
      </c>
      <c r="F2" s="86" t="s">
        <v>33</v>
      </c>
    </row>
    <row r="3" spans="1:6" ht="14.25">
      <c r="A3" s="84"/>
      <c r="B3" s="74"/>
      <c r="C3" s="4" t="s">
        <v>2</v>
      </c>
      <c r="D3" s="4"/>
      <c r="E3" s="4" t="s">
        <v>32</v>
      </c>
      <c r="F3" s="87" t="s">
        <v>34</v>
      </c>
    </row>
    <row r="4" spans="1:6" ht="15.75" thickBot="1">
      <c r="A4" s="80"/>
      <c r="B4" s="75"/>
      <c r="C4" s="42"/>
      <c r="D4" s="42"/>
      <c r="E4" s="43" t="s">
        <v>4</v>
      </c>
      <c r="F4" s="55" t="s">
        <v>5</v>
      </c>
    </row>
    <row r="5" spans="1:7" ht="12.75">
      <c r="A5" s="78"/>
      <c r="B5" s="50" t="s">
        <v>47</v>
      </c>
      <c r="C5" s="28"/>
      <c r="D5" s="41"/>
      <c r="E5" s="29"/>
      <c r="F5" s="16"/>
      <c r="G5" s="1"/>
    </row>
    <row r="6" spans="1:7" ht="14.25">
      <c r="A6" s="79"/>
      <c r="B6" s="51" t="s">
        <v>15</v>
      </c>
      <c r="C6" s="30"/>
      <c r="D6" s="30"/>
      <c r="E6" s="30"/>
      <c r="F6" s="31"/>
      <c r="G6" s="1"/>
    </row>
    <row r="7" spans="1:7" ht="12.75">
      <c r="A7" s="76"/>
      <c r="B7" s="93" t="s">
        <v>48</v>
      </c>
      <c r="C7" s="30"/>
      <c r="D7" s="30"/>
      <c r="E7" s="30"/>
      <c r="F7" s="31"/>
      <c r="G7" s="1"/>
    </row>
    <row r="8" spans="1:7" ht="12.75" customHeight="1">
      <c r="A8" s="81">
        <v>1</v>
      </c>
      <c r="B8" s="35" t="s">
        <v>35</v>
      </c>
      <c r="C8" s="7">
        <v>1</v>
      </c>
      <c r="D8" s="8" t="s">
        <v>6</v>
      </c>
      <c r="E8" s="36">
        <v>451</v>
      </c>
      <c r="F8" s="14">
        <f>C8*E8</f>
        <v>451</v>
      </c>
      <c r="G8" s="1"/>
    </row>
    <row r="9" spans="1:7" ht="12.75">
      <c r="A9" s="79"/>
      <c r="B9" s="37" t="s">
        <v>27</v>
      </c>
      <c r="C9" s="66"/>
      <c r="D9" s="10"/>
      <c r="E9" s="38"/>
      <c r="F9" s="10"/>
      <c r="G9" s="1"/>
    </row>
    <row r="10" spans="1:7" ht="12.75">
      <c r="A10" s="81">
        <v>2</v>
      </c>
      <c r="B10" s="35" t="s">
        <v>44</v>
      </c>
      <c r="C10" s="7">
        <v>120</v>
      </c>
      <c r="D10" s="8" t="s">
        <v>6</v>
      </c>
      <c r="E10" s="36">
        <v>538</v>
      </c>
      <c r="F10" s="14">
        <f>C10*E10</f>
        <v>64560</v>
      </c>
      <c r="G10" s="1"/>
    </row>
    <row r="11" spans="1:7" ht="12.75">
      <c r="A11" s="79"/>
      <c r="B11" s="37" t="s">
        <v>27</v>
      </c>
      <c r="C11" s="66"/>
      <c r="D11" s="10"/>
      <c r="E11" s="94"/>
      <c r="F11" s="10"/>
      <c r="G11" s="1"/>
    </row>
    <row r="12" spans="1:7" ht="12.75">
      <c r="A12" s="81">
        <v>3</v>
      </c>
      <c r="B12" s="24" t="s">
        <v>28</v>
      </c>
      <c r="C12" s="11">
        <v>400</v>
      </c>
      <c r="D12" s="12" t="s">
        <v>7</v>
      </c>
      <c r="E12" s="40">
        <v>19</v>
      </c>
      <c r="F12" s="14">
        <f>C12*E12</f>
        <v>7600</v>
      </c>
      <c r="G12" s="1"/>
    </row>
    <row r="13" spans="1:7" ht="12.75">
      <c r="A13" s="79"/>
      <c r="B13" s="37" t="s">
        <v>38</v>
      </c>
      <c r="C13" s="9"/>
      <c r="D13" s="13"/>
      <c r="E13" s="56"/>
      <c r="F13" s="8"/>
      <c r="G13" s="1"/>
    </row>
    <row r="14" spans="1:7" ht="12.75">
      <c r="A14" s="81">
        <v>4</v>
      </c>
      <c r="B14" s="24" t="s">
        <v>45</v>
      </c>
      <c r="C14" s="11">
        <v>2</v>
      </c>
      <c r="D14" s="12" t="s">
        <v>8</v>
      </c>
      <c r="E14" s="40">
        <v>180</v>
      </c>
      <c r="F14" s="14">
        <f>C14*E14</f>
        <v>360</v>
      </c>
      <c r="G14" s="1"/>
    </row>
    <row r="15" spans="1:7" ht="12.75">
      <c r="A15" s="79"/>
      <c r="B15" s="25" t="s">
        <v>46</v>
      </c>
      <c r="C15" s="9"/>
      <c r="D15" s="13"/>
      <c r="E15" s="56"/>
      <c r="F15" s="10"/>
      <c r="G15" s="1"/>
    </row>
    <row r="16" spans="1:7" ht="12.75">
      <c r="A16" s="81">
        <v>5</v>
      </c>
      <c r="B16" s="24" t="s">
        <v>49</v>
      </c>
      <c r="C16" s="21">
        <v>1</v>
      </c>
      <c r="D16" s="12" t="s">
        <v>8</v>
      </c>
      <c r="E16" s="14">
        <v>636</v>
      </c>
      <c r="F16" s="14">
        <f>C16*E16</f>
        <v>636</v>
      </c>
      <c r="G16" s="1"/>
    </row>
    <row r="17" spans="1:7" ht="12.75">
      <c r="A17" s="79"/>
      <c r="B17" s="25"/>
      <c r="C17" s="22"/>
      <c r="D17" s="13"/>
      <c r="E17" s="47"/>
      <c r="F17" s="8"/>
      <c r="G17" s="1"/>
    </row>
    <row r="18" spans="1:7" ht="12.75" customHeight="1">
      <c r="A18" s="81">
        <v>6</v>
      </c>
      <c r="B18" s="24" t="s">
        <v>58</v>
      </c>
      <c r="C18" s="21">
        <v>1</v>
      </c>
      <c r="D18" s="12" t="s">
        <v>8</v>
      </c>
      <c r="E18" s="14">
        <v>1236</v>
      </c>
      <c r="F18" s="14">
        <f>C18*E18</f>
        <v>1236</v>
      </c>
      <c r="G18" s="1"/>
    </row>
    <row r="19" spans="1:7" ht="12.75">
      <c r="A19" s="79"/>
      <c r="B19" s="25" t="s">
        <v>59</v>
      </c>
      <c r="C19" s="22"/>
      <c r="D19" s="13"/>
      <c r="E19" s="47"/>
      <c r="F19" s="10"/>
      <c r="G19" s="1"/>
    </row>
    <row r="20" spans="1:7" ht="12.75">
      <c r="A20" s="85">
        <v>7</v>
      </c>
      <c r="B20" s="24" t="s">
        <v>54</v>
      </c>
      <c r="C20" s="7">
        <v>1</v>
      </c>
      <c r="D20" s="12" t="s">
        <v>8</v>
      </c>
      <c r="E20" s="39">
        <v>669</v>
      </c>
      <c r="F20" s="14">
        <f>C20*E20</f>
        <v>669</v>
      </c>
      <c r="G20" s="1"/>
    </row>
    <row r="21" spans="1:7" ht="12.75">
      <c r="A21" s="79"/>
      <c r="B21" s="25" t="s">
        <v>52</v>
      </c>
      <c r="C21" s="22"/>
      <c r="D21" s="13"/>
      <c r="E21" s="56"/>
      <c r="F21" s="10"/>
      <c r="G21" s="1"/>
    </row>
    <row r="22" spans="1:7" ht="12.75">
      <c r="A22" s="85">
        <v>8</v>
      </c>
      <c r="B22" s="24" t="s">
        <v>53</v>
      </c>
      <c r="C22" s="7">
        <v>2</v>
      </c>
      <c r="D22" s="12" t="s">
        <v>8</v>
      </c>
      <c r="E22" s="39">
        <v>808</v>
      </c>
      <c r="F22" s="14">
        <f>C22*E22</f>
        <v>1616</v>
      </c>
      <c r="G22" s="1"/>
    </row>
    <row r="23" spans="1:7" ht="12.75">
      <c r="A23" s="79"/>
      <c r="B23" s="25" t="s">
        <v>52</v>
      </c>
      <c r="C23" s="22"/>
      <c r="D23" s="13"/>
      <c r="E23" s="56"/>
      <c r="F23" s="10"/>
      <c r="G23" s="1"/>
    </row>
    <row r="24" spans="1:7" ht="12.75">
      <c r="A24" s="81">
        <v>9</v>
      </c>
      <c r="B24" s="24" t="s">
        <v>50</v>
      </c>
      <c r="C24" s="21">
        <v>1</v>
      </c>
      <c r="D24" s="12" t="s">
        <v>8</v>
      </c>
      <c r="E24" s="40">
        <v>4742</v>
      </c>
      <c r="F24" s="14">
        <f>C24*E24</f>
        <v>4742</v>
      </c>
      <c r="G24" s="1"/>
    </row>
    <row r="25" spans="1:7" ht="12.75">
      <c r="A25" s="79"/>
      <c r="B25" s="25" t="s">
        <v>51</v>
      </c>
      <c r="C25" s="22"/>
      <c r="D25" s="13"/>
      <c r="E25" s="38"/>
      <c r="F25" s="10"/>
      <c r="G25" s="1"/>
    </row>
    <row r="26" spans="1:7" ht="12.75">
      <c r="A26" s="81">
        <v>10</v>
      </c>
      <c r="B26" s="24" t="s">
        <v>56</v>
      </c>
      <c r="C26" s="7">
        <v>15</v>
      </c>
      <c r="D26" s="15" t="s">
        <v>9</v>
      </c>
      <c r="E26" s="39">
        <v>46</v>
      </c>
      <c r="F26" s="14">
        <f>C26*E26</f>
        <v>690</v>
      </c>
      <c r="G26" s="1"/>
    </row>
    <row r="27" spans="1:7" ht="12.75">
      <c r="A27" s="79"/>
      <c r="B27" s="25" t="s">
        <v>57</v>
      </c>
      <c r="C27" s="22"/>
      <c r="D27" s="13"/>
      <c r="F27" s="10"/>
      <c r="G27" s="1"/>
    </row>
    <row r="28" spans="1:7" ht="12.75">
      <c r="A28" s="81">
        <v>11</v>
      </c>
      <c r="B28" s="24" t="s">
        <v>39</v>
      </c>
      <c r="C28" s="7">
        <v>121</v>
      </c>
      <c r="D28" s="15" t="s">
        <v>9</v>
      </c>
      <c r="E28" s="61">
        <v>10</v>
      </c>
      <c r="F28" s="8">
        <f>C28*E28</f>
        <v>1210</v>
      </c>
      <c r="G28" s="1"/>
    </row>
    <row r="29" spans="1:7" ht="12.75">
      <c r="A29" s="79"/>
      <c r="B29" s="25" t="s">
        <v>38</v>
      </c>
      <c r="C29" s="22"/>
      <c r="D29" s="13"/>
      <c r="E29" s="61"/>
      <c r="F29" s="8"/>
      <c r="G29" s="1"/>
    </row>
    <row r="30" spans="1:7" ht="12.75" customHeight="1">
      <c r="A30" s="81">
        <v>12</v>
      </c>
      <c r="B30" s="24" t="s">
        <v>36</v>
      </c>
      <c r="C30" s="7">
        <v>106</v>
      </c>
      <c r="D30" s="15" t="s">
        <v>9</v>
      </c>
      <c r="E30" s="39">
        <v>32</v>
      </c>
      <c r="F30" s="14">
        <f>C30*E30</f>
        <v>3392</v>
      </c>
      <c r="G30" s="1"/>
    </row>
    <row r="31" spans="1:7" ht="12.75">
      <c r="A31" s="79"/>
      <c r="B31" s="25" t="s">
        <v>38</v>
      </c>
      <c r="C31" s="22"/>
      <c r="D31" s="13"/>
      <c r="E31" s="60"/>
      <c r="F31" s="8"/>
      <c r="G31" s="1"/>
    </row>
    <row r="32" spans="1:7" ht="12.75" customHeight="1">
      <c r="A32" s="81">
        <v>13</v>
      </c>
      <c r="B32" s="24" t="s">
        <v>17</v>
      </c>
      <c r="C32" s="11">
        <v>121</v>
      </c>
      <c r="D32" s="15" t="s">
        <v>9</v>
      </c>
      <c r="E32" s="62">
        <v>13</v>
      </c>
      <c r="F32" s="14">
        <f>C32*E32</f>
        <v>1573</v>
      </c>
      <c r="G32" s="1"/>
    </row>
    <row r="33" spans="1:7" ht="12.75">
      <c r="A33" s="79"/>
      <c r="B33" s="25"/>
      <c r="C33" s="22"/>
      <c r="D33" s="13"/>
      <c r="E33" s="61"/>
      <c r="F33" s="10"/>
      <c r="G33" s="1"/>
    </row>
    <row r="34" spans="1:7" ht="12.75">
      <c r="A34" s="81">
        <v>14</v>
      </c>
      <c r="B34" s="19" t="s">
        <v>16</v>
      </c>
      <c r="C34" s="7">
        <v>1</v>
      </c>
      <c r="D34" s="15" t="s">
        <v>8</v>
      </c>
      <c r="E34" s="8">
        <v>722</v>
      </c>
      <c r="F34" s="8">
        <f>C34*E34</f>
        <v>722</v>
      </c>
      <c r="G34" s="1"/>
    </row>
    <row r="35" spans="1:7" ht="12.75">
      <c r="A35" s="79"/>
      <c r="B35" s="25" t="s">
        <v>38</v>
      </c>
      <c r="C35" s="22"/>
      <c r="D35" s="13"/>
      <c r="E35" s="10"/>
      <c r="F35" s="10"/>
      <c r="G35" s="1"/>
    </row>
    <row r="36" spans="1:7" ht="15">
      <c r="A36" s="76"/>
      <c r="B36" s="2" t="s">
        <v>14</v>
      </c>
      <c r="C36" s="20"/>
      <c r="D36" s="5"/>
      <c r="E36" s="6"/>
      <c r="F36" s="26">
        <f>SUM(F8:F34)</f>
        <v>89457</v>
      </c>
      <c r="G36" s="1"/>
    </row>
    <row r="37" spans="1:7" ht="12.75">
      <c r="A37" s="76"/>
      <c r="B37" s="48"/>
      <c r="C37" s="44"/>
      <c r="D37" s="45"/>
      <c r="E37" s="57"/>
      <c r="F37" s="18"/>
      <c r="G37" s="1"/>
    </row>
    <row r="38" spans="1:6" ht="14.25">
      <c r="A38" s="77"/>
      <c r="B38" s="92" t="s">
        <v>42</v>
      </c>
      <c r="C38" s="88"/>
      <c r="D38" s="89"/>
      <c r="E38" s="90"/>
      <c r="F38" s="91"/>
    </row>
    <row r="39" spans="1:6" ht="12.75">
      <c r="A39" s="78"/>
      <c r="B39" s="67" t="s">
        <v>21</v>
      </c>
      <c r="C39" s="67" t="s">
        <v>41</v>
      </c>
      <c r="D39" s="41"/>
      <c r="E39" s="29"/>
      <c r="F39" s="16"/>
    </row>
    <row r="40" spans="1:6" ht="12.75">
      <c r="A40" s="78"/>
      <c r="B40" s="67" t="s">
        <v>40</v>
      </c>
      <c r="C40" s="67" t="s">
        <v>37</v>
      </c>
      <c r="D40" s="41"/>
      <c r="E40" s="29"/>
      <c r="F40" s="16"/>
    </row>
    <row r="41" spans="1:6" ht="12.75">
      <c r="A41" s="76"/>
      <c r="B41" s="93" t="s">
        <v>48</v>
      </c>
      <c r="C41" s="30"/>
      <c r="D41" s="30"/>
      <c r="E41" s="30"/>
      <c r="F41" s="31"/>
    </row>
    <row r="42" spans="1:6" ht="12.75">
      <c r="A42" s="85">
        <v>15</v>
      </c>
      <c r="B42" s="19" t="s">
        <v>55</v>
      </c>
      <c r="C42" s="7">
        <v>50</v>
      </c>
      <c r="D42" s="15" t="s">
        <v>8</v>
      </c>
      <c r="E42" s="39">
        <v>201</v>
      </c>
      <c r="F42" s="8">
        <f>C42*E42</f>
        <v>10050</v>
      </c>
    </row>
    <row r="43" spans="1:6" ht="12.75">
      <c r="A43" s="79"/>
      <c r="B43" s="25"/>
      <c r="C43" s="9"/>
      <c r="D43" s="13"/>
      <c r="E43" s="38"/>
      <c r="F43" s="10"/>
    </row>
    <row r="44" spans="1:6" ht="15">
      <c r="A44" s="76"/>
      <c r="B44" s="2" t="s">
        <v>14</v>
      </c>
      <c r="C44" s="32"/>
      <c r="D44" s="33"/>
      <c r="E44" s="34"/>
      <c r="F44" s="46">
        <f>SUM(F42:F43)</f>
        <v>10050</v>
      </c>
    </row>
    <row r="45" spans="1:6" ht="15">
      <c r="A45" s="76"/>
      <c r="B45" s="2"/>
      <c r="C45" s="32"/>
      <c r="D45" s="33"/>
      <c r="E45" s="34"/>
      <c r="F45" s="65"/>
    </row>
    <row r="46" spans="1:6" ht="14.25">
      <c r="A46" s="76"/>
      <c r="B46" s="58" t="s">
        <v>18</v>
      </c>
      <c r="C46" s="30"/>
      <c r="D46" s="30"/>
      <c r="E46" s="30"/>
      <c r="F46" s="31"/>
    </row>
    <row r="47" spans="1:6" ht="12.75">
      <c r="A47" s="81">
        <v>16</v>
      </c>
      <c r="B47" s="63" t="s">
        <v>19</v>
      </c>
      <c r="C47" s="21">
        <v>6</v>
      </c>
      <c r="D47" s="12" t="s">
        <v>20</v>
      </c>
      <c r="E47" s="14">
        <v>859</v>
      </c>
      <c r="F47" s="8">
        <f>C47*E47</f>
        <v>5154</v>
      </c>
    </row>
    <row r="48" spans="1:6" ht="12.75">
      <c r="A48" s="79"/>
      <c r="B48" s="48"/>
      <c r="C48" s="22"/>
      <c r="D48" s="13"/>
      <c r="E48" s="59"/>
      <c r="F48" s="18"/>
    </row>
    <row r="49" spans="1:6" ht="12.75">
      <c r="A49" s="81">
        <v>17</v>
      </c>
      <c r="B49" s="24" t="s">
        <v>10</v>
      </c>
      <c r="C49" s="11">
        <v>1</v>
      </c>
      <c r="D49" s="12" t="s">
        <v>8</v>
      </c>
      <c r="E49" s="14">
        <v>25738</v>
      </c>
      <c r="F49" s="8">
        <f>C49*E49</f>
        <v>25738</v>
      </c>
    </row>
    <row r="50" spans="1:6" ht="12.75">
      <c r="A50" s="79"/>
      <c r="B50" s="25"/>
      <c r="C50" s="9"/>
      <c r="D50" s="13"/>
      <c r="E50" s="64"/>
      <c r="F50" s="18"/>
    </row>
    <row r="51" spans="1:6" ht="12.75">
      <c r="A51" s="81">
        <v>18</v>
      </c>
      <c r="B51" s="24" t="s">
        <v>43</v>
      </c>
      <c r="C51" s="11">
        <v>1</v>
      </c>
      <c r="D51" s="12" t="s">
        <v>8</v>
      </c>
      <c r="E51" s="14">
        <v>1464</v>
      </c>
      <c r="F51" s="8">
        <f>C51*E51</f>
        <v>1464</v>
      </c>
    </row>
    <row r="52" spans="1:9" ht="12.75">
      <c r="A52" s="79"/>
      <c r="B52" s="25"/>
      <c r="C52" s="9"/>
      <c r="D52" s="13"/>
      <c r="E52" s="64"/>
      <c r="F52" s="18"/>
      <c r="I52" s="49"/>
    </row>
    <row r="53" spans="1:6" ht="15">
      <c r="A53" s="76"/>
      <c r="B53" s="2" t="s">
        <v>14</v>
      </c>
      <c r="C53" s="20"/>
      <c r="D53" s="5"/>
      <c r="E53" s="6"/>
      <c r="F53" s="26">
        <f>SUM(F47:F52)</f>
        <v>32356</v>
      </c>
    </row>
    <row r="55" spans="2:6" ht="14.25">
      <c r="B55" s="23" t="s">
        <v>24</v>
      </c>
      <c r="C55" s="1"/>
      <c r="D55" s="1"/>
      <c r="F55" s="71">
        <f>SUM(F53,F44,F36)</f>
        <v>131863</v>
      </c>
    </row>
    <row r="57" spans="2:6" ht="12.75">
      <c r="B57" s="70" t="s">
        <v>22</v>
      </c>
      <c r="C57" s="67"/>
      <c r="D57" s="67"/>
      <c r="E57" s="68"/>
      <c r="F57" s="69"/>
    </row>
    <row r="58" spans="2:6" ht="12.75">
      <c r="B58" s="67" t="s">
        <v>23</v>
      </c>
      <c r="C58" s="67"/>
      <c r="D58" s="67"/>
      <c r="E58" s="68"/>
      <c r="F58" s="69"/>
    </row>
    <row r="59" spans="2:6" ht="15">
      <c r="B59" s="27"/>
      <c r="C59" s="27"/>
      <c r="D59" s="27"/>
      <c r="E59" s="52"/>
      <c r="F59" s="53"/>
    </row>
    <row r="60" spans="2:6" ht="12.75">
      <c r="B60" s="68"/>
      <c r="C60" s="68" t="s">
        <v>11</v>
      </c>
      <c r="D60" s="68" t="s">
        <v>12</v>
      </c>
      <c r="E60" s="68"/>
      <c r="F60" s="6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maryska</dc:creator>
  <cp:keywords/>
  <dc:description/>
  <cp:lastModifiedBy>Richterová Lenka</cp:lastModifiedBy>
  <cp:lastPrinted>2012-10-24T19:16:10Z</cp:lastPrinted>
  <dcterms:created xsi:type="dcterms:W3CDTF">2006-06-26T05:09:36Z</dcterms:created>
  <dcterms:modified xsi:type="dcterms:W3CDTF">2014-11-10T07:12:14Z</dcterms:modified>
  <cp:category/>
  <cp:version/>
  <cp:contentType/>
  <cp:contentStatus/>
</cp:coreProperties>
</file>