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230" windowHeight="6045" activeTab="0"/>
  </bookViews>
  <sheets>
    <sheet name="krycí list_EU" sheetId="1" r:id="rId1"/>
    <sheet name="rekapitulace EU" sheetId="2" r:id="rId2"/>
    <sheet name="položky_EU" sheetId="3" r:id="rId3"/>
  </sheets>
  <externalReferences>
    <externalReference r:id="rId6"/>
    <externalReference r:id="rId7"/>
  </externalReferences>
  <definedNames>
    <definedName name="ADKM">#REF!</definedName>
    <definedName name="Analog">#REF!</definedName>
    <definedName name="CENA_CELKEM">#REF!</definedName>
    <definedName name="Dodavka">'[1]Rekapitulace'!$G$36</definedName>
    <definedName name="gdfgdfg">'krycí list_EU'!$C$32</definedName>
    <definedName name="HSV">'[1]Rekapitulace'!$E$36</definedName>
    <definedName name="HZS">'[1]Rekapitulace'!$I$36</definedName>
    <definedName name="MDKM">#REF!</definedName>
    <definedName name="Monolog">#REF!</definedName>
    <definedName name="Mont">'[1]Rekapitulace'!$H$36</definedName>
    <definedName name="_xlnm.Print_Titles" localSheetId="2">'položky_EU'!$1:$1</definedName>
    <definedName name="Pocet_Integral">#REF!</definedName>
    <definedName name="PocetMJ">'krycí list_EU'!$G$8</definedName>
    <definedName name="PSV">'[1]Rekapitulace'!$F$36</definedName>
    <definedName name="SazbaDPH1">'krycí list_EU'!$C$30</definedName>
    <definedName name="SazbaDPH2">'krycí list_EU'!$C$32</definedName>
    <definedName name="VRN">'[1]Rekapitulace'!$H$49</definedName>
  </definedNames>
  <calcPr fullCalcOnLoad="1"/>
</workbook>
</file>

<file path=xl/sharedStrings.xml><?xml version="1.0" encoding="utf-8"?>
<sst xmlns="http://schemas.openxmlformats.org/spreadsheetml/2006/main" count="268" uniqueCount="183">
  <si>
    <t>Typ</t>
  </si>
  <si>
    <t>Název</t>
  </si>
  <si>
    <t>celkem</t>
  </si>
  <si>
    <t>808004</t>
  </si>
  <si>
    <t>772476</t>
  </si>
  <si>
    <t>802371</t>
  </si>
  <si>
    <t>805590</t>
  </si>
  <si>
    <t>804905</t>
  </si>
  <si>
    <t>704900</t>
  </si>
  <si>
    <t>788600</t>
  </si>
  <si>
    <t>Skříň tlačítkového hlásiče IQ8 červená</t>
  </si>
  <si>
    <t>Esserbus-Koppler 4 vst./2 vyst.</t>
  </si>
  <si>
    <t>Mikromodulova karta IQ8ControlM se tremi pozicemi pro MM</t>
  </si>
  <si>
    <t>MM analogring esserbus 127 prvkú / 127 skupin</t>
  </si>
  <si>
    <t>Optický kouřový hlásič PAM série IQ8Quad - VdS G 204060</t>
  </si>
  <si>
    <t>Sokl hlásiče v základní verzi pro hlásiče IQ8Quad</t>
  </si>
  <si>
    <t>Elektronika tlačítka IQ8  s oddělovačem</t>
  </si>
  <si>
    <t>Skrín pro bus-Koppler aP na omítku</t>
  </si>
  <si>
    <t>Ústředna EPS IQ8control M VdS G 299044</t>
  </si>
  <si>
    <t>C - 2 2 M  -  ZAŘÍZENÍ</t>
  </si>
  <si>
    <t>Kontrolní zavěrečné měření na kabelu</t>
  </si>
  <si>
    <t>vod</t>
  </si>
  <si>
    <t>ks</t>
  </si>
  <si>
    <t>Forma kabelova do 5x2</t>
  </si>
  <si>
    <t xml:space="preserve">E P S </t>
  </si>
  <si>
    <t>784382</t>
  </si>
  <si>
    <t>Výrobce</t>
  </si>
  <si>
    <t>Štítek kabelový</t>
  </si>
  <si>
    <t>Uzemění kabelu</t>
  </si>
  <si>
    <t xml:space="preserve"> -S Revize požání ústředny</t>
  </si>
  <si>
    <t xml:space="preserve"> Montáž poplachové sirény</t>
  </si>
  <si>
    <t>EPS</t>
  </si>
  <si>
    <t>NOSNÝ MATERIÁL</t>
  </si>
  <si>
    <t>Nosný materiál</t>
  </si>
  <si>
    <t>m.jed.</t>
  </si>
  <si>
    <t>mn.</t>
  </si>
  <si>
    <t>cena/mn.</t>
  </si>
  <si>
    <t>t.j. 3% z "A"</t>
  </si>
  <si>
    <t>Montáže  C - 22 M -  MEZISOUČET</t>
  </si>
  <si>
    <t>kotva K 6x5</t>
  </si>
  <si>
    <t xml:space="preserve"> -S Kabel pevně na zeď do 7mm</t>
  </si>
  <si>
    <t>Krabice lištová LK 80/R1, bez víčka</t>
  </si>
  <si>
    <t>-S Montaz posilovaciho zdroje 12V/3A</t>
  </si>
  <si>
    <t>Montaz aku baterie do 50 Ah</t>
  </si>
  <si>
    <t>Tlačítkový hlásič pod omítkou</t>
  </si>
  <si>
    <t>Zásuvky automat. hlasičů na omítku</t>
  </si>
  <si>
    <t>Montáž kompletního hlásiče</t>
  </si>
  <si>
    <t>Měření kontinuity smyčky</t>
  </si>
  <si>
    <t>Složka - A, nosný materiál</t>
  </si>
  <si>
    <t>Složka - B, podružný materiál</t>
  </si>
  <si>
    <t xml:space="preserve"> -S Krabice instalační na omítku</t>
  </si>
  <si>
    <t>Osazení hmoždinky 8mm v cihl. zdivu</t>
  </si>
  <si>
    <t>Značení trasy vedení</t>
  </si>
  <si>
    <t>Zhotovení kruhových otvorů</t>
  </si>
  <si>
    <t xml:space="preserve"> -S Převzetí prostor</t>
  </si>
  <si>
    <t>-S Seznameni s projektem</t>
  </si>
  <si>
    <t>Montáže C - 22 M  MEZISOUČET</t>
  </si>
  <si>
    <t>C - 2 2 M      - ROZVODY</t>
  </si>
  <si>
    <t>Nespecifikovaný materiál (šrouby, matky, podložky, vruty, hmoždinky, spojky, sádra, apod)</t>
  </si>
  <si>
    <t>Rozpočet: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</si>
  <si>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</si>
  <si>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</si>
  <si>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</si>
  <si>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</si>
  <si>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</si>
  <si>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</si>
  <si>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</si>
  <si>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</si>
  <si>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</si>
  <si>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</si>
  <si>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</si>
  <si>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</si>
  <si>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</si>
  <si>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</si>
  <si>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</si>
  <si>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</si>
  <si>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</si>
  <si>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</si>
  <si>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</si>
  <si>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</si>
  <si>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</si>
  <si>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</si>
  <si>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</si>
  <si>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</si>
  <si>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</si>
  <si>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</si>
  <si>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</si>
  <si>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</si>
  <si>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</si>
  <si>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</si>
  <si>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</si>
  <si>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</si>
  <si>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</si>
  <si>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</si>
  <si>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</si>
  <si>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</si>
  <si>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</si>
  <si>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</si>
  <si>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</si>
  <si>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</si>
  <si>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</si>
  <si>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</si>
  <si>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Nosný materiál - C E L K E M , vč. dopravy</t>
  </si>
  <si>
    <t>C E L K E M, vč. dopravy</t>
  </si>
  <si>
    <t>DODÁVKA EPS</t>
  </si>
  <si>
    <t>Rozpočet :</t>
  </si>
  <si>
    <t>REKAPITULACE  EPS</t>
  </si>
  <si>
    <t>Oddíl</t>
  </si>
  <si>
    <t>HSV</t>
  </si>
  <si>
    <t>PSV</t>
  </si>
  <si>
    <t>Dodávka</t>
  </si>
  <si>
    <t>Montáž</t>
  </si>
  <si>
    <t>22M</t>
  </si>
  <si>
    <t>Montáž zařízení</t>
  </si>
  <si>
    <t>Montáž rozvodů</t>
  </si>
  <si>
    <t>CELKEM  OBJEKT</t>
  </si>
  <si>
    <t>Příprava map</t>
  </si>
  <si>
    <t>Konfigurace symbolů včetně tvorby map - Kč/symbol</t>
  </si>
  <si>
    <t xml:space="preserve"> -S Montáž V/V modulu</t>
  </si>
  <si>
    <t>m</t>
  </si>
  <si>
    <t xml:space="preserve"> -S Revize optiko-kouřového hlásiče</t>
  </si>
  <si>
    <t xml:space="preserve"> -S Uvedení PÚ do trvalého provozu</t>
  </si>
  <si>
    <t>Uvedení hlásiče do trvalého provozu</t>
  </si>
  <si>
    <t>808623</t>
  </si>
  <si>
    <t>Multifunkční siréna červená 12,24V103dB, IP54</t>
  </si>
  <si>
    <t>766225</t>
  </si>
  <si>
    <t>Aku 18-12 akumulátor 12V/18Ah</t>
  </si>
  <si>
    <t>Síťový zdroj 24VDC/2A, 17Ah</t>
  </si>
  <si>
    <t>960000.10 GB</t>
  </si>
  <si>
    <t xml:space="preserve">Senzorový  kabel modrý </t>
  </si>
  <si>
    <t>(761245)</t>
  </si>
  <si>
    <t>Koncovka pro senzorkabel  (v bal.jsou 4 ks koncovek)</t>
  </si>
  <si>
    <t>(761243),</t>
  </si>
  <si>
    <t>Spojka pro senzorkabel  (v bal.je 6 ks spojek)</t>
  </si>
  <si>
    <t>(761244),</t>
  </si>
  <si>
    <t xml:space="preserve">Lineární teplotní hlásič LWM-1 </t>
  </si>
  <si>
    <t>(761290)</t>
  </si>
  <si>
    <t xml:space="preserve">Resetmodul pro lineární a plamenné hlásiče </t>
  </si>
  <si>
    <t>(781332)</t>
  </si>
  <si>
    <t>Skříň tlačítkového hlásiče IQ8 červená, venkovní</t>
  </si>
  <si>
    <t>Kabel PH120- R 2x1,5 třída reakce na oheň B2(ca)s1d0, funkční odolnost při požáru</t>
  </si>
  <si>
    <t>Kabel  PH120- R 1x2x0,8 stíněný, třída reakce na oheň B2(ca)s1d0, funkční odolnost při požáru</t>
  </si>
  <si>
    <t>Požárně odolná krabice na omítku, 105x105x40mm, keramická svorkovnice, pvč. kotev a šrooubů</t>
  </si>
  <si>
    <t>Požární žlaby</t>
  </si>
  <si>
    <t>žlab 62/50 F</t>
  </si>
  <si>
    <t>víko 62</t>
  </si>
  <si>
    <t>Závěs 62 F</t>
  </si>
  <si>
    <t>bal.</t>
  </si>
  <si>
    <t>Závitové tyče, kotvy, matice, spojky, apod.</t>
  </si>
  <si>
    <t>Montáž a nastavení lin. teplot. hlásiče</t>
  </si>
  <si>
    <t>odb. odhad.</t>
  </si>
  <si>
    <t>1x1 - viz. H01-001</t>
  </si>
  <si>
    <t>1x1 H01-201</t>
  </si>
  <si>
    <t>1x1 H01-203</t>
  </si>
  <si>
    <t>4x1 H01-201, 5x1 H01-202, 2x1 H01-203, 1x1 H01-204</t>
  </si>
  <si>
    <t>4x1 H01-201,4x1 H01-202, 2x1 H01-203,</t>
  </si>
  <si>
    <t>1x1 H01-202, 1x1 H01-204</t>
  </si>
  <si>
    <t>2x1 H01-203, 1x1 H01-204</t>
  </si>
  <si>
    <t>1x1 H01-201, 1x1 H01-202, 3x1 H01-203</t>
  </si>
  <si>
    <t>90x1 H01-201, 108xH01-202, 64x1 H01-203</t>
  </si>
  <si>
    <t xml:space="preserve">91x3 H01-201, 151x3 H01-202, 93x3 H01-203 </t>
  </si>
  <si>
    <t xml:space="preserve">17x3 H01-201, 2x3 H01-202, 15x3 H01-203 </t>
  </si>
  <si>
    <t>součet 23+24</t>
  </si>
  <si>
    <t>25x1 H01-203</t>
  </si>
  <si>
    <t>3x1 H01-201, 28x1 H01-202, 106x1 H01-203</t>
  </si>
  <si>
    <t>90x1 H01-201, 97x1 H01-202, 121x1 H01-203</t>
  </si>
  <si>
    <t>k položce 27</t>
  </si>
  <si>
    <t>23x2 H01-101</t>
  </si>
  <si>
    <t>1037+25+4+100</t>
  </si>
  <si>
    <t>FN Brno - Heliport HEMS</t>
  </si>
  <si>
    <t>LT projekt a.s.</t>
  </si>
  <si>
    <t>FN Brno</t>
  </si>
  <si>
    <t>H01 - Elektrická požární signalizace</t>
  </si>
  <si>
    <t>PS 01 - EPS</t>
  </si>
  <si>
    <t xml:space="preserve"> -S Krabice požární na omítku</t>
  </si>
  <si>
    <t>180x1 H01-201, 230x1 H01-202, 282x1 H01-203, 30x1 H01-204</t>
  </si>
  <si>
    <t>pol. 18+20+21</t>
  </si>
  <si>
    <t>1x1 viz. výkres H01-203</t>
  </si>
  <si>
    <t>č.pol.</t>
  </si>
  <si>
    <t>Požární příchytka 6-8mm/M6</t>
  </si>
  <si>
    <t>Požární příchytka 16-18mm/M6</t>
  </si>
  <si>
    <t>Montáž kabelového žlabu požárního 62/50</t>
  </si>
  <si>
    <t>SOUPIS PRACÍ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</si>
</sst>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E+00_)"/>
    <numFmt numFmtId="165" formatCode="0.00_)"/>
    <numFmt numFmtId="166" formatCode="0_)"/>
    <numFmt numFmtId="167" formatCode="#,##0\ &quot;Kč&quot;"/>
    <numFmt numFmtId="168" formatCode="000\ 00"/>
    <numFmt numFmtId="169" formatCode="#,##0.00_ ;\-#,##0.00\ "/>
    <numFmt numFmtId="170" formatCode="#,##0.00\ &quot;Kč&quot;"/>
    <numFmt numFmtId="171" formatCode="General_)"/>
    <numFmt numFmtId="172" formatCode="0.000_)"/>
    <numFmt numFmtId="173" formatCode="dd\-mmm\-yy_)"/>
    <numFmt numFmtId="174" formatCode="#,##0\ _K_č"/>
    <numFmt numFmtId="175" formatCode="#,##0.00\ _K_č"/>
    <numFmt numFmtId="176" formatCode="0.00_ ;\-0.00\ "/>
    <numFmt numFmtId="177" formatCode="#,##0.00&quot;Kč&quot;_);\(#,##0.00&quot;Kč&quot;\)"/>
    <numFmt numFmtId="178" formatCode="0.0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#,##0.0"/>
    <numFmt numFmtId="183" formatCode="#,##0.\-;\-#,##0\ &quot;Kč&quot;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$-409]#,##0.00"/>
    <numFmt numFmtId="189" formatCode="[$$-409]#,##0.00_ ;\-[$$-409]#,##0.00\ "/>
    <numFmt numFmtId="190" formatCode="d/m/yy"/>
    <numFmt numFmtId="191" formatCode="dd/mm/yy"/>
    <numFmt numFmtId="192" formatCode="#,##0\ _A_T_S"/>
    <numFmt numFmtId="193" formatCode="#,##0.\-\ ;\-#,##0.\-"/>
    <numFmt numFmtId="194" formatCode="#,##0.\-\ &quot;EUR&quot;;\-#,##0\ &quot;EUR&quot;\ "/>
    <numFmt numFmtId="195" formatCode="#,###.\-"/>
    <numFmt numFmtId="196" formatCode="0.00_ \k\g"/>
    <numFmt numFmtId="197" formatCode="0.000"/>
    <numFmt numFmtId="198" formatCode="#,##0.0_ ;\-#,##0.0\ "/>
    <numFmt numFmtId="199" formatCode="_-* #,##0.0\ _K_č_-;\-* #,##0.0\ _K_č_-;_-* &quot;-&quot;?\ _K_č_-;_-@_-"/>
    <numFmt numFmtId="200" formatCode="#,##0.00\ [$Kč-405];[Red]\-#,##0.00\ [$Kč-405]"/>
  </numFmts>
  <fonts count="49">
    <font>
      <sz val="12"/>
      <name val="LinePrint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u val="single"/>
      <sz val="12"/>
      <color indexed="12"/>
      <name val="LinePrinter"/>
      <family val="0"/>
    </font>
    <font>
      <u val="single"/>
      <sz val="12"/>
      <color indexed="36"/>
      <name val="LinePrinter"/>
      <family val="0"/>
    </font>
    <font>
      <sz val="10"/>
      <name val="Arial"/>
      <family val="2"/>
    </font>
    <font>
      <sz val="10"/>
      <name val="LinePrinter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 CE"/>
      <family val="0"/>
    </font>
    <font>
      <sz val="8"/>
      <name val="LinePrinter"/>
      <family val="0"/>
    </font>
    <font>
      <sz val="14"/>
      <name val="LinePrinter"/>
      <family val="0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40" fillId="19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4" fillId="0" borderId="3" applyNumberFormat="0">
      <alignment vertical="center" wrapText="1"/>
      <protection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0" fillId="21" borderId="7" applyNumberFormat="0" applyFont="0" applyAlignment="0" applyProtection="0"/>
    <xf numFmtId="9" fontId="4" fillId="0" borderId="0" applyFont="0" applyFill="0" applyBorder="0" applyAlignment="0" applyProtection="0"/>
    <xf numFmtId="0" fontId="42" fillId="0" borderId="8" applyNumberFormat="0" applyFill="0" applyAlignment="0" applyProtection="0"/>
    <xf numFmtId="0" fontId="12" fillId="0" borderId="3">
      <alignment horizontal="center" vertical="center"/>
      <protection/>
    </xf>
    <xf numFmtId="3" fontId="13" fillId="0" borderId="3" applyFill="0">
      <alignment horizontal="right" vertical="center"/>
      <protection/>
    </xf>
    <xf numFmtId="0" fontId="12" fillId="0" borderId="9">
      <alignment horizontal="left" vertical="center" wrapText="1" indent="1"/>
      <protection/>
    </xf>
    <xf numFmtId="0" fontId="13" fillId="0" borderId="3">
      <alignment horizontal="left" vertical="center" wrapText="1"/>
      <protection/>
    </xf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10" applyNumberFormat="0" applyAlignment="0" applyProtection="0"/>
    <xf numFmtId="0" fontId="46" fillId="24" borderId="10" applyNumberFormat="0" applyAlignment="0" applyProtection="0"/>
    <xf numFmtId="0" fontId="47" fillId="24" borderId="11" applyNumberFormat="0" applyAlignment="0" applyProtection="0"/>
    <xf numFmtId="0" fontId="48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15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</cellStyleXfs>
  <cellXfs count="256"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1" fillId="0" borderId="0" xfId="49" applyFont="1" applyAlignment="1">
      <alignment vertical="top"/>
      <protection/>
    </xf>
    <xf numFmtId="0" fontId="10" fillId="0" borderId="0" xfId="0" applyNumberFormat="1" applyFont="1" applyFill="1" applyAlignment="1">
      <alignment vertical="top" wrapText="1"/>
    </xf>
    <xf numFmtId="0" fontId="4" fillId="0" borderId="0" xfId="49" applyFont="1" applyBorder="1" applyAlignment="1">
      <alignment vertical="top"/>
      <protection/>
    </xf>
    <xf numFmtId="164" fontId="1" fillId="0" borderId="0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horizontal="center" vertical="top"/>
    </xf>
    <xf numFmtId="49" fontId="1" fillId="0" borderId="0" xfId="49" applyNumberFormat="1" applyFont="1" applyBorder="1" applyAlignment="1">
      <alignment horizontal="left" vertical="top" wrapText="1"/>
      <protection/>
    </xf>
    <xf numFmtId="3" fontId="1" fillId="0" borderId="0" xfId="49" applyNumberFormat="1" applyFont="1" applyBorder="1" applyAlignment="1">
      <alignment horizontal="left" vertical="top"/>
      <protection/>
    </xf>
    <xf numFmtId="0" fontId="1" fillId="0" borderId="0" xfId="49" applyFont="1" applyBorder="1" applyAlignment="1">
      <alignment vertical="top"/>
      <protection/>
    </xf>
    <xf numFmtId="164" fontId="1" fillId="0" borderId="0" xfId="0" applyNumberFormat="1" applyFont="1" applyBorder="1" applyAlignment="1" applyProtection="1">
      <alignment horizontal="center" vertical="top"/>
      <protection locked="0"/>
    </xf>
    <xf numFmtId="1" fontId="1" fillId="0" borderId="0" xfId="0" applyNumberFormat="1" applyFont="1" applyBorder="1" applyAlignment="1" applyProtection="1">
      <alignment horizontal="center" vertical="top"/>
      <protection/>
    </xf>
    <xf numFmtId="165" fontId="1" fillId="0" borderId="0" xfId="0" applyNumberFormat="1" applyFont="1" applyBorder="1" applyAlignment="1" applyProtection="1">
      <alignment horizontal="right" vertical="top"/>
      <protection locked="0"/>
    </xf>
    <xf numFmtId="3" fontId="1" fillId="0" borderId="0" xfId="49" applyNumberFormat="1" applyFont="1" applyBorder="1" applyAlignment="1">
      <alignment horizontal="right" vertical="top"/>
      <protection/>
    </xf>
    <xf numFmtId="0" fontId="1" fillId="0" borderId="0" xfId="49" applyFont="1" applyBorder="1" applyAlignment="1">
      <alignment horizontal="center" vertical="top"/>
      <protection/>
    </xf>
    <xf numFmtId="49" fontId="5" fillId="0" borderId="0" xfId="49" applyNumberFormat="1" applyFont="1" applyBorder="1" applyAlignment="1">
      <alignment horizontal="left" vertical="top" wrapText="1"/>
      <protection/>
    </xf>
    <xf numFmtId="3" fontId="5" fillId="0" borderId="0" xfId="49" applyNumberFormat="1" applyFont="1" applyBorder="1" applyAlignment="1">
      <alignment horizontal="left" vertical="top"/>
      <protection/>
    </xf>
    <xf numFmtId="0" fontId="5" fillId="0" borderId="0" xfId="49" applyFont="1" applyBorder="1" applyAlignment="1">
      <alignment vertical="top"/>
      <protection/>
    </xf>
    <xf numFmtId="0" fontId="5" fillId="0" borderId="0" xfId="49" applyFont="1" applyBorder="1" applyAlignment="1">
      <alignment horizontal="center" vertical="top"/>
      <protection/>
    </xf>
    <xf numFmtId="3" fontId="5" fillId="0" borderId="0" xfId="49" applyNumberFormat="1" applyFont="1" applyBorder="1" applyAlignment="1">
      <alignment horizontal="center" vertical="top" wrapText="1"/>
      <protection/>
    </xf>
    <xf numFmtId="3" fontId="5" fillId="0" borderId="0" xfId="49" applyNumberFormat="1" applyFont="1" applyBorder="1" applyAlignment="1">
      <alignment vertical="top"/>
      <protection/>
    </xf>
    <xf numFmtId="164" fontId="5" fillId="0" borderId="0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24" borderId="0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24" xfId="0" applyFont="1" applyBorder="1" applyAlignment="1">
      <alignment/>
    </xf>
    <xf numFmtId="49" fontId="3" fillId="24" borderId="22" xfId="0" applyNumberFormat="1" applyFont="1" applyFill="1" applyBorder="1" applyAlignment="1">
      <alignment/>
    </xf>
    <xf numFmtId="49" fontId="11" fillId="24" borderId="23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30" borderId="0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 horizontal="right"/>
    </xf>
    <xf numFmtId="0" fontId="11" fillId="0" borderId="28" xfId="0" applyFont="1" applyBorder="1" applyAlignment="1">
      <alignment/>
    </xf>
    <xf numFmtId="49" fontId="11" fillId="30" borderId="29" xfId="0" applyNumberFormat="1" applyFont="1" applyFill="1" applyBorder="1" applyAlignment="1">
      <alignment horizontal="left"/>
    </xf>
    <xf numFmtId="0" fontId="11" fillId="0" borderId="30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0" fontId="11" fillId="0" borderId="30" xfId="0" applyFont="1" applyBorder="1" applyAlignment="1">
      <alignment/>
    </xf>
    <xf numFmtId="3" fontId="11" fillId="0" borderId="28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29" xfId="0" applyFont="1" applyBorder="1" applyAlignment="1">
      <alignment/>
    </xf>
    <xf numFmtId="3" fontId="11" fillId="0" borderId="0" xfId="0" applyNumberFormat="1" applyFont="1" applyAlignment="1">
      <alignment/>
    </xf>
    <xf numFmtId="0" fontId="1" fillId="0" borderId="34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1" fillId="0" borderId="35" xfId="0" applyFont="1" applyBorder="1" applyAlignment="1">
      <alignment horizontal="centerContinuous" vertical="center"/>
    </xf>
    <xf numFmtId="0" fontId="11" fillId="0" borderId="36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left"/>
    </xf>
    <xf numFmtId="0" fontId="11" fillId="0" borderId="37" xfId="0" applyFont="1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0" fontId="11" fillId="0" borderId="38" xfId="0" applyFont="1" applyBorder="1" applyAlignment="1">
      <alignment/>
    </xf>
    <xf numFmtId="3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1" xfId="0" applyNumberFormat="1" applyFont="1" applyBorder="1" applyAlignment="1">
      <alignment/>
    </xf>
    <xf numFmtId="0" fontId="11" fillId="0" borderId="42" xfId="0" applyFont="1" applyBorder="1" applyAlignment="1">
      <alignment/>
    </xf>
    <xf numFmtId="3" fontId="11" fillId="0" borderId="31" xfId="0" applyNumberFormat="1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3" fontId="11" fillId="0" borderId="46" xfId="0" applyNumberFormat="1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48" xfId="0" applyNumberFormat="1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/>
    </xf>
    <xf numFmtId="191" fontId="11" fillId="0" borderId="0" xfId="0" applyNumberFormat="1" applyFont="1" applyBorder="1" applyAlignment="1">
      <alignment/>
    </xf>
    <xf numFmtId="178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" fillId="24" borderId="47" xfId="0" applyFont="1" applyFill="1" applyBorder="1" applyAlignment="1">
      <alignment/>
    </xf>
    <xf numFmtId="0" fontId="1" fillId="24" borderId="48" xfId="0" applyFont="1" applyFill="1" applyBorder="1" applyAlignment="1">
      <alignment/>
    </xf>
    <xf numFmtId="0" fontId="1" fillId="24" borderId="50" xfId="0" applyFont="1" applyFill="1" applyBorder="1" applyAlignment="1">
      <alignment/>
    </xf>
    <xf numFmtId="167" fontId="1" fillId="24" borderId="48" xfId="0" applyNumberFormat="1" applyFont="1" applyFill="1" applyBorder="1" applyAlignment="1">
      <alignment/>
    </xf>
    <xf numFmtId="0" fontId="1" fillId="24" borderId="51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164" fontId="4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horizontal="left" vertical="top"/>
    </xf>
    <xf numFmtId="164" fontId="5" fillId="0" borderId="0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vertical="top"/>
    </xf>
    <xf numFmtId="1" fontId="1" fillId="0" borderId="0" xfId="0" applyNumberFormat="1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Continuous" vertical="top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4" fillId="0" borderId="52" xfId="50" applyBorder="1">
      <alignment/>
      <protection/>
    </xf>
    <xf numFmtId="0" fontId="4" fillId="0" borderId="52" xfId="50" applyBorder="1" applyAlignment="1">
      <alignment horizontal="right"/>
      <protection/>
    </xf>
    <xf numFmtId="0" fontId="4" fillId="0" borderId="53" xfId="50" applyFont="1" applyBorder="1">
      <alignment/>
      <protection/>
    </xf>
    <xf numFmtId="0" fontId="0" fillId="0" borderId="52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0" xfId="0" applyAlignment="1">
      <alignment/>
    </xf>
    <xf numFmtId="0" fontId="3" fillId="0" borderId="55" xfId="50" applyFont="1" applyBorder="1">
      <alignment/>
      <protection/>
    </xf>
    <xf numFmtId="0" fontId="4" fillId="0" borderId="55" xfId="50" applyBorder="1">
      <alignment/>
      <protection/>
    </xf>
    <xf numFmtId="0" fontId="4" fillId="0" borderId="55" xfId="50" applyBorder="1" applyAlignment="1">
      <alignment horizontal="right"/>
      <protection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49" fontId="1" fillId="30" borderId="15" xfId="0" applyNumberFormat="1" applyFont="1" applyFill="1" applyBorder="1" applyAlignment="1">
      <alignment/>
    </xf>
    <xf numFmtId="0" fontId="1" fillId="30" borderId="16" xfId="0" applyFont="1" applyFill="1" applyBorder="1" applyAlignment="1">
      <alignment/>
    </xf>
    <xf numFmtId="0" fontId="1" fillId="30" borderId="37" xfId="0" applyFont="1" applyFill="1" applyBorder="1" applyAlignment="1">
      <alignment/>
    </xf>
    <xf numFmtId="0" fontId="1" fillId="30" borderId="56" xfId="0" applyFont="1" applyFill="1" applyBorder="1" applyAlignment="1">
      <alignment/>
    </xf>
    <xf numFmtId="0" fontId="1" fillId="30" borderId="57" xfId="0" applyFont="1" applyFill="1" applyBorder="1" applyAlignment="1">
      <alignment/>
    </xf>
    <xf numFmtId="0" fontId="1" fillId="30" borderId="58" xfId="0" applyFont="1" applyFill="1" applyBorder="1" applyAlignment="1">
      <alignment/>
    </xf>
    <xf numFmtId="49" fontId="6" fillId="0" borderId="22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3" fontId="1" fillId="24" borderId="37" xfId="0" applyNumberFormat="1" applyFont="1" applyFill="1" applyBorder="1" applyAlignment="1">
      <alignment/>
    </xf>
    <xf numFmtId="3" fontId="1" fillId="24" borderId="56" xfId="0" applyNumberFormat="1" applyFont="1" applyFill="1" applyBorder="1" applyAlignment="1">
      <alignment/>
    </xf>
    <xf numFmtId="3" fontId="1" fillId="24" borderId="57" xfId="0" applyNumberFormat="1" applyFont="1" applyFill="1" applyBorder="1" applyAlignment="1">
      <alignment/>
    </xf>
    <xf numFmtId="3" fontId="1" fillId="24" borderId="5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Border="1" applyAlignment="1">
      <alignment vertical="top"/>
    </xf>
    <xf numFmtId="164" fontId="0" fillId="0" borderId="0" xfId="0" applyNumberFormat="1" applyFont="1" applyBorder="1" applyAlignment="1">
      <alignment horizontal="center" vertical="top"/>
    </xf>
    <xf numFmtId="0" fontId="10" fillId="0" borderId="0" xfId="49" applyFont="1" applyBorder="1" applyAlignment="1">
      <alignment horizontal="center" vertical="top" wrapText="1"/>
      <protection/>
    </xf>
    <xf numFmtId="0" fontId="4" fillId="0" borderId="0" xfId="49" applyFont="1" applyBorder="1" applyAlignment="1">
      <alignment horizontal="center" vertical="top"/>
      <protection/>
    </xf>
    <xf numFmtId="3" fontId="10" fillId="0" borderId="0" xfId="49" applyNumberFormat="1" applyFont="1" applyBorder="1" applyAlignment="1">
      <alignment vertical="top"/>
      <protection/>
    </xf>
    <xf numFmtId="49" fontId="4" fillId="0" borderId="0" xfId="49" applyNumberFormat="1" applyFont="1" applyAlignment="1">
      <alignment horizontal="left" vertical="top"/>
      <protection/>
    </xf>
    <xf numFmtId="3" fontId="1" fillId="0" borderId="0" xfId="49" applyNumberFormat="1" applyFont="1" applyAlignment="1">
      <alignment horizontal="left" vertical="top"/>
      <protection/>
    </xf>
    <xf numFmtId="164" fontId="0" fillId="0" borderId="0" xfId="0" applyNumberFormat="1" applyFont="1" applyFill="1" applyBorder="1" applyAlignment="1">
      <alignment horizontal="center" vertical="top"/>
    </xf>
    <xf numFmtId="0" fontId="1" fillId="0" borderId="0" xfId="49" applyFont="1" applyFill="1" applyAlignment="1">
      <alignment horizontal="center" vertical="top"/>
      <protection/>
    </xf>
    <xf numFmtId="181" fontId="1" fillId="0" borderId="0" xfId="39" applyNumberFormat="1" applyFont="1" applyAlignment="1">
      <alignment vertical="top"/>
    </xf>
    <xf numFmtId="0" fontId="1" fillId="0" borderId="0" xfId="49" applyFont="1" applyAlignment="1">
      <alignment horizontal="center" vertical="top"/>
      <protection/>
    </xf>
    <xf numFmtId="49" fontId="4" fillId="0" borderId="0" xfId="49" applyNumberFormat="1" applyFont="1" applyBorder="1" applyAlignment="1">
      <alignment horizontal="left" vertical="top"/>
      <protection/>
    </xf>
    <xf numFmtId="3" fontId="1" fillId="0" borderId="0" xfId="49" applyNumberFormat="1" applyFont="1" applyBorder="1" applyAlignment="1">
      <alignment horizontal="left" vertical="top"/>
      <protection/>
    </xf>
    <xf numFmtId="0" fontId="1" fillId="0" borderId="0" xfId="49" applyFont="1" applyBorder="1" applyAlignment="1">
      <alignment vertical="top"/>
      <protection/>
    </xf>
    <xf numFmtId="3" fontId="4" fillId="0" borderId="0" xfId="49" applyNumberFormat="1" applyFont="1" applyBorder="1" applyAlignment="1">
      <alignment horizontal="center" vertical="top" wrapText="1"/>
      <protection/>
    </xf>
    <xf numFmtId="1" fontId="1" fillId="0" borderId="0" xfId="0" applyNumberFormat="1" applyFont="1" applyBorder="1" applyAlignment="1">
      <alignment horizontal="left" vertical="top" wrapText="1"/>
    </xf>
    <xf numFmtId="166" fontId="5" fillId="0" borderId="0" xfId="0" applyNumberFormat="1" applyFont="1" applyBorder="1" applyAlignment="1" applyProtection="1">
      <alignment horizontal="left" vertical="top"/>
      <protection locked="0"/>
    </xf>
    <xf numFmtId="1" fontId="5" fillId="0" borderId="0" xfId="0" applyNumberFormat="1" applyFont="1" applyBorder="1" applyAlignment="1">
      <alignment horizontal="center" vertical="top"/>
    </xf>
    <xf numFmtId="182" fontId="10" fillId="0" borderId="0" xfId="49" applyNumberFormat="1" applyFont="1" applyBorder="1" applyAlignment="1">
      <alignment vertical="top"/>
      <protection/>
    </xf>
    <xf numFmtId="0" fontId="4" fillId="0" borderId="0" xfId="0" applyFont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Alignment="1">
      <alignment horizontal="left" vertical="top"/>
    </xf>
    <xf numFmtId="3" fontId="10" fillId="0" borderId="0" xfId="0" applyNumberFormat="1" applyFont="1" applyFill="1" applyBorder="1" applyAlignment="1">
      <alignment horizontal="left" vertical="top"/>
    </xf>
    <xf numFmtId="1" fontId="4" fillId="0" borderId="0" xfId="0" applyNumberFormat="1" applyFont="1" applyAlignment="1" applyProtection="1">
      <alignment horizontal="left" vertical="top"/>
      <protection locked="0"/>
    </xf>
    <xf numFmtId="1" fontId="4" fillId="0" borderId="0" xfId="0" applyNumberFormat="1" applyFont="1" applyAlignment="1">
      <alignment horizontal="center" vertical="top"/>
    </xf>
    <xf numFmtId="182" fontId="4" fillId="0" borderId="0" xfId="0" applyNumberFormat="1" applyFont="1" applyAlignment="1" applyProtection="1">
      <alignment vertical="top"/>
      <protection/>
    </xf>
    <xf numFmtId="164" fontId="1" fillId="0" borderId="0" xfId="0" applyNumberFormat="1" applyFont="1" applyAlignment="1">
      <alignment vertical="top"/>
    </xf>
    <xf numFmtId="1" fontId="1" fillId="0" borderId="0" xfId="0" applyNumberFormat="1" applyFont="1" applyAlignment="1" applyProtection="1">
      <alignment horizontal="left" vertical="top"/>
      <protection locked="0"/>
    </xf>
    <xf numFmtId="1" fontId="1" fillId="0" borderId="0" xfId="0" applyNumberFormat="1" applyFont="1" applyAlignment="1">
      <alignment horizontal="center" vertical="top"/>
    </xf>
    <xf numFmtId="167" fontId="1" fillId="0" borderId="0" xfId="0" applyNumberFormat="1" applyFont="1" applyAlignment="1" applyProtection="1">
      <alignment vertical="top"/>
      <protection/>
    </xf>
    <xf numFmtId="2" fontId="5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1" fontId="4" fillId="0" borderId="0" xfId="0" applyNumberFormat="1" applyFont="1" applyAlignment="1" applyProtection="1">
      <alignment horizontal="center" vertical="top"/>
      <protection/>
    </xf>
    <xf numFmtId="1" fontId="1" fillId="0" borderId="0" xfId="0" applyNumberFormat="1" applyFont="1" applyAlignment="1">
      <alignment horizontal="left" vertical="top"/>
    </xf>
    <xf numFmtId="166" fontId="1" fillId="0" borderId="0" xfId="0" applyNumberFormat="1" applyFont="1" applyAlignment="1" applyProtection="1">
      <alignment horizontal="left" vertical="top"/>
      <protection locked="0"/>
    </xf>
    <xf numFmtId="1" fontId="1" fillId="0" borderId="0" xfId="0" applyNumberFormat="1" applyFont="1" applyFill="1" applyAlignment="1">
      <alignment horizontal="center" vertical="top"/>
    </xf>
    <xf numFmtId="2" fontId="1" fillId="0" borderId="0" xfId="0" applyNumberFormat="1" applyFont="1" applyFill="1" applyAlignment="1" applyProtection="1">
      <alignment vertical="top"/>
      <protection locked="0"/>
    </xf>
    <xf numFmtId="166" fontId="5" fillId="0" borderId="0" xfId="0" applyNumberFormat="1" applyFont="1" applyBorder="1" applyAlignment="1" applyProtection="1">
      <alignment horizontal="left" vertical="top"/>
      <protection locked="0"/>
    </xf>
    <xf numFmtId="2" fontId="5" fillId="0" borderId="0" xfId="0" applyNumberFormat="1" applyFont="1" applyBorder="1" applyAlignment="1">
      <alignment vertical="top"/>
    </xf>
    <xf numFmtId="166" fontId="1" fillId="0" borderId="0" xfId="0" applyNumberFormat="1" applyFont="1" applyBorder="1" applyAlignment="1" applyProtection="1">
      <alignment horizontal="left" vertical="top"/>
      <protection locked="0"/>
    </xf>
    <xf numFmtId="2" fontId="1" fillId="0" borderId="0" xfId="0" applyNumberFormat="1" applyFont="1" applyBorder="1" applyAlignment="1">
      <alignment vertical="top"/>
    </xf>
    <xf numFmtId="164" fontId="0" fillId="0" borderId="0" xfId="0" applyNumberFormat="1" applyFont="1" applyBorder="1" applyAlignment="1">
      <alignment horizontal="left" vertical="top"/>
    </xf>
    <xf numFmtId="166" fontId="1" fillId="0" borderId="0" xfId="0" applyNumberFormat="1" applyFont="1" applyBorder="1" applyAlignment="1" applyProtection="1">
      <alignment horizontal="right" vertical="top"/>
      <protection locked="0"/>
    </xf>
    <xf numFmtId="164" fontId="0" fillId="0" borderId="0" xfId="0" applyNumberFormat="1" applyFont="1" applyBorder="1" applyAlignment="1">
      <alignment horizontal="left" vertical="top" wrapText="1"/>
    </xf>
    <xf numFmtId="164" fontId="10" fillId="0" borderId="0" xfId="0" applyNumberFormat="1" applyFont="1" applyBorder="1" applyAlignment="1">
      <alignment horizontal="left" vertical="top"/>
    </xf>
    <xf numFmtId="164" fontId="10" fillId="0" borderId="0" xfId="0" applyNumberFormat="1" applyFont="1" applyBorder="1" applyAlignment="1">
      <alignment vertical="top" wrapText="1"/>
    </xf>
    <xf numFmtId="181" fontId="1" fillId="0" borderId="0" xfId="39" applyNumberFormat="1" applyFont="1" applyAlignment="1" applyProtection="1">
      <alignment vertical="top"/>
      <protection/>
    </xf>
    <xf numFmtId="1" fontId="17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center" vertical="top"/>
    </xf>
    <xf numFmtId="0" fontId="18" fillId="0" borderId="0" xfId="0" applyNumberFormat="1" applyFont="1" applyFill="1" applyAlignment="1">
      <alignment vertical="top" wrapText="1"/>
    </xf>
    <xf numFmtId="49" fontId="10" fillId="0" borderId="0" xfId="0" applyNumberFormat="1" applyFont="1" applyBorder="1" applyAlignment="1">
      <alignment horizontal="left" vertical="top"/>
    </xf>
    <xf numFmtId="49" fontId="18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3" fontId="18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53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vertical="top" wrapText="1"/>
    </xf>
    <xf numFmtId="3" fontId="4" fillId="0" borderId="0" xfId="49" applyNumberFormat="1" applyFont="1" applyAlignment="1">
      <alignment horizontal="left" vertical="top" wrapText="1"/>
      <protection/>
    </xf>
    <xf numFmtId="0" fontId="10" fillId="0" borderId="0" xfId="0" applyFont="1" applyFill="1" applyBorder="1" applyAlignment="1">
      <alignment vertical="top" wrapText="1"/>
    </xf>
    <xf numFmtId="0" fontId="4" fillId="0" borderId="0" xfId="49" applyFont="1" applyAlignment="1">
      <alignment horizontal="center" vertical="top"/>
      <protection/>
    </xf>
    <xf numFmtId="0" fontId="18" fillId="0" borderId="0" xfId="0" applyFont="1" applyFill="1" applyBorder="1" applyAlignment="1">
      <alignment vertical="top" wrapText="1"/>
    </xf>
    <xf numFmtId="3" fontId="4" fillId="0" borderId="0" xfId="49" applyNumberFormat="1" applyFont="1" applyAlignment="1">
      <alignment horizontal="left" vertical="top"/>
      <protection/>
    </xf>
    <xf numFmtId="3" fontId="10" fillId="0" borderId="0" xfId="49" applyNumberFormat="1" applyFont="1" applyBorder="1" applyAlignment="1">
      <alignment horizontal="left" vertical="top" wrapText="1"/>
      <protection/>
    </xf>
    <xf numFmtId="0" fontId="10" fillId="0" borderId="0" xfId="49" applyFont="1" applyBorder="1" applyAlignment="1">
      <alignment horizontal="center" vertical="top"/>
      <protection/>
    </xf>
    <xf numFmtId="166" fontId="4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165" fontId="4" fillId="0" borderId="0" xfId="0" applyNumberFormat="1" applyFont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left" vertical="top" wrapText="1"/>
      <protection locked="0"/>
    </xf>
    <xf numFmtId="1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 applyProtection="1">
      <alignment horizontal="center" vertical="top"/>
      <protection locked="0"/>
    </xf>
    <xf numFmtId="164" fontId="2" fillId="0" borderId="0" xfId="0" applyNumberFormat="1" applyFont="1" applyAlignment="1">
      <alignment vertical="top" wrapText="1"/>
    </xf>
    <xf numFmtId="164" fontId="10" fillId="0" borderId="0" xfId="0" applyNumberFormat="1" applyFont="1" applyFill="1" applyBorder="1" applyAlignment="1">
      <alignment vertical="top"/>
    </xf>
    <xf numFmtId="164" fontId="10" fillId="0" borderId="0" xfId="0" applyNumberFormat="1" applyFont="1" applyFill="1" applyBorder="1" applyAlignment="1" applyProtection="1">
      <alignment horizontal="center" vertical="top"/>
      <protection locked="0"/>
    </xf>
    <xf numFmtId="1" fontId="10" fillId="0" borderId="0" xfId="0" applyNumberFormat="1" applyFont="1" applyFill="1" applyBorder="1" applyAlignment="1" applyProtection="1">
      <alignment horizontal="center" vertical="top"/>
      <protection locked="0"/>
    </xf>
    <xf numFmtId="165" fontId="10" fillId="0" borderId="0" xfId="0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Alignment="1" applyProtection="1">
      <alignment horizontal="left" vertical="top"/>
      <protection locked="0"/>
    </xf>
    <xf numFmtId="164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horizontal="center" vertical="top"/>
    </xf>
    <xf numFmtId="166" fontId="2" fillId="0" borderId="0" xfId="0" applyNumberFormat="1" applyFont="1" applyAlignment="1" applyProtection="1">
      <alignment horizontal="left" vertical="top"/>
      <protection locked="0"/>
    </xf>
    <xf numFmtId="164" fontId="4" fillId="0" borderId="0" xfId="0" applyNumberFormat="1" applyFont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 horizontal="center" vertical="top" wrapText="1"/>
      <protection locked="0"/>
    </xf>
    <xf numFmtId="165" fontId="4" fillId="0" borderId="0" xfId="0" applyNumberFormat="1" applyFont="1" applyAlignment="1" applyProtection="1">
      <alignment horizontal="right" vertical="top" wrapText="1"/>
      <protection locked="0"/>
    </xf>
    <xf numFmtId="164" fontId="4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 applyProtection="1">
      <alignment vertical="top"/>
      <protection locked="0"/>
    </xf>
    <xf numFmtId="1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horizontal="center" vertical="top"/>
    </xf>
    <xf numFmtId="166" fontId="2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 wrapText="1"/>
    </xf>
    <xf numFmtId="0" fontId="1" fillId="0" borderId="31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0" borderId="62" xfId="50" applyFont="1" applyBorder="1" applyAlignment="1">
      <alignment horizontal="center"/>
      <protection/>
    </xf>
    <xf numFmtId="0" fontId="4" fillId="0" borderId="63" xfId="50" applyFont="1" applyBorder="1" applyAlignment="1">
      <alignment horizontal="center"/>
      <protection/>
    </xf>
    <xf numFmtId="0" fontId="4" fillId="0" borderId="64" xfId="50" applyFont="1" applyBorder="1" applyAlignment="1">
      <alignment horizontal="center"/>
      <protection/>
    </xf>
    <xf numFmtId="0" fontId="4" fillId="0" borderId="65" xfId="50" applyFont="1" applyBorder="1" applyAlignment="1">
      <alignment horizontal="center"/>
      <protection/>
    </xf>
    <xf numFmtId="0" fontId="4" fillId="0" borderId="66" xfId="50" applyFont="1" applyBorder="1" applyAlignment="1">
      <alignment horizontal="left"/>
      <protection/>
    </xf>
    <xf numFmtId="0" fontId="4" fillId="0" borderId="55" xfId="50" applyFont="1" applyBorder="1" applyAlignment="1">
      <alignment horizontal="left"/>
      <protection/>
    </xf>
    <xf numFmtId="0" fontId="4" fillId="0" borderId="67" xfId="50" applyFont="1" applyBorder="1" applyAlignment="1">
      <alignment horizontal="left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MřížkaNormální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Sheet1_1" xfId="48"/>
    <cellStyle name="normální_List1" xfId="49"/>
    <cellStyle name="normální_POL.XLS" xfId="50"/>
    <cellStyle name="Followed Hyperlink" xfId="51"/>
    <cellStyle name="Poznámka" xfId="52"/>
    <cellStyle name="Percent" xfId="53"/>
    <cellStyle name="Propojená buňka" xfId="54"/>
    <cellStyle name="R_cert" xfId="55"/>
    <cellStyle name="R_price" xfId="56"/>
    <cellStyle name="R_text" xfId="57"/>
    <cellStyle name="R_type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mazat\PODKLADY\100604rozpo&#269;et\F1.1-R%20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xt\roz\R-517_D3\PODKLADY\100604rozpo&#269;et\F1.1-R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36">
          <cell r="E36">
            <v>50266855.311639294</v>
          </cell>
          <cell r="F36">
            <v>11852268.163060822</v>
          </cell>
          <cell r="G36">
            <v>0</v>
          </cell>
          <cell r="H36">
            <v>0</v>
          </cell>
          <cell r="I36">
            <v>0</v>
          </cell>
        </row>
        <row r="49">
          <cell r="H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41">
          <cell r="A41" t="str">
            <v>Ztížené výrobní podmínky</v>
          </cell>
        </row>
        <row r="42">
          <cell r="A42" t="str">
            <v>Oborová přirážka</v>
          </cell>
          <cell r="I42">
            <v>0</v>
          </cell>
        </row>
        <row r="43">
          <cell r="A43" t="str">
            <v>Přesun stavebních kapacit</v>
          </cell>
          <cell r="I43">
            <v>0</v>
          </cell>
        </row>
        <row r="44">
          <cell r="A44" t="str">
            <v>Mimostaveništní doprava</v>
          </cell>
          <cell r="I44">
            <v>0</v>
          </cell>
        </row>
        <row r="45">
          <cell r="A45" t="str">
            <v>Zařízení staveniště</v>
          </cell>
          <cell r="I45">
            <v>0</v>
          </cell>
        </row>
        <row r="46">
          <cell r="A46" t="str">
            <v>Provoz investora</v>
          </cell>
          <cell r="I46">
            <v>0</v>
          </cell>
        </row>
        <row r="47">
          <cell r="A47" t="str">
            <v>Kompletační činnost (IČD)</v>
          </cell>
          <cell r="I47">
            <v>0</v>
          </cell>
        </row>
        <row r="48">
          <cell r="I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zoomScalePageLayoutView="0" workbookViewId="0" topLeftCell="A1">
      <selection activeCell="F30" sqref="F30"/>
    </sheetView>
  </sheetViews>
  <sheetFormatPr defaultColWidth="8.796875" defaultRowHeight="15"/>
  <cols>
    <col min="1" max="1" width="1.59765625" style="35" customWidth="1"/>
    <col min="2" max="2" width="11.69921875" style="35" customWidth="1"/>
    <col min="3" max="3" width="12.296875" style="35" customWidth="1"/>
    <col min="4" max="4" width="11.296875" style="35" customWidth="1"/>
    <col min="5" max="5" width="10.59765625" style="35" customWidth="1"/>
    <col min="6" max="6" width="12.8984375" style="35" customWidth="1"/>
    <col min="7" max="7" width="11.8984375" style="35" customWidth="1"/>
    <col min="8" max="16384" width="8.8984375" style="35" customWidth="1"/>
  </cols>
  <sheetData>
    <row r="1" spans="1:7" s="117" customFormat="1" ht="24.75" customHeight="1" thickBot="1">
      <c r="A1" s="115" t="s">
        <v>182</v>
      </c>
      <c r="B1" s="116"/>
      <c r="C1" s="116"/>
      <c r="D1" s="116"/>
      <c r="E1" s="116"/>
      <c r="F1" s="116"/>
      <c r="G1" s="116"/>
    </row>
    <row r="2" spans="1:7" ht="12.75" customHeight="1">
      <c r="A2" s="28" t="s">
        <v>59</v>
      </c>
      <c r="B2" s="36"/>
      <c r="C2" s="29"/>
      <c r="D2" s="30" t="s">
        <v>172</v>
      </c>
      <c r="E2" s="36"/>
      <c r="F2" s="36"/>
      <c r="G2" s="37"/>
    </row>
    <row r="3" spans="1:7" ht="3" customHeight="1">
      <c r="A3" s="38"/>
      <c r="B3" s="39"/>
      <c r="C3" s="38"/>
      <c r="D3" s="38"/>
      <c r="E3" s="38"/>
      <c r="F3" s="38"/>
      <c r="G3" s="40"/>
    </row>
    <row r="4" spans="1:7" ht="12" customHeight="1">
      <c r="A4" s="41" t="s">
        <v>60</v>
      </c>
      <c r="B4" s="42"/>
      <c r="C4" s="43" t="s">
        <v>61</v>
      </c>
      <c r="D4" s="43"/>
      <c r="E4" s="43"/>
      <c r="F4" s="44" t="s">
        <v>62</v>
      </c>
      <c r="G4" s="45"/>
    </row>
    <row r="5" spans="1:7" ht="12.75" customHeight="1">
      <c r="A5" s="46"/>
      <c r="B5" s="47"/>
      <c r="C5" s="31" t="s">
        <v>173</v>
      </c>
      <c r="D5" s="48"/>
      <c r="E5" s="48"/>
      <c r="F5" s="49"/>
      <c r="G5" s="45"/>
    </row>
    <row r="6" spans="1:7" ht="12.75" customHeight="1">
      <c r="A6" s="50" t="s">
        <v>63</v>
      </c>
      <c r="B6" s="51"/>
      <c r="C6" s="52" t="s">
        <v>64</v>
      </c>
      <c r="D6" s="52"/>
      <c r="E6" s="52"/>
      <c r="F6" s="53" t="s">
        <v>65</v>
      </c>
      <c r="G6" s="54"/>
    </row>
    <row r="7" spans="1:7" ht="12.75" customHeight="1">
      <c r="A7" s="46"/>
      <c r="B7" s="47"/>
      <c r="C7" s="31" t="s">
        <v>169</v>
      </c>
      <c r="D7" s="48"/>
      <c r="E7" s="48"/>
      <c r="F7" s="55"/>
      <c r="G7" s="45"/>
    </row>
    <row r="8" spans="1:7" ht="12.75">
      <c r="A8" s="50" t="s">
        <v>66</v>
      </c>
      <c r="B8" s="52"/>
      <c r="C8" s="244" t="s">
        <v>170</v>
      </c>
      <c r="D8" s="245"/>
      <c r="E8" s="56" t="s">
        <v>67</v>
      </c>
      <c r="F8" s="57"/>
      <c r="G8" s="58">
        <v>0</v>
      </c>
    </row>
    <row r="9" spans="1:7" ht="12.75">
      <c r="A9" s="50" t="s">
        <v>68</v>
      </c>
      <c r="B9" s="52"/>
      <c r="C9" s="244" t="s">
        <v>171</v>
      </c>
      <c r="D9" s="245"/>
      <c r="E9" s="59" t="s">
        <v>69</v>
      </c>
      <c r="F9" s="52"/>
      <c r="G9" s="60">
        <f>IF(PocetMJ=0,,ROUND((F30+F32)/PocetMJ,1))</f>
        <v>0</v>
      </c>
    </row>
    <row r="10" spans="1:7" ht="12.75">
      <c r="A10" s="61" t="s">
        <v>70</v>
      </c>
      <c r="B10" s="62"/>
      <c r="C10" s="62"/>
      <c r="D10" s="62"/>
      <c r="E10" s="63" t="s">
        <v>71</v>
      </c>
      <c r="F10" s="62"/>
      <c r="G10" s="64">
        <v>0</v>
      </c>
    </row>
    <row r="11" spans="1:50" ht="12.75">
      <c r="A11" s="41" t="s">
        <v>72</v>
      </c>
      <c r="B11" s="43"/>
      <c r="C11" s="43"/>
      <c r="D11" s="43"/>
      <c r="E11" s="65" t="s">
        <v>73</v>
      </c>
      <c r="F11" s="43"/>
      <c r="G11" s="45"/>
      <c r="AT11" s="66"/>
      <c r="AU11" s="66"/>
      <c r="AV11" s="66"/>
      <c r="AW11" s="66"/>
      <c r="AX11" s="66"/>
    </row>
    <row r="12" spans="1:7" ht="12.75">
      <c r="A12" s="41"/>
      <c r="B12" s="43"/>
      <c r="C12" s="43"/>
      <c r="D12" s="43"/>
      <c r="E12" s="246"/>
      <c r="F12" s="247"/>
      <c r="G12" s="248"/>
    </row>
    <row r="13" spans="1:7" ht="28.5" customHeight="1" thickBot="1">
      <c r="A13" s="67" t="s">
        <v>74</v>
      </c>
      <c r="B13" s="68"/>
      <c r="C13" s="68"/>
      <c r="D13" s="68"/>
      <c r="E13" s="69"/>
      <c r="F13" s="69"/>
      <c r="G13" s="70"/>
    </row>
    <row r="14" spans="1:7" ht="17.25" customHeight="1" thickBot="1">
      <c r="A14" s="32" t="s">
        <v>75</v>
      </c>
      <c r="B14" s="71"/>
      <c r="C14" s="72"/>
      <c r="D14" s="33" t="s">
        <v>76</v>
      </c>
      <c r="E14" s="73"/>
      <c r="F14" s="73"/>
      <c r="G14" s="72"/>
    </row>
    <row r="15" spans="1:7" ht="15.75" customHeight="1">
      <c r="A15" s="74"/>
      <c r="B15" s="38" t="s">
        <v>77</v>
      </c>
      <c r="C15" s="75">
        <f>'rekapitulace EU'!G7+'rekapitulace EU'!G8</f>
        <v>255230.4</v>
      </c>
      <c r="D15" s="76" t="str">
        <f>'[2]Rekapitulace'!A41</f>
        <v>Ztížené výrobní podmínky</v>
      </c>
      <c r="E15" s="77"/>
      <c r="F15" s="78"/>
      <c r="G15" s="75">
        <v>0</v>
      </c>
    </row>
    <row r="16" spans="1:7" ht="15.75" customHeight="1">
      <c r="A16" s="74" t="s">
        <v>78</v>
      </c>
      <c r="B16" s="38" t="s">
        <v>79</v>
      </c>
      <c r="C16" s="75">
        <f>'rekapitulace EU'!H9+'rekapitulace EU'!H10</f>
        <v>83632</v>
      </c>
      <c r="D16" s="61" t="str">
        <f>'[2]Rekapitulace'!A42</f>
        <v>Oborová přirážka</v>
      </c>
      <c r="E16" s="79"/>
      <c r="F16" s="80"/>
      <c r="G16" s="75">
        <f>'[2]Rekapitulace'!I42</f>
        <v>0</v>
      </c>
    </row>
    <row r="17" spans="1:7" ht="15.75" customHeight="1">
      <c r="A17" s="74" t="s">
        <v>80</v>
      </c>
      <c r="B17" s="38" t="s">
        <v>81</v>
      </c>
      <c r="C17" s="75"/>
      <c r="D17" s="61" t="str">
        <f>'[2]Rekapitulace'!A43</f>
        <v>Přesun stavebních kapacit</v>
      </c>
      <c r="E17" s="79"/>
      <c r="F17" s="80"/>
      <c r="G17" s="75">
        <f>'[2]Rekapitulace'!I43</f>
        <v>0</v>
      </c>
    </row>
    <row r="18" spans="1:7" ht="15.75" customHeight="1">
      <c r="A18" s="81" t="s">
        <v>82</v>
      </c>
      <c r="B18" s="38" t="s">
        <v>83</v>
      </c>
      <c r="C18" s="75"/>
      <c r="D18" s="61" t="str">
        <f>'[2]Rekapitulace'!A44</f>
        <v>Mimostaveništní doprava</v>
      </c>
      <c r="E18" s="79"/>
      <c r="F18" s="80"/>
      <c r="G18" s="75">
        <f>'[2]Rekapitulace'!I44</f>
        <v>0</v>
      </c>
    </row>
    <row r="19" spans="1:7" ht="15.75" customHeight="1">
      <c r="A19" s="82" t="s">
        <v>84</v>
      </c>
      <c r="B19" s="38"/>
      <c r="C19" s="75">
        <f>SUM(C15:C18)</f>
        <v>338862.4</v>
      </c>
      <c r="D19" s="34" t="str">
        <f>'[2]Rekapitulace'!A45</f>
        <v>Zařízení staveniště</v>
      </c>
      <c r="E19" s="79"/>
      <c r="F19" s="80"/>
      <c r="G19" s="75">
        <f>'[2]Rekapitulace'!I45</f>
        <v>0</v>
      </c>
    </row>
    <row r="20" spans="1:7" ht="15.75" customHeight="1">
      <c r="A20" s="82"/>
      <c r="B20" s="38"/>
      <c r="C20" s="75"/>
      <c r="D20" s="61" t="str">
        <f>'[2]Rekapitulace'!A46</f>
        <v>Provoz investora</v>
      </c>
      <c r="E20" s="79"/>
      <c r="F20" s="80"/>
      <c r="G20" s="75">
        <f>'[2]Rekapitulace'!I46</f>
        <v>0</v>
      </c>
    </row>
    <row r="21" spans="1:7" ht="15.75" customHeight="1">
      <c r="A21" s="82" t="s">
        <v>85</v>
      </c>
      <c r="B21" s="38"/>
      <c r="C21" s="75"/>
      <c r="D21" s="61" t="str">
        <f>'[2]Rekapitulace'!A47</f>
        <v>Kompletační činnost (IČD)</v>
      </c>
      <c r="E21" s="79"/>
      <c r="F21" s="80"/>
      <c r="G21" s="75">
        <f>'[2]Rekapitulace'!I47</f>
        <v>0</v>
      </c>
    </row>
    <row r="22" spans="1:7" ht="15.75" customHeight="1">
      <c r="A22" s="41" t="s">
        <v>86</v>
      </c>
      <c r="B22" s="43"/>
      <c r="C22" s="75">
        <f>C19+C21</f>
        <v>338862.4</v>
      </c>
      <c r="D22" s="61" t="s">
        <v>87</v>
      </c>
      <c r="E22" s="79"/>
      <c r="F22" s="80"/>
      <c r="G22" s="75">
        <f>'[2]Rekapitulace'!I48</f>
        <v>0</v>
      </c>
    </row>
    <row r="23" spans="1:7" ht="15.75" customHeight="1" thickBot="1">
      <c r="A23" s="61" t="s">
        <v>88</v>
      </c>
      <c r="B23" s="62"/>
      <c r="C23" s="83">
        <f>C22+G23</f>
        <v>338862.4</v>
      </c>
      <c r="D23" s="84" t="s">
        <v>89</v>
      </c>
      <c r="E23" s="85"/>
      <c r="F23" s="86"/>
      <c r="G23" s="75">
        <v>0</v>
      </c>
    </row>
    <row r="24" spans="1:7" ht="12.75">
      <c r="A24" s="87" t="s">
        <v>90</v>
      </c>
      <c r="B24" s="88"/>
      <c r="C24" s="89" t="s">
        <v>91</v>
      </c>
      <c r="D24" s="88"/>
      <c r="E24" s="89" t="s">
        <v>92</v>
      </c>
      <c r="F24" s="88"/>
      <c r="G24" s="90"/>
    </row>
    <row r="25" spans="1:7" ht="12.75">
      <c r="A25" s="50"/>
      <c r="B25" s="52"/>
      <c r="C25" s="59" t="s">
        <v>93</v>
      </c>
      <c r="D25" s="52"/>
      <c r="E25" s="59" t="s">
        <v>93</v>
      </c>
      <c r="F25" s="52"/>
      <c r="G25" s="54"/>
    </row>
    <row r="26" spans="1:7" ht="12.75">
      <c r="A26" s="41" t="s">
        <v>94</v>
      </c>
      <c r="B26" s="44"/>
      <c r="C26" s="65" t="s">
        <v>94</v>
      </c>
      <c r="D26" s="43"/>
      <c r="E26" s="65" t="s">
        <v>94</v>
      </c>
      <c r="F26" s="43"/>
      <c r="G26" s="45"/>
    </row>
    <row r="27" spans="1:7" ht="12.75">
      <c r="A27" s="41"/>
      <c r="B27" s="91"/>
      <c r="C27" s="65" t="s">
        <v>95</v>
      </c>
      <c r="D27" s="43"/>
      <c r="E27" s="65" t="s">
        <v>96</v>
      </c>
      <c r="F27" s="43"/>
      <c r="G27" s="45"/>
    </row>
    <row r="28" spans="1:7" ht="12.75">
      <c r="A28" s="41"/>
      <c r="B28" s="43"/>
      <c r="C28" s="65"/>
      <c r="D28" s="43"/>
      <c r="E28" s="65"/>
      <c r="F28" s="43"/>
      <c r="G28" s="45"/>
    </row>
    <row r="29" spans="1:7" ht="94.5" customHeight="1">
      <c r="A29" s="41"/>
      <c r="B29" s="43"/>
      <c r="C29" s="65"/>
      <c r="D29" s="43"/>
      <c r="E29" s="65"/>
      <c r="F29" s="43"/>
      <c r="G29" s="45"/>
    </row>
    <row r="30" spans="1:7" ht="12.75">
      <c r="A30" s="50" t="s">
        <v>97</v>
      </c>
      <c r="B30" s="52"/>
      <c r="C30" s="92">
        <v>21</v>
      </c>
      <c r="D30" s="52" t="s">
        <v>98</v>
      </c>
      <c r="E30" s="59"/>
      <c r="F30" s="93">
        <f>ROUND(C23-F32,0)</f>
        <v>338862</v>
      </c>
      <c r="G30" s="54"/>
    </row>
    <row r="31" spans="1:7" ht="12.75">
      <c r="A31" s="50" t="s">
        <v>99</v>
      </c>
      <c r="B31" s="52"/>
      <c r="C31" s="92">
        <f>SazbaDPH1</f>
        <v>21</v>
      </c>
      <c r="D31" s="52" t="s">
        <v>98</v>
      </c>
      <c r="E31" s="59"/>
      <c r="F31" s="94">
        <f>ROUND(PRODUCT(F30,C31/100),1)</f>
        <v>71161</v>
      </c>
      <c r="G31" s="64"/>
    </row>
    <row r="32" spans="1:7" ht="12.75">
      <c r="A32" s="50" t="s">
        <v>97</v>
      </c>
      <c r="B32" s="52"/>
      <c r="C32" s="92">
        <v>0</v>
      </c>
      <c r="D32" s="52" t="s">
        <v>98</v>
      </c>
      <c r="E32" s="59"/>
      <c r="F32" s="93">
        <v>0</v>
      </c>
      <c r="G32" s="54"/>
    </row>
    <row r="33" spans="1:7" ht="12.75">
      <c r="A33" s="50" t="s">
        <v>99</v>
      </c>
      <c r="B33" s="52"/>
      <c r="C33" s="92">
        <f>gdfgdfg</f>
        <v>0</v>
      </c>
      <c r="D33" s="52" t="s">
        <v>98</v>
      </c>
      <c r="E33" s="59"/>
      <c r="F33" s="94">
        <f>ROUND(PRODUCT(F32,C33/100),1)</f>
        <v>0</v>
      </c>
      <c r="G33" s="64"/>
    </row>
    <row r="34" spans="1:7" s="100" customFormat="1" ht="19.5" customHeight="1" thickBot="1">
      <c r="A34" s="95" t="s">
        <v>100</v>
      </c>
      <c r="B34" s="96"/>
      <c r="C34" s="96"/>
      <c r="D34" s="96"/>
      <c r="E34" s="97"/>
      <c r="F34" s="98">
        <f>CEILING(SUM(F30:F33),1)</f>
        <v>410023</v>
      </c>
      <c r="G34" s="99"/>
    </row>
    <row r="36" spans="1:7" ht="12.75">
      <c r="A36" s="101" t="s">
        <v>101</v>
      </c>
      <c r="B36" s="101"/>
      <c r="C36" s="101"/>
      <c r="D36" s="101"/>
      <c r="E36" s="101"/>
      <c r="F36" s="101"/>
      <c r="G36" s="101"/>
    </row>
    <row r="37" spans="2:7" ht="12.75">
      <c r="B37" s="243"/>
      <c r="C37" s="243"/>
      <c r="D37" s="243"/>
      <c r="E37" s="243"/>
      <c r="F37" s="243"/>
      <c r="G37" s="243"/>
    </row>
  </sheetData>
  <sheetProtection/>
  <mergeCells count="4">
    <mergeCell ref="B37:G37"/>
    <mergeCell ref="C8:D8"/>
    <mergeCell ref="C9:D9"/>
    <mergeCell ref="E12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G7" sqref="G7"/>
    </sheetView>
  </sheetViews>
  <sheetFormatPr defaultColWidth="8.796875" defaultRowHeight="15"/>
  <cols>
    <col min="1" max="1" width="4.59765625" style="123" customWidth="1"/>
    <col min="2" max="2" width="4.796875" style="123" customWidth="1"/>
    <col min="3" max="3" width="5.296875" style="123" customWidth="1"/>
    <col min="4" max="4" width="12.296875" style="123" customWidth="1"/>
    <col min="5" max="5" width="8.796875" style="123" customWidth="1"/>
    <col min="6" max="6" width="8.3984375" style="123" customWidth="1"/>
    <col min="7" max="7" width="8.59765625" style="123" customWidth="1"/>
    <col min="8" max="8" width="8.69921875" style="123" customWidth="1"/>
    <col min="9" max="9" width="8.296875" style="123" customWidth="1"/>
    <col min="10" max="16384" width="8.8984375" style="123" customWidth="1"/>
  </cols>
  <sheetData>
    <row r="1" spans="1:9" ht="15.75" thickTop="1">
      <c r="A1" s="249" t="s">
        <v>63</v>
      </c>
      <c r="B1" s="250"/>
      <c r="C1" s="209" t="s">
        <v>169</v>
      </c>
      <c r="D1" s="118"/>
      <c r="E1" s="119"/>
      <c r="F1" s="118"/>
      <c r="G1" s="120" t="s">
        <v>105</v>
      </c>
      <c r="H1" s="121"/>
      <c r="I1" s="122"/>
    </row>
    <row r="2" spans="1:9" ht="15.75" thickBot="1">
      <c r="A2" s="251" t="s">
        <v>60</v>
      </c>
      <c r="B2" s="252"/>
      <c r="C2" s="124" t="s">
        <v>173</v>
      </c>
      <c r="D2" s="125"/>
      <c r="E2" s="126"/>
      <c r="F2" s="125"/>
      <c r="G2" s="253" t="s">
        <v>172</v>
      </c>
      <c r="H2" s="254"/>
      <c r="I2" s="255"/>
    </row>
    <row r="3" ht="15.75" thickTop="1">
      <c r="F3" s="127"/>
    </row>
    <row r="4" spans="1:9" ht="19.5" customHeight="1">
      <c r="A4" s="128" t="s">
        <v>106</v>
      </c>
      <c r="B4" s="129"/>
      <c r="C4" s="129"/>
      <c r="D4" s="129"/>
      <c r="E4" s="130"/>
      <c r="F4" s="129"/>
      <c r="G4" s="129"/>
      <c r="H4" s="129"/>
      <c r="I4" s="129"/>
    </row>
    <row r="5" ht="15.75" thickBot="1"/>
    <row r="6" spans="1:9" s="127" customFormat="1" ht="15.75" thickBot="1">
      <c r="A6" s="131"/>
      <c r="B6" s="132" t="s">
        <v>107</v>
      </c>
      <c r="C6" s="132"/>
      <c r="D6" s="133"/>
      <c r="E6" s="134" t="s">
        <v>108</v>
      </c>
      <c r="F6" s="135" t="s">
        <v>109</v>
      </c>
      <c r="G6" s="135" t="s">
        <v>110</v>
      </c>
      <c r="H6" s="135" t="s">
        <v>111</v>
      </c>
      <c r="I6" s="136" t="s">
        <v>85</v>
      </c>
    </row>
    <row r="7" spans="1:9" s="127" customFormat="1" ht="15">
      <c r="A7" s="137"/>
      <c r="B7" s="138" t="s">
        <v>31</v>
      </c>
      <c r="D7" s="139"/>
      <c r="E7" s="140"/>
      <c r="F7" s="141"/>
      <c r="G7" s="141">
        <f>položky_EU!H41</f>
        <v>191290.4</v>
      </c>
      <c r="H7" s="141"/>
      <c r="I7" s="142"/>
    </row>
    <row r="8" spans="1:9" s="127" customFormat="1" ht="15">
      <c r="A8" s="137"/>
      <c r="B8" s="138" t="s">
        <v>33</v>
      </c>
      <c r="D8" s="139"/>
      <c r="E8" s="140"/>
      <c r="F8" s="141"/>
      <c r="G8" s="141">
        <f>položky_EU!H72</f>
        <v>63940</v>
      </c>
      <c r="H8" s="141"/>
      <c r="I8" s="142"/>
    </row>
    <row r="9" spans="1:9" s="127" customFormat="1" ht="15">
      <c r="A9" s="137" t="s">
        <v>112</v>
      </c>
      <c r="B9" s="138" t="s">
        <v>113</v>
      </c>
      <c r="D9" s="139"/>
      <c r="E9" s="140"/>
      <c r="F9" s="141"/>
      <c r="G9" s="141"/>
      <c r="H9" s="141">
        <f>položky_EU!H95</f>
        <v>41912</v>
      </c>
      <c r="I9" s="142"/>
    </row>
    <row r="10" spans="1:9" s="127" customFormat="1" ht="15">
      <c r="A10" s="137" t="s">
        <v>112</v>
      </c>
      <c r="B10" s="138" t="s">
        <v>114</v>
      </c>
      <c r="D10" s="139"/>
      <c r="E10" s="140"/>
      <c r="F10" s="141"/>
      <c r="G10" s="141"/>
      <c r="H10" s="141">
        <f>položky_EU!H114</f>
        <v>41720</v>
      </c>
      <c r="I10" s="142"/>
    </row>
    <row r="11" spans="1:9" s="127" customFormat="1" ht="15">
      <c r="A11" s="137"/>
      <c r="B11" s="138"/>
      <c r="D11" s="139"/>
      <c r="E11" s="140"/>
      <c r="F11" s="141"/>
      <c r="G11" s="141"/>
      <c r="H11" s="141"/>
      <c r="I11" s="142"/>
    </row>
    <row r="12" spans="1:9" s="127" customFormat="1" ht="15">
      <c r="A12" s="137"/>
      <c r="B12" s="138"/>
      <c r="D12" s="139"/>
      <c r="E12" s="140"/>
      <c r="F12" s="141"/>
      <c r="G12" s="141"/>
      <c r="H12" s="141"/>
      <c r="I12" s="142"/>
    </row>
    <row r="13" spans="1:9" s="127" customFormat="1" ht="15">
      <c r="A13" s="137"/>
      <c r="B13" s="138"/>
      <c r="D13" s="139"/>
      <c r="E13" s="140"/>
      <c r="F13" s="141"/>
      <c r="G13" s="141"/>
      <c r="H13" s="141"/>
      <c r="I13" s="142"/>
    </row>
    <row r="14" spans="1:9" s="127" customFormat="1" ht="15">
      <c r="A14" s="137"/>
      <c r="B14" s="138"/>
      <c r="D14" s="139"/>
      <c r="E14" s="140"/>
      <c r="F14" s="141"/>
      <c r="G14" s="141"/>
      <c r="H14" s="141"/>
      <c r="I14" s="142"/>
    </row>
    <row r="15" spans="1:9" s="127" customFormat="1" ht="15">
      <c r="A15" s="137"/>
      <c r="B15" s="138"/>
      <c r="D15" s="139"/>
      <c r="E15" s="140"/>
      <c r="F15" s="141"/>
      <c r="G15" s="141"/>
      <c r="H15" s="141"/>
      <c r="I15" s="142"/>
    </row>
    <row r="16" spans="1:9" s="127" customFormat="1" ht="15">
      <c r="A16" s="137"/>
      <c r="B16" s="138"/>
      <c r="D16" s="139"/>
      <c r="E16" s="140"/>
      <c r="F16" s="141"/>
      <c r="G16" s="141"/>
      <c r="H16" s="141"/>
      <c r="I16" s="142"/>
    </row>
    <row r="17" spans="1:9" s="127" customFormat="1" ht="15">
      <c r="A17" s="137"/>
      <c r="B17" s="138"/>
      <c r="D17" s="139"/>
      <c r="E17" s="140"/>
      <c r="F17" s="141"/>
      <c r="G17" s="141"/>
      <c r="H17" s="141"/>
      <c r="I17" s="142"/>
    </row>
    <row r="18" spans="1:9" s="127" customFormat="1" ht="15">
      <c r="A18" s="137"/>
      <c r="B18" s="138"/>
      <c r="D18" s="139"/>
      <c r="E18" s="140"/>
      <c r="F18" s="141"/>
      <c r="G18" s="141"/>
      <c r="H18" s="141"/>
      <c r="I18" s="142"/>
    </row>
    <row r="19" spans="1:9" s="127" customFormat="1" ht="15">
      <c r="A19" s="137"/>
      <c r="B19" s="138"/>
      <c r="D19" s="139"/>
      <c r="E19" s="140"/>
      <c r="F19" s="141"/>
      <c r="G19" s="141"/>
      <c r="H19" s="141"/>
      <c r="I19" s="142"/>
    </row>
    <row r="20" spans="1:9" s="127" customFormat="1" ht="15">
      <c r="A20" s="137"/>
      <c r="B20" s="138"/>
      <c r="D20" s="139"/>
      <c r="E20" s="140"/>
      <c r="F20" s="141"/>
      <c r="G20" s="141"/>
      <c r="H20" s="141"/>
      <c r="I20" s="142"/>
    </row>
    <row r="21" spans="1:9" s="127" customFormat="1" ht="15">
      <c r="A21" s="137"/>
      <c r="B21" s="138"/>
      <c r="D21" s="139"/>
      <c r="E21" s="140"/>
      <c r="F21" s="141"/>
      <c r="G21" s="141"/>
      <c r="H21" s="141"/>
      <c r="I21" s="142"/>
    </row>
    <row r="22" spans="1:9" s="127" customFormat="1" ht="15">
      <c r="A22" s="137"/>
      <c r="B22" s="138"/>
      <c r="D22" s="139"/>
      <c r="E22" s="140"/>
      <c r="F22" s="141"/>
      <c r="G22" s="141"/>
      <c r="H22" s="141"/>
      <c r="I22" s="142"/>
    </row>
    <row r="23" spans="1:9" s="127" customFormat="1" ht="15">
      <c r="A23" s="137"/>
      <c r="B23" s="138"/>
      <c r="D23" s="139"/>
      <c r="E23" s="140"/>
      <c r="F23" s="141"/>
      <c r="G23" s="141"/>
      <c r="H23" s="141"/>
      <c r="I23" s="142"/>
    </row>
    <row r="24" spans="1:9" s="127" customFormat="1" ht="15">
      <c r="A24" s="137"/>
      <c r="B24" s="138"/>
      <c r="D24" s="139"/>
      <c r="E24" s="140"/>
      <c r="F24" s="141"/>
      <c r="G24" s="141"/>
      <c r="H24" s="141"/>
      <c r="I24" s="142"/>
    </row>
    <row r="25" spans="1:9" s="127" customFormat="1" ht="15">
      <c r="A25" s="137"/>
      <c r="B25" s="138"/>
      <c r="D25" s="139"/>
      <c r="E25" s="140"/>
      <c r="F25" s="141"/>
      <c r="G25" s="141"/>
      <c r="H25" s="141"/>
      <c r="I25" s="142"/>
    </row>
    <row r="26" spans="1:9" s="127" customFormat="1" ht="15">
      <c r="A26" s="137"/>
      <c r="B26" s="138"/>
      <c r="D26" s="139"/>
      <c r="E26" s="140"/>
      <c r="F26" s="141"/>
      <c r="G26" s="141"/>
      <c r="H26" s="141"/>
      <c r="I26" s="142"/>
    </row>
    <row r="27" spans="1:9" s="127" customFormat="1" ht="15">
      <c r="A27" s="137"/>
      <c r="B27" s="138"/>
      <c r="D27" s="139"/>
      <c r="E27" s="140"/>
      <c r="F27" s="141"/>
      <c r="G27" s="141"/>
      <c r="H27" s="141"/>
      <c r="I27" s="142"/>
    </row>
    <row r="28" spans="1:9" s="127" customFormat="1" ht="15">
      <c r="A28" s="137"/>
      <c r="B28" s="138"/>
      <c r="D28" s="139"/>
      <c r="E28" s="140"/>
      <c r="F28" s="141"/>
      <c r="G28" s="141"/>
      <c r="H28" s="141"/>
      <c r="I28" s="142"/>
    </row>
    <row r="29" spans="1:9" s="127" customFormat="1" ht="15">
      <c r="A29" s="137"/>
      <c r="B29" s="138"/>
      <c r="D29" s="139"/>
      <c r="E29" s="140"/>
      <c r="F29" s="141"/>
      <c r="G29" s="141"/>
      <c r="H29" s="141"/>
      <c r="I29" s="142"/>
    </row>
    <row r="30" spans="1:9" s="127" customFormat="1" ht="15">
      <c r="A30" s="137"/>
      <c r="B30" s="138"/>
      <c r="D30" s="139"/>
      <c r="E30" s="140"/>
      <c r="F30" s="141"/>
      <c r="G30" s="141"/>
      <c r="H30" s="141"/>
      <c r="I30" s="142"/>
    </row>
    <row r="31" spans="1:9" s="127" customFormat="1" ht="15">
      <c r="A31" s="137"/>
      <c r="B31" s="138"/>
      <c r="D31" s="139"/>
      <c r="E31" s="140"/>
      <c r="F31" s="141"/>
      <c r="G31" s="141"/>
      <c r="H31" s="141"/>
      <c r="I31" s="142"/>
    </row>
    <row r="32" spans="1:9" s="127" customFormat="1" ht="15">
      <c r="A32" s="137"/>
      <c r="B32" s="138"/>
      <c r="D32" s="139"/>
      <c r="E32" s="140"/>
      <c r="F32" s="141"/>
      <c r="G32" s="141"/>
      <c r="H32" s="141"/>
      <c r="I32" s="142"/>
    </row>
    <row r="33" spans="1:9" s="127" customFormat="1" ht="15">
      <c r="A33" s="137"/>
      <c r="B33" s="138"/>
      <c r="D33" s="139"/>
      <c r="E33" s="140"/>
      <c r="F33" s="141"/>
      <c r="G33" s="141"/>
      <c r="H33" s="141"/>
      <c r="I33" s="142"/>
    </row>
    <row r="34" spans="1:9" s="127" customFormat="1" ht="15">
      <c r="A34" s="137"/>
      <c r="B34" s="138"/>
      <c r="D34" s="139"/>
      <c r="E34" s="140"/>
      <c r="F34" s="141"/>
      <c r="G34" s="141"/>
      <c r="H34" s="141"/>
      <c r="I34" s="142"/>
    </row>
    <row r="35" spans="1:9" s="127" customFormat="1" ht="15">
      <c r="A35" s="137"/>
      <c r="B35" s="138"/>
      <c r="D35" s="139"/>
      <c r="E35" s="140"/>
      <c r="F35" s="141"/>
      <c r="G35" s="141"/>
      <c r="H35" s="141"/>
      <c r="I35" s="142"/>
    </row>
    <row r="36" spans="1:9" s="127" customFormat="1" ht="15">
      <c r="A36" s="137"/>
      <c r="B36" s="138"/>
      <c r="D36" s="139"/>
      <c r="E36" s="140"/>
      <c r="F36" s="141"/>
      <c r="G36" s="141"/>
      <c r="H36" s="141"/>
      <c r="I36" s="142"/>
    </row>
    <row r="37" spans="1:9" s="127" customFormat="1" ht="15">
      <c r="A37" s="137"/>
      <c r="B37" s="138"/>
      <c r="D37" s="139"/>
      <c r="E37" s="140"/>
      <c r="F37" s="141"/>
      <c r="G37" s="141"/>
      <c r="H37" s="141"/>
      <c r="I37" s="142"/>
    </row>
    <row r="38" spans="1:9" s="127" customFormat="1" ht="15">
      <c r="A38" s="137"/>
      <c r="B38" s="138"/>
      <c r="D38" s="139"/>
      <c r="E38" s="140"/>
      <c r="F38" s="141"/>
      <c r="G38" s="141"/>
      <c r="H38" s="141"/>
      <c r="I38" s="142"/>
    </row>
    <row r="39" spans="1:9" s="127" customFormat="1" ht="15">
      <c r="A39" s="137"/>
      <c r="B39" s="138"/>
      <c r="D39" s="139"/>
      <c r="E39" s="140"/>
      <c r="F39" s="141"/>
      <c r="G39" s="141"/>
      <c r="H39" s="141"/>
      <c r="I39" s="142"/>
    </row>
    <row r="40" spans="1:9" s="127" customFormat="1" ht="15">
      <c r="A40" s="137"/>
      <c r="B40" s="138"/>
      <c r="D40" s="139"/>
      <c r="E40" s="140"/>
      <c r="F40" s="141"/>
      <c r="G40" s="141"/>
      <c r="H40" s="141"/>
      <c r="I40" s="142"/>
    </row>
    <row r="41" spans="1:9" s="127" customFormat="1" ht="15">
      <c r="A41" s="137"/>
      <c r="B41" s="138"/>
      <c r="D41" s="139"/>
      <c r="E41" s="140"/>
      <c r="F41" s="141"/>
      <c r="G41" s="141"/>
      <c r="H41" s="141"/>
      <c r="I41" s="142"/>
    </row>
    <row r="42" spans="1:9" s="127" customFormat="1" ht="15">
      <c r="A42" s="137"/>
      <c r="B42" s="138"/>
      <c r="D42" s="139"/>
      <c r="E42" s="140"/>
      <c r="F42" s="141"/>
      <c r="G42" s="141"/>
      <c r="H42" s="141"/>
      <c r="I42" s="142"/>
    </row>
    <row r="43" spans="1:9" s="127" customFormat="1" ht="15">
      <c r="A43" s="137"/>
      <c r="B43" s="138"/>
      <c r="D43" s="139"/>
      <c r="E43" s="140"/>
      <c r="F43" s="141"/>
      <c r="G43" s="141"/>
      <c r="H43" s="141"/>
      <c r="I43" s="142"/>
    </row>
    <row r="44" spans="1:9" s="127" customFormat="1" ht="15">
      <c r="A44" s="137"/>
      <c r="B44" s="138"/>
      <c r="D44" s="139"/>
      <c r="E44" s="140"/>
      <c r="F44" s="141"/>
      <c r="G44" s="141"/>
      <c r="H44" s="141"/>
      <c r="I44" s="142"/>
    </row>
    <row r="45" spans="1:9" s="127" customFormat="1" ht="15">
      <c r="A45" s="137"/>
      <c r="B45" s="138"/>
      <c r="D45" s="139"/>
      <c r="E45" s="140"/>
      <c r="F45" s="141"/>
      <c r="G45" s="141"/>
      <c r="H45" s="141"/>
      <c r="I45" s="142"/>
    </row>
    <row r="46" spans="1:9" s="127" customFormat="1" ht="15.75" thickBot="1">
      <c r="A46" s="137"/>
      <c r="B46" s="138"/>
      <c r="D46" s="139"/>
      <c r="E46" s="140"/>
      <c r="F46" s="141"/>
      <c r="G46" s="141"/>
      <c r="H46" s="141"/>
      <c r="I46" s="142"/>
    </row>
    <row r="47" spans="1:9" s="100" customFormat="1" ht="13.5" thickBot="1">
      <c r="A47" s="143"/>
      <c r="B47" s="144" t="s">
        <v>115</v>
      </c>
      <c r="C47" s="144"/>
      <c r="D47" s="145"/>
      <c r="E47" s="146">
        <f>SUM(E7:E46)</f>
        <v>0</v>
      </c>
      <c r="F47" s="147">
        <f>SUM(F7:F46)</f>
        <v>0</v>
      </c>
      <c r="G47" s="147">
        <f>SUM(G7:G46)</f>
        <v>255230.4</v>
      </c>
      <c r="H47" s="147">
        <f>SUM(H7:H46)</f>
        <v>83632</v>
      </c>
      <c r="I47" s="148">
        <f>SUM(I7:I46)</f>
        <v>0</v>
      </c>
    </row>
    <row r="48" spans="2:9" ht="15">
      <c r="B48" s="100"/>
      <c r="F48" s="149"/>
      <c r="G48" s="150"/>
      <c r="H48" s="150"/>
      <c r="I48" s="151"/>
    </row>
    <row r="49" spans="6:9" ht="15">
      <c r="F49" s="149"/>
      <c r="G49" s="150"/>
      <c r="H49" s="150"/>
      <c r="I49" s="151"/>
    </row>
    <row r="50" spans="6:9" ht="15">
      <c r="F50" s="149"/>
      <c r="G50" s="150"/>
      <c r="H50" s="150"/>
      <c r="I50" s="151"/>
    </row>
    <row r="51" spans="6:9" ht="15">
      <c r="F51" s="149"/>
      <c r="G51" s="150"/>
      <c r="H51" s="150"/>
      <c r="I51" s="151"/>
    </row>
    <row r="52" spans="6:9" ht="15">
      <c r="F52" s="149"/>
      <c r="G52" s="150"/>
      <c r="H52" s="150"/>
      <c r="I52" s="151"/>
    </row>
    <row r="53" spans="6:9" ht="15">
      <c r="F53" s="149"/>
      <c r="G53" s="150"/>
      <c r="H53" s="150"/>
      <c r="I53" s="151"/>
    </row>
    <row r="54" spans="6:9" ht="15">
      <c r="F54" s="149"/>
      <c r="G54" s="150"/>
      <c r="H54" s="150"/>
      <c r="I54" s="151"/>
    </row>
    <row r="55" spans="6:9" ht="15">
      <c r="F55" s="149"/>
      <c r="G55" s="150"/>
      <c r="H55" s="150"/>
      <c r="I55" s="151"/>
    </row>
    <row r="56" spans="6:9" ht="15">
      <c r="F56" s="149"/>
      <c r="G56" s="150"/>
      <c r="H56" s="150"/>
      <c r="I56" s="151"/>
    </row>
    <row r="57" spans="6:9" ht="15">
      <c r="F57" s="149"/>
      <c r="G57" s="150"/>
      <c r="H57" s="150"/>
      <c r="I57" s="151"/>
    </row>
    <row r="58" spans="6:9" ht="15">
      <c r="F58" s="149"/>
      <c r="G58" s="150"/>
      <c r="H58" s="150"/>
      <c r="I58" s="151"/>
    </row>
    <row r="59" spans="6:9" ht="15">
      <c r="F59" s="149"/>
      <c r="G59" s="150"/>
      <c r="H59" s="150"/>
      <c r="I59" s="151"/>
    </row>
    <row r="60" spans="6:9" ht="15">
      <c r="F60" s="149"/>
      <c r="G60" s="150"/>
      <c r="H60" s="150"/>
      <c r="I60" s="151"/>
    </row>
    <row r="61" spans="6:9" ht="15">
      <c r="F61" s="149"/>
      <c r="G61" s="150"/>
      <c r="H61" s="150"/>
      <c r="I61" s="151"/>
    </row>
    <row r="62" spans="6:9" ht="15">
      <c r="F62" s="149"/>
      <c r="G62" s="150"/>
      <c r="H62" s="150"/>
      <c r="I62" s="151"/>
    </row>
    <row r="63" spans="6:9" ht="15">
      <c r="F63" s="149"/>
      <c r="G63" s="150"/>
      <c r="H63" s="150"/>
      <c r="I63" s="151"/>
    </row>
    <row r="64" spans="6:9" ht="15">
      <c r="F64" s="149"/>
      <c r="G64" s="150"/>
      <c r="H64" s="150"/>
      <c r="I64" s="151"/>
    </row>
    <row r="65" spans="6:9" ht="15">
      <c r="F65" s="149"/>
      <c r="G65" s="150"/>
      <c r="H65" s="150"/>
      <c r="I65" s="151"/>
    </row>
    <row r="66" spans="6:9" ht="15">
      <c r="F66" s="149"/>
      <c r="G66" s="150"/>
      <c r="H66" s="150"/>
      <c r="I66" s="151"/>
    </row>
    <row r="67" spans="6:9" ht="15">
      <c r="F67" s="149"/>
      <c r="G67" s="150"/>
      <c r="H67" s="150"/>
      <c r="I67" s="151"/>
    </row>
    <row r="68" spans="6:9" ht="15">
      <c r="F68" s="149"/>
      <c r="G68" s="150"/>
      <c r="H68" s="150"/>
      <c r="I68" s="151"/>
    </row>
    <row r="69" spans="6:9" ht="15">
      <c r="F69" s="149"/>
      <c r="G69" s="150"/>
      <c r="H69" s="150"/>
      <c r="I69" s="151"/>
    </row>
    <row r="70" spans="6:9" ht="15">
      <c r="F70" s="149"/>
      <c r="G70" s="150"/>
      <c r="H70" s="150"/>
      <c r="I70" s="151"/>
    </row>
    <row r="71" spans="6:9" ht="15">
      <c r="F71" s="149"/>
      <c r="G71" s="150"/>
      <c r="H71" s="150"/>
      <c r="I71" s="151"/>
    </row>
    <row r="72" spans="6:9" ht="15">
      <c r="F72" s="149"/>
      <c r="G72" s="150"/>
      <c r="H72" s="150"/>
      <c r="I72" s="151"/>
    </row>
    <row r="73" spans="6:9" ht="15">
      <c r="F73" s="149"/>
      <c r="G73" s="150"/>
      <c r="H73" s="150"/>
      <c r="I73" s="151"/>
    </row>
    <row r="74" spans="6:9" ht="15">
      <c r="F74" s="149"/>
      <c r="G74" s="150"/>
      <c r="H74" s="150"/>
      <c r="I74" s="151"/>
    </row>
    <row r="75" spans="6:9" ht="15">
      <c r="F75" s="149"/>
      <c r="G75" s="150"/>
      <c r="H75" s="150"/>
      <c r="I75" s="151"/>
    </row>
    <row r="76" spans="6:9" ht="15">
      <c r="F76" s="149"/>
      <c r="G76" s="150"/>
      <c r="H76" s="150"/>
      <c r="I76" s="151"/>
    </row>
    <row r="77" spans="6:9" ht="15">
      <c r="F77" s="149"/>
      <c r="G77" s="150"/>
      <c r="H77" s="150"/>
      <c r="I77" s="151"/>
    </row>
    <row r="78" spans="6:9" ht="15">
      <c r="F78" s="149"/>
      <c r="G78" s="150"/>
      <c r="H78" s="150"/>
      <c r="I78" s="151"/>
    </row>
    <row r="79" spans="6:9" ht="15">
      <c r="F79" s="149"/>
      <c r="G79" s="150"/>
      <c r="H79" s="150"/>
      <c r="I79" s="151"/>
    </row>
    <row r="80" spans="6:9" ht="15">
      <c r="F80" s="149"/>
      <c r="G80" s="150"/>
      <c r="H80" s="150"/>
      <c r="I80" s="151"/>
    </row>
    <row r="81" spans="6:9" ht="15">
      <c r="F81" s="149"/>
      <c r="G81" s="150"/>
      <c r="H81" s="150"/>
      <c r="I81" s="151"/>
    </row>
    <row r="82" spans="6:9" ht="15">
      <c r="F82" s="149"/>
      <c r="G82" s="150"/>
      <c r="H82" s="150"/>
      <c r="I82" s="151"/>
    </row>
    <row r="83" spans="6:9" ht="15">
      <c r="F83" s="149"/>
      <c r="G83" s="150"/>
      <c r="H83" s="150"/>
      <c r="I83" s="151"/>
    </row>
    <row r="84" spans="6:9" ht="15">
      <c r="F84" s="149"/>
      <c r="G84" s="150"/>
      <c r="H84" s="150"/>
      <c r="I84" s="151"/>
    </row>
    <row r="85" spans="6:9" ht="15">
      <c r="F85" s="149"/>
      <c r="G85" s="150"/>
      <c r="H85" s="150"/>
      <c r="I85" s="151"/>
    </row>
    <row r="86" spans="6:9" ht="15">
      <c r="F86" s="149"/>
      <c r="G86" s="150"/>
      <c r="H86" s="150"/>
      <c r="I86" s="151"/>
    </row>
    <row r="87" spans="6:9" ht="15">
      <c r="F87" s="149"/>
      <c r="G87" s="150"/>
      <c r="H87" s="150"/>
      <c r="I87" s="151"/>
    </row>
    <row r="88" spans="6:9" ht="15">
      <c r="F88" s="149"/>
      <c r="G88" s="150"/>
      <c r="H88" s="150"/>
      <c r="I88" s="151"/>
    </row>
    <row r="89" spans="6:9" ht="15">
      <c r="F89" s="149"/>
      <c r="G89" s="150"/>
      <c r="H89" s="150"/>
      <c r="I89" s="151"/>
    </row>
    <row r="90" spans="6:9" ht="15">
      <c r="F90" s="149"/>
      <c r="G90" s="150"/>
      <c r="H90" s="150"/>
      <c r="I90" s="151"/>
    </row>
    <row r="91" spans="6:9" ht="15">
      <c r="F91" s="149"/>
      <c r="G91" s="150"/>
      <c r="H91" s="150"/>
      <c r="I91" s="151"/>
    </row>
    <row r="92" spans="6:9" ht="15">
      <c r="F92" s="149"/>
      <c r="G92" s="150"/>
      <c r="H92" s="150"/>
      <c r="I92" s="151"/>
    </row>
    <row r="93" spans="6:9" ht="15">
      <c r="F93" s="149"/>
      <c r="G93" s="150"/>
      <c r="H93" s="150"/>
      <c r="I93" s="151"/>
    </row>
    <row r="94" spans="6:9" ht="15">
      <c r="F94" s="149"/>
      <c r="G94" s="150"/>
      <c r="H94" s="150"/>
      <c r="I94" s="151"/>
    </row>
    <row r="95" spans="6:9" ht="15">
      <c r="F95" s="149"/>
      <c r="G95" s="150"/>
      <c r="H95" s="150"/>
      <c r="I95" s="151"/>
    </row>
    <row r="96" spans="6:9" ht="15">
      <c r="F96" s="149"/>
      <c r="G96" s="150"/>
      <c r="H96" s="150"/>
      <c r="I96" s="151"/>
    </row>
    <row r="97" spans="6:9" ht="15">
      <c r="F97" s="149"/>
      <c r="G97" s="150"/>
      <c r="H97" s="150"/>
      <c r="I97" s="151"/>
    </row>
  </sheetData>
  <sheetProtection/>
  <mergeCells count="3">
    <mergeCell ref="A1:B1"/>
    <mergeCell ref="A2:B2"/>
    <mergeCell ref="G2:I2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6">
      <selection activeCell="G4" sqref="G4"/>
    </sheetView>
  </sheetViews>
  <sheetFormatPr defaultColWidth="8.796875" defaultRowHeight="15"/>
  <cols>
    <col min="1" max="1" width="9.19921875" style="200" bestFit="1" customWidth="1"/>
    <col min="2" max="2" width="12.296875" style="195" customWidth="1"/>
    <col min="3" max="3" width="1.8984375" style="152" customWidth="1"/>
    <col min="4" max="4" width="38.296875" style="152" customWidth="1"/>
    <col min="5" max="5" width="5.69921875" style="153" customWidth="1"/>
    <col min="6" max="6" width="8" style="153" customWidth="1"/>
    <col min="7" max="7" width="9.296875" style="152" customWidth="1"/>
    <col min="8" max="8" width="12.3984375" style="153" customWidth="1"/>
    <col min="9" max="9" width="10.59765625" style="153" customWidth="1"/>
    <col min="10" max="16384" width="8.8984375" style="152" customWidth="1"/>
  </cols>
  <sheetData>
    <row r="1" spans="1:9" ht="15">
      <c r="A1" s="199" t="s">
        <v>178</v>
      </c>
      <c r="B1" s="10" t="s">
        <v>0</v>
      </c>
      <c r="C1" s="11"/>
      <c r="D1" s="12" t="s">
        <v>1</v>
      </c>
      <c r="E1" s="13" t="s">
        <v>34</v>
      </c>
      <c r="F1" s="14" t="s">
        <v>35</v>
      </c>
      <c r="G1" s="15" t="s">
        <v>36</v>
      </c>
      <c r="H1" s="16" t="s">
        <v>2</v>
      </c>
      <c r="I1" s="17" t="s">
        <v>26</v>
      </c>
    </row>
    <row r="2" spans="1:8" ht="15.75">
      <c r="A2" s="201"/>
      <c r="B2" s="18"/>
      <c r="C2" s="19"/>
      <c r="D2" s="20" t="s">
        <v>104</v>
      </c>
      <c r="E2" s="21"/>
      <c r="F2" s="22"/>
      <c r="G2" s="23"/>
      <c r="H2" s="21"/>
    </row>
    <row r="3" spans="1:9" ht="15">
      <c r="A3" s="201">
        <v>1</v>
      </c>
      <c r="B3" s="210" t="s">
        <v>3</v>
      </c>
      <c r="C3" s="211"/>
      <c r="D3" s="212" t="s">
        <v>18</v>
      </c>
      <c r="E3" s="154" t="s">
        <v>22</v>
      </c>
      <c r="F3" s="213">
        <v>1</v>
      </c>
      <c r="G3" s="229">
        <v>31581.6</v>
      </c>
      <c r="H3" s="156">
        <f>F3*G3</f>
        <v>31581.6</v>
      </c>
      <c r="I3" s="213"/>
    </row>
    <row r="4" spans="1:9" ht="15">
      <c r="A4" s="201"/>
      <c r="B4" s="210"/>
      <c r="C4" s="211"/>
      <c r="D4" s="214" t="s">
        <v>151</v>
      </c>
      <c r="E4" s="154"/>
      <c r="F4" s="213"/>
      <c r="G4" s="229"/>
      <c r="H4" s="156"/>
      <c r="I4" s="213"/>
    </row>
    <row r="5" spans="1:9" ht="15">
      <c r="A5" s="201">
        <v>2</v>
      </c>
      <c r="B5" s="210"/>
      <c r="C5" s="215"/>
      <c r="D5" s="212" t="s">
        <v>126</v>
      </c>
      <c r="E5" s="154" t="s">
        <v>22</v>
      </c>
      <c r="F5" s="213">
        <v>2</v>
      </c>
      <c r="G5" s="229">
        <v>1352.4</v>
      </c>
      <c r="H5" s="156">
        <f aca="true" t="shared" si="0" ref="H5:H39">F5*G5</f>
        <v>2704.8</v>
      </c>
      <c r="I5" s="213"/>
    </row>
    <row r="6" spans="1:9" ht="15">
      <c r="A6" s="201"/>
      <c r="B6" s="210"/>
      <c r="C6" s="215"/>
      <c r="D6" s="214" t="s">
        <v>151</v>
      </c>
      <c r="E6" s="154"/>
      <c r="F6" s="213"/>
      <c r="G6" s="229"/>
      <c r="H6" s="156"/>
      <c r="I6" s="213"/>
    </row>
    <row r="7" spans="1:9" ht="25.5">
      <c r="A7" s="201">
        <v>3</v>
      </c>
      <c r="B7" s="210" t="s">
        <v>4</v>
      </c>
      <c r="C7" s="211"/>
      <c r="D7" s="6" t="s">
        <v>12</v>
      </c>
      <c r="E7" s="154" t="s">
        <v>22</v>
      </c>
      <c r="F7" s="213">
        <v>1</v>
      </c>
      <c r="G7" s="229">
        <v>5400</v>
      </c>
      <c r="H7" s="156">
        <f t="shared" si="0"/>
        <v>5400</v>
      </c>
      <c r="I7" s="213"/>
    </row>
    <row r="8" spans="1:9" ht="15">
      <c r="A8" s="201"/>
      <c r="B8" s="210"/>
      <c r="C8" s="211"/>
      <c r="D8" s="214" t="s">
        <v>151</v>
      </c>
      <c r="E8" s="154"/>
      <c r="F8" s="213"/>
      <c r="G8" s="229"/>
      <c r="H8" s="156"/>
      <c r="I8" s="213"/>
    </row>
    <row r="9" spans="1:9" ht="15">
      <c r="A9" s="201">
        <v>4</v>
      </c>
      <c r="B9" s="210" t="s">
        <v>25</v>
      </c>
      <c r="C9" s="215"/>
      <c r="D9" s="6" t="s">
        <v>13</v>
      </c>
      <c r="E9" s="154" t="s">
        <v>22</v>
      </c>
      <c r="F9" s="213">
        <v>1</v>
      </c>
      <c r="G9" s="229">
        <v>4968</v>
      </c>
      <c r="H9" s="156">
        <f t="shared" si="0"/>
        <v>4968</v>
      </c>
      <c r="I9" s="213"/>
    </row>
    <row r="10" spans="1:9" ht="15">
      <c r="A10" s="201"/>
      <c r="B10" s="210"/>
      <c r="C10" s="215"/>
      <c r="D10" s="214" t="s">
        <v>151</v>
      </c>
      <c r="E10" s="154"/>
      <c r="F10" s="213"/>
      <c r="G10" s="229"/>
      <c r="H10" s="156"/>
      <c r="I10" s="213"/>
    </row>
    <row r="11" spans="1:9" ht="25.5">
      <c r="A11" s="201">
        <v>5</v>
      </c>
      <c r="B11" s="210" t="s">
        <v>5</v>
      </c>
      <c r="C11" s="215"/>
      <c r="D11" s="212" t="s">
        <v>14</v>
      </c>
      <c r="E11" s="154" t="s">
        <v>22</v>
      </c>
      <c r="F11" s="213">
        <v>1</v>
      </c>
      <c r="G11" s="229">
        <v>155.2</v>
      </c>
      <c r="H11" s="156">
        <f t="shared" si="0"/>
        <v>155.2</v>
      </c>
      <c r="I11" s="213"/>
    </row>
    <row r="12" spans="1:9" ht="15">
      <c r="A12" s="201"/>
      <c r="B12" s="210"/>
      <c r="C12" s="215"/>
      <c r="D12" s="214" t="s">
        <v>177</v>
      </c>
      <c r="E12" s="154"/>
      <c r="F12" s="213"/>
      <c r="G12" s="229"/>
      <c r="H12" s="156"/>
      <c r="I12" s="213"/>
    </row>
    <row r="13" spans="1:9" ht="15">
      <c r="A13" s="201">
        <v>6</v>
      </c>
      <c r="B13" s="210" t="s">
        <v>6</v>
      </c>
      <c r="C13" s="215"/>
      <c r="D13" s="6" t="s">
        <v>15</v>
      </c>
      <c r="E13" s="154" t="s">
        <v>22</v>
      </c>
      <c r="F13" s="213">
        <v>1</v>
      </c>
      <c r="G13" s="229">
        <v>158.6</v>
      </c>
      <c r="H13" s="156">
        <f t="shared" si="0"/>
        <v>158.6</v>
      </c>
      <c r="I13" s="213"/>
    </row>
    <row r="14" spans="1:9" ht="15">
      <c r="A14" s="201"/>
      <c r="B14" s="210"/>
      <c r="C14" s="215"/>
      <c r="D14" s="214" t="s">
        <v>153</v>
      </c>
      <c r="E14" s="154"/>
      <c r="F14" s="213"/>
      <c r="G14" s="229"/>
      <c r="H14" s="156"/>
      <c r="I14" s="213"/>
    </row>
    <row r="15" spans="1:9" ht="15">
      <c r="A15" s="201">
        <v>7</v>
      </c>
      <c r="B15" s="210" t="s">
        <v>7</v>
      </c>
      <c r="C15" s="215"/>
      <c r="D15" s="212" t="s">
        <v>16</v>
      </c>
      <c r="E15" s="154" t="s">
        <v>22</v>
      </c>
      <c r="F15" s="213">
        <v>12</v>
      </c>
      <c r="G15" s="229">
        <v>1701.6</v>
      </c>
      <c r="H15" s="156">
        <f t="shared" si="0"/>
        <v>20419.199999999997</v>
      </c>
      <c r="I15" s="213"/>
    </row>
    <row r="16" spans="1:9" ht="15">
      <c r="A16" s="201"/>
      <c r="B16" s="210"/>
      <c r="C16" s="215"/>
      <c r="D16" s="214" t="s">
        <v>154</v>
      </c>
      <c r="E16" s="154"/>
      <c r="F16" s="213"/>
      <c r="G16" s="229"/>
      <c r="H16" s="156"/>
      <c r="I16" s="213"/>
    </row>
    <row r="17" spans="1:9" ht="15">
      <c r="A17" s="201">
        <v>8</v>
      </c>
      <c r="B17" s="210" t="s">
        <v>8</v>
      </c>
      <c r="C17" s="211"/>
      <c r="D17" s="212" t="s">
        <v>10</v>
      </c>
      <c r="E17" s="154" t="s">
        <v>22</v>
      </c>
      <c r="F17" s="213">
        <v>10</v>
      </c>
      <c r="G17" s="229">
        <v>285.2</v>
      </c>
      <c r="H17" s="156">
        <f t="shared" si="0"/>
        <v>2852</v>
      </c>
      <c r="I17" s="213"/>
    </row>
    <row r="18" spans="1:9" ht="15">
      <c r="A18" s="201"/>
      <c r="B18" s="210"/>
      <c r="C18" s="211"/>
      <c r="D18" s="214" t="s">
        <v>155</v>
      </c>
      <c r="E18" s="154"/>
      <c r="F18" s="213"/>
      <c r="G18" s="229"/>
      <c r="H18" s="156"/>
      <c r="I18" s="213"/>
    </row>
    <row r="19" spans="1:9" ht="15">
      <c r="A19" s="201">
        <v>9</v>
      </c>
      <c r="B19" s="210"/>
      <c r="C19" s="211"/>
      <c r="D19" s="212" t="s">
        <v>139</v>
      </c>
      <c r="E19" s="154" t="s">
        <v>22</v>
      </c>
      <c r="F19" s="213">
        <v>2</v>
      </c>
      <c r="G19" s="229">
        <v>386.4</v>
      </c>
      <c r="H19" s="156">
        <f t="shared" si="0"/>
        <v>772.8</v>
      </c>
      <c r="I19" s="213"/>
    </row>
    <row r="20" spans="1:9" ht="15">
      <c r="A20" s="201"/>
      <c r="B20" s="210"/>
      <c r="C20" s="211"/>
      <c r="D20" s="214" t="s">
        <v>156</v>
      </c>
      <c r="E20" s="154"/>
      <c r="F20" s="213"/>
      <c r="G20" s="229"/>
      <c r="H20" s="156"/>
      <c r="I20" s="213"/>
    </row>
    <row r="21" spans="1:9" ht="15">
      <c r="A21" s="201">
        <v>10</v>
      </c>
      <c r="B21" s="210" t="s">
        <v>123</v>
      </c>
      <c r="C21" s="211"/>
      <c r="D21" s="6" t="s">
        <v>11</v>
      </c>
      <c r="E21" s="154" t="s">
        <v>22</v>
      </c>
      <c r="F21" s="213">
        <v>3</v>
      </c>
      <c r="G21" s="229">
        <v>3787.2</v>
      </c>
      <c r="H21" s="156">
        <f t="shared" si="0"/>
        <v>11361.599999999999</v>
      </c>
      <c r="I21" s="213"/>
    </row>
    <row r="22" spans="1:9" ht="15">
      <c r="A22" s="201"/>
      <c r="B22" s="210"/>
      <c r="C22" s="211"/>
      <c r="D22" s="202" t="s">
        <v>157</v>
      </c>
      <c r="E22" s="154"/>
      <c r="F22" s="213"/>
      <c r="G22" s="229"/>
      <c r="H22" s="156"/>
      <c r="I22" s="213"/>
    </row>
    <row r="23" spans="1:9" ht="15">
      <c r="A23" s="201">
        <v>11</v>
      </c>
      <c r="B23" s="210" t="s">
        <v>9</v>
      </c>
      <c r="C23" s="211"/>
      <c r="D23" s="6" t="s">
        <v>17</v>
      </c>
      <c r="E23" s="154" t="s">
        <v>22</v>
      </c>
      <c r="F23" s="213">
        <v>3</v>
      </c>
      <c r="G23" s="229">
        <v>330.6</v>
      </c>
      <c r="H23" s="156">
        <f t="shared" si="0"/>
        <v>991.8000000000001</v>
      </c>
      <c r="I23" s="213"/>
    </row>
    <row r="24" spans="1:9" ht="15">
      <c r="A24" s="201"/>
      <c r="B24" s="210"/>
      <c r="C24" s="211"/>
      <c r="D24" s="202" t="s">
        <v>157</v>
      </c>
      <c r="E24" s="154"/>
      <c r="F24" s="213"/>
      <c r="G24" s="229"/>
      <c r="H24" s="156"/>
      <c r="I24" s="213"/>
    </row>
    <row r="25" spans="1:9" ht="15">
      <c r="A25" s="201">
        <v>12</v>
      </c>
      <c r="B25" s="210" t="s">
        <v>125</v>
      </c>
      <c r="C25" s="211"/>
      <c r="D25" s="6" t="s">
        <v>124</v>
      </c>
      <c r="E25" s="154" t="s">
        <v>22</v>
      </c>
      <c r="F25" s="213">
        <v>5</v>
      </c>
      <c r="G25" s="229">
        <v>885.6</v>
      </c>
      <c r="H25" s="156">
        <f t="shared" si="0"/>
        <v>4428</v>
      </c>
      <c r="I25" s="213"/>
    </row>
    <row r="26" spans="1:9" ht="15">
      <c r="A26" s="201"/>
      <c r="B26" s="210"/>
      <c r="C26" s="211"/>
      <c r="D26" s="214" t="s">
        <v>158</v>
      </c>
      <c r="E26" s="154"/>
      <c r="F26" s="213"/>
      <c r="G26" s="229"/>
      <c r="H26" s="156"/>
      <c r="I26" s="213"/>
    </row>
    <row r="27" spans="1:9" ht="15">
      <c r="A27" s="201">
        <v>13</v>
      </c>
      <c r="B27" s="210" t="s">
        <v>128</v>
      </c>
      <c r="C27" s="211"/>
      <c r="D27" s="212" t="s">
        <v>127</v>
      </c>
      <c r="E27" s="154" t="s">
        <v>22</v>
      </c>
      <c r="F27" s="213">
        <v>1</v>
      </c>
      <c r="G27" s="229">
        <v>9150</v>
      </c>
      <c r="H27" s="156">
        <f t="shared" si="0"/>
        <v>9150</v>
      </c>
      <c r="I27" s="213"/>
    </row>
    <row r="28" spans="1:9" ht="15">
      <c r="A28" s="201"/>
      <c r="B28" s="210"/>
      <c r="C28" s="211"/>
      <c r="D28" s="214" t="s">
        <v>153</v>
      </c>
      <c r="E28" s="154"/>
      <c r="F28" s="213"/>
      <c r="G28" s="229"/>
      <c r="H28" s="156"/>
      <c r="I28" s="213"/>
    </row>
    <row r="29" spans="1:9" ht="15">
      <c r="A29" s="201">
        <v>14</v>
      </c>
      <c r="B29" s="210"/>
      <c r="C29" s="216"/>
      <c r="D29" s="212" t="s">
        <v>126</v>
      </c>
      <c r="E29" s="154" t="s">
        <v>22</v>
      </c>
      <c r="F29" s="217">
        <v>2</v>
      </c>
      <c r="G29" s="229">
        <v>1352.4</v>
      </c>
      <c r="H29" s="156">
        <f t="shared" si="0"/>
        <v>2704.8</v>
      </c>
      <c r="I29" s="213"/>
    </row>
    <row r="30" spans="1:9" ht="15">
      <c r="A30" s="201"/>
      <c r="B30" s="210"/>
      <c r="C30" s="216"/>
      <c r="D30" s="214" t="s">
        <v>153</v>
      </c>
      <c r="E30" s="154"/>
      <c r="F30" s="217"/>
      <c r="G30" s="229"/>
      <c r="H30" s="156"/>
      <c r="I30" s="213"/>
    </row>
    <row r="31" spans="1:9" ht="15">
      <c r="A31" s="201">
        <v>15</v>
      </c>
      <c r="B31" s="210" t="s">
        <v>130</v>
      </c>
      <c r="C31" s="216"/>
      <c r="D31" s="203" t="s">
        <v>129</v>
      </c>
      <c r="E31" s="154" t="s">
        <v>22</v>
      </c>
      <c r="F31" s="217">
        <v>262</v>
      </c>
      <c r="G31" s="229">
        <v>214.8</v>
      </c>
      <c r="H31" s="156">
        <f t="shared" si="0"/>
        <v>56277.600000000006</v>
      </c>
      <c r="I31" s="213"/>
    </row>
    <row r="32" spans="1:9" ht="15">
      <c r="A32" s="201"/>
      <c r="B32" s="210"/>
      <c r="C32" s="216"/>
      <c r="D32" s="204" t="s">
        <v>159</v>
      </c>
      <c r="E32" s="154"/>
      <c r="F32" s="217"/>
      <c r="G32" s="229"/>
      <c r="H32" s="156"/>
      <c r="I32" s="213"/>
    </row>
    <row r="33" spans="1:9" ht="15">
      <c r="A33" s="201">
        <v>16</v>
      </c>
      <c r="B33" s="210" t="s">
        <v>132</v>
      </c>
      <c r="C33" s="216"/>
      <c r="D33" s="203" t="s">
        <v>131</v>
      </c>
      <c r="E33" s="154" t="s">
        <v>22</v>
      </c>
      <c r="F33" s="217">
        <v>1</v>
      </c>
      <c r="G33" s="229">
        <v>300</v>
      </c>
      <c r="H33" s="156">
        <f t="shared" si="0"/>
        <v>300</v>
      </c>
      <c r="I33" s="213"/>
    </row>
    <row r="34" spans="1:9" ht="15">
      <c r="A34" s="201"/>
      <c r="B34" s="210"/>
      <c r="C34" s="216"/>
      <c r="D34" s="204" t="s">
        <v>152</v>
      </c>
      <c r="E34" s="154"/>
      <c r="F34" s="217"/>
      <c r="G34" s="229"/>
      <c r="H34" s="156"/>
      <c r="I34" s="213"/>
    </row>
    <row r="35" spans="1:9" ht="15">
      <c r="A35" s="201">
        <v>17</v>
      </c>
      <c r="B35" s="210" t="s">
        <v>134</v>
      </c>
      <c r="C35" s="216"/>
      <c r="D35" s="203" t="s">
        <v>133</v>
      </c>
      <c r="E35" s="154" t="s">
        <v>22</v>
      </c>
      <c r="F35" s="217">
        <v>1</v>
      </c>
      <c r="G35" s="229">
        <v>246</v>
      </c>
      <c r="H35" s="156">
        <f t="shared" si="0"/>
        <v>246</v>
      </c>
      <c r="I35" s="213"/>
    </row>
    <row r="36" spans="1:9" ht="15">
      <c r="A36" s="201"/>
      <c r="B36" s="210"/>
      <c r="C36" s="216"/>
      <c r="D36" s="204" t="s">
        <v>152</v>
      </c>
      <c r="E36" s="154"/>
      <c r="F36" s="217"/>
      <c r="G36" s="229"/>
      <c r="H36" s="156"/>
      <c r="I36" s="213"/>
    </row>
    <row r="37" spans="1:9" ht="15">
      <c r="A37" s="201">
        <v>18</v>
      </c>
      <c r="B37" s="210" t="s">
        <v>136</v>
      </c>
      <c r="C37" s="216"/>
      <c r="D37" s="203" t="s">
        <v>135</v>
      </c>
      <c r="E37" s="154" t="s">
        <v>22</v>
      </c>
      <c r="F37" s="217">
        <v>1</v>
      </c>
      <c r="G37" s="229">
        <v>32618.4</v>
      </c>
      <c r="H37" s="156">
        <f t="shared" si="0"/>
        <v>32618.4</v>
      </c>
      <c r="I37" s="213"/>
    </row>
    <row r="38" spans="1:9" ht="15">
      <c r="A38" s="201"/>
      <c r="B38" s="210"/>
      <c r="C38" s="216"/>
      <c r="D38" s="204" t="s">
        <v>153</v>
      </c>
      <c r="E38" s="154"/>
      <c r="F38" s="217"/>
      <c r="G38" s="229"/>
      <c r="H38" s="156"/>
      <c r="I38" s="213"/>
    </row>
    <row r="39" spans="1:9" ht="15">
      <c r="A39" s="201">
        <v>19</v>
      </c>
      <c r="B39" s="210" t="s">
        <v>138</v>
      </c>
      <c r="C39" s="216"/>
      <c r="D39" s="203" t="s">
        <v>137</v>
      </c>
      <c r="E39" s="154" t="s">
        <v>22</v>
      </c>
      <c r="F39" s="217">
        <v>1</v>
      </c>
      <c r="G39" s="229">
        <v>4200</v>
      </c>
      <c r="H39" s="156">
        <f t="shared" si="0"/>
        <v>4200</v>
      </c>
      <c r="I39" s="213"/>
    </row>
    <row r="40" spans="1:9" ht="15">
      <c r="A40" s="201"/>
      <c r="B40" s="210"/>
      <c r="C40" s="216"/>
      <c r="D40" s="204" t="s">
        <v>153</v>
      </c>
      <c r="E40" s="154"/>
      <c r="F40" s="217"/>
      <c r="G40" s="229"/>
      <c r="H40" s="156"/>
      <c r="I40" s="213"/>
    </row>
    <row r="41" spans="1:9" ht="15">
      <c r="A41" s="201"/>
      <c r="B41" s="157"/>
      <c r="C41" s="158"/>
      <c r="D41" s="5" t="s">
        <v>103</v>
      </c>
      <c r="E41" s="159"/>
      <c r="F41" s="160"/>
      <c r="G41" s="229"/>
      <c r="H41" s="161">
        <f>SUM(H3:H39)</f>
        <v>191290.4</v>
      </c>
      <c r="I41" s="162"/>
    </row>
    <row r="42" spans="1:9" ht="15">
      <c r="A42" s="201"/>
      <c r="B42" s="163"/>
      <c r="C42" s="164"/>
      <c r="D42" s="165"/>
      <c r="E42" s="155"/>
      <c r="F42" s="166"/>
      <c r="G42" s="229"/>
      <c r="H42" s="7"/>
      <c r="I42" s="9"/>
    </row>
    <row r="43" spans="1:9" ht="15">
      <c r="A43" s="201"/>
      <c r="B43" s="163"/>
      <c r="C43" s="164"/>
      <c r="D43" s="165"/>
      <c r="E43" s="155"/>
      <c r="F43" s="166"/>
      <c r="G43" s="229"/>
      <c r="H43" s="7"/>
      <c r="I43" s="9"/>
    </row>
    <row r="44" spans="1:9" ht="15.75">
      <c r="A44" s="201"/>
      <c r="B44" s="167"/>
      <c r="C44" s="24"/>
      <c r="D44" s="168" t="s">
        <v>32</v>
      </c>
      <c r="E44" s="169"/>
      <c r="F44" s="25"/>
      <c r="G44" s="229"/>
      <c r="H44" s="24"/>
      <c r="I44" s="9"/>
    </row>
    <row r="45" spans="1:10" ht="25.5">
      <c r="A45" s="201">
        <v>20</v>
      </c>
      <c r="B45" s="173"/>
      <c r="C45" s="3"/>
      <c r="D45" s="218" t="s">
        <v>140</v>
      </c>
      <c r="E45" s="219" t="s">
        <v>119</v>
      </c>
      <c r="F45" s="220">
        <v>137</v>
      </c>
      <c r="G45" s="229">
        <v>32.9</v>
      </c>
      <c r="H45" s="170">
        <f>F45*G45</f>
        <v>4507.3</v>
      </c>
      <c r="I45" s="113"/>
      <c r="J45" s="9"/>
    </row>
    <row r="46" spans="1:10" ht="15">
      <c r="A46" s="201"/>
      <c r="B46" s="173"/>
      <c r="C46" s="3"/>
      <c r="D46" s="222" t="s">
        <v>164</v>
      </c>
      <c r="E46" s="219"/>
      <c r="F46" s="220"/>
      <c r="G46" s="221"/>
      <c r="H46" s="170"/>
      <c r="I46" s="113"/>
      <c r="J46" s="9"/>
    </row>
    <row r="47" spans="1:10" ht="25.5">
      <c r="A47" s="201">
        <v>21</v>
      </c>
      <c r="B47" s="223"/>
      <c r="C47" s="2"/>
      <c r="D47" s="218" t="s">
        <v>141</v>
      </c>
      <c r="E47" s="219" t="s">
        <v>119</v>
      </c>
      <c r="F47" s="220">
        <v>308</v>
      </c>
      <c r="G47" s="221">
        <v>22</v>
      </c>
      <c r="H47" s="170">
        <f>F47*G47</f>
        <v>6776</v>
      </c>
      <c r="I47" s="113"/>
      <c r="J47" s="9"/>
    </row>
    <row r="48" spans="1:10" ht="15">
      <c r="A48" s="201"/>
      <c r="B48" s="223"/>
      <c r="C48" s="2"/>
      <c r="D48" s="222" t="s">
        <v>165</v>
      </c>
      <c r="E48" s="219"/>
      <c r="F48" s="220"/>
      <c r="G48" s="221"/>
      <c r="H48" s="170"/>
      <c r="I48" s="113"/>
      <c r="J48" s="9"/>
    </row>
    <row r="49" spans="1:10" ht="25.5">
      <c r="A49" s="201">
        <v>22</v>
      </c>
      <c r="B49" s="173"/>
      <c r="C49" s="3"/>
      <c r="D49" s="2" t="s">
        <v>142</v>
      </c>
      <c r="E49" s="224" t="s">
        <v>22</v>
      </c>
      <c r="F49" s="220">
        <v>1</v>
      </c>
      <c r="G49" s="221">
        <v>800</v>
      </c>
      <c r="H49" s="170">
        <f>F49*G49</f>
        <v>800</v>
      </c>
      <c r="I49" s="113"/>
      <c r="J49" s="171"/>
    </row>
    <row r="50" spans="1:10" ht="15">
      <c r="A50" s="201"/>
      <c r="B50" s="173"/>
      <c r="C50" s="3"/>
      <c r="D50" s="225" t="s">
        <v>153</v>
      </c>
      <c r="E50" s="224"/>
      <c r="F50" s="220"/>
      <c r="G50" s="221"/>
      <c r="H50" s="170"/>
      <c r="I50" s="113"/>
      <c r="J50" s="171"/>
    </row>
    <row r="51" spans="1:10" ht="15">
      <c r="A51" s="201">
        <v>23</v>
      </c>
      <c r="B51" s="174"/>
      <c r="C51" s="226"/>
      <c r="D51" s="174" t="s">
        <v>179</v>
      </c>
      <c r="E51" s="227" t="s">
        <v>22</v>
      </c>
      <c r="F51" s="228">
        <v>941</v>
      </c>
      <c r="G51" s="229">
        <v>12.5</v>
      </c>
      <c r="H51" s="170">
        <f>F51*G51</f>
        <v>11762.5</v>
      </c>
      <c r="I51" s="172"/>
      <c r="J51" s="171"/>
    </row>
    <row r="52" spans="1:10" ht="15">
      <c r="A52" s="201"/>
      <c r="B52" s="174"/>
      <c r="C52" s="226"/>
      <c r="D52" s="207" t="s">
        <v>160</v>
      </c>
      <c r="E52" s="227"/>
      <c r="F52" s="228"/>
      <c r="G52" s="229"/>
      <c r="H52" s="170"/>
      <c r="I52" s="172"/>
      <c r="J52" s="171"/>
    </row>
    <row r="53" spans="1:10" ht="15">
      <c r="A53" s="201">
        <v>24</v>
      </c>
      <c r="B53" s="174"/>
      <c r="C53" s="226"/>
      <c r="D53" s="174" t="s">
        <v>180</v>
      </c>
      <c r="E53" s="227" t="s">
        <v>22</v>
      </c>
      <c r="F53" s="228">
        <v>96</v>
      </c>
      <c r="G53" s="229">
        <v>13.6</v>
      </c>
      <c r="H53" s="170">
        <f>F53*G53</f>
        <v>1305.6</v>
      </c>
      <c r="I53" s="172"/>
      <c r="J53" s="171"/>
    </row>
    <row r="54" spans="1:10" ht="15">
      <c r="A54" s="201"/>
      <c r="B54" s="174"/>
      <c r="C54" s="226"/>
      <c r="D54" s="207" t="s">
        <v>161</v>
      </c>
      <c r="E54" s="227"/>
      <c r="F54" s="228"/>
      <c r="G54" s="229"/>
      <c r="H54" s="170"/>
      <c r="I54" s="172"/>
      <c r="J54" s="171"/>
    </row>
    <row r="55" spans="1:10" ht="15">
      <c r="A55" s="201">
        <v>25</v>
      </c>
      <c r="B55" s="174"/>
      <c r="C55" s="226"/>
      <c r="D55" s="174" t="s">
        <v>39</v>
      </c>
      <c r="E55" s="227" t="s">
        <v>22</v>
      </c>
      <c r="F55" s="228">
        <f>F51+F53</f>
        <v>1037</v>
      </c>
      <c r="G55" s="229">
        <v>25</v>
      </c>
      <c r="H55" s="170">
        <f>F55*G55</f>
        <v>25925</v>
      </c>
      <c r="I55" s="172"/>
      <c r="J55" s="9"/>
    </row>
    <row r="56" spans="1:10" ht="15">
      <c r="A56" s="201"/>
      <c r="B56" s="174"/>
      <c r="C56" s="226"/>
      <c r="D56" s="207" t="s">
        <v>162</v>
      </c>
      <c r="E56" s="227"/>
      <c r="F56" s="228"/>
      <c r="G56" s="229"/>
      <c r="H56" s="170"/>
      <c r="I56" s="172"/>
      <c r="J56" s="9"/>
    </row>
    <row r="57" spans="1:10" ht="15">
      <c r="A57" s="201">
        <v>26</v>
      </c>
      <c r="B57" s="173"/>
      <c r="C57" s="3"/>
      <c r="D57" s="230" t="s">
        <v>41</v>
      </c>
      <c r="E57" s="224" t="s">
        <v>22</v>
      </c>
      <c r="F57" s="220">
        <v>12</v>
      </c>
      <c r="G57" s="221">
        <v>19.5</v>
      </c>
      <c r="H57" s="170">
        <f>F57*G57</f>
        <v>234</v>
      </c>
      <c r="I57" s="113"/>
      <c r="J57" s="172"/>
    </row>
    <row r="58" spans="1:10" ht="15">
      <c r="A58" s="201"/>
      <c r="B58" s="173"/>
      <c r="C58" s="3"/>
      <c r="D58" s="214" t="s">
        <v>154</v>
      </c>
      <c r="E58" s="224"/>
      <c r="F58" s="220"/>
      <c r="G58" s="221"/>
      <c r="H58" s="170"/>
      <c r="I58" s="113"/>
      <c r="J58" s="172"/>
    </row>
    <row r="59" spans="1:10" ht="15.75">
      <c r="A59" s="201"/>
      <c r="B59" s="26"/>
      <c r="C59" s="4"/>
      <c r="D59" s="189" t="s">
        <v>143</v>
      </c>
      <c r="E59" s="231"/>
      <c r="F59" s="220"/>
      <c r="G59" s="221"/>
      <c r="H59" s="170"/>
      <c r="I59" s="113"/>
      <c r="J59" s="172"/>
    </row>
    <row r="60" spans="1:10" ht="15">
      <c r="A60" s="201">
        <v>27</v>
      </c>
      <c r="B60" s="205"/>
      <c r="C60" s="4"/>
      <c r="D60" s="206" t="s">
        <v>144</v>
      </c>
      <c r="E60" s="171" t="s">
        <v>119</v>
      </c>
      <c r="F60" s="220">
        <v>25</v>
      </c>
      <c r="G60" s="221">
        <v>198</v>
      </c>
      <c r="H60" s="170">
        <f>F60*G60</f>
        <v>4950</v>
      </c>
      <c r="I60" s="9"/>
      <c r="J60" s="172"/>
    </row>
    <row r="61" spans="1:10" ht="15">
      <c r="A61" s="201"/>
      <c r="B61" s="205"/>
      <c r="C61" s="4"/>
      <c r="D61" s="208" t="s">
        <v>163</v>
      </c>
      <c r="E61" s="171"/>
      <c r="F61" s="220"/>
      <c r="G61" s="221"/>
      <c r="H61" s="170"/>
      <c r="I61" s="9"/>
      <c r="J61" s="172"/>
    </row>
    <row r="62" spans="1:10" ht="15">
      <c r="A62" s="201">
        <v>28</v>
      </c>
      <c r="B62" s="205"/>
      <c r="C62" s="4"/>
      <c r="D62" s="206" t="s">
        <v>145</v>
      </c>
      <c r="E62" s="171" t="s">
        <v>119</v>
      </c>
      <c r="F62" s="220">
        <v>25</v>
      </c>
      <c r="G62" s="221">
        <v>100</v>
      </c>
      <c r="H62" s="170">
        <f>F62*G62</f>
        <v>2500</v>
      </c>
      <c r="I62" s="9"/>
      <c r="J62" s="172"/>
    </row>
    <row r="63" spans="1:10" ht="15">
      <c r="A63" s="201"/>
      <c r="B63" s="205"/>
      <c r="C63" s="4"/>
      <c r="D63" s="208" t="s">
        <v>163</v>
      </c>
      <c r="E63" s="171"/>
      <c r="F63" s="220"/>
      <c r="G63" s="221"/>
      <c r="H63" s="170"/>
      <c r="I63" s="9"/>
      <c r="J63" s="172"/>
    </row>
    <row r="64" spans="1:10" ht="15">
      <c r="A64" s="201">
        <v>29</v>
      </c>
      <c r="B64" s="205"/>
      <c r="C64" s="4"/>
      <c r="D64" s="206" t="s">
        <v>146</v>
      </c>
      <c r="E64" s="171" t="s">
        <v>22</v>
      </c>
      <c r="F64" s="220">
        <v>21</v>
      </c>
      <c r="G64" s="221">
        <v>98</v>
      </c>
      <c r="H64" s="170">
        <f>F64*G64</f>
        <v>2058</v>
      </c>
      <c r="I64" s="9"/>
      <c r="J64" s="172"/>
    </row>
    <row r="65" spans="1:10" ht="15">
      <c r="A65" s="201"/>
      <c r="B65" s="205"/>
      <c r="C65" s="4"/>
      <c r="D65" s="208" t="s">
        <v>163</v>
      </c>
      <c r="E65" s="171"/>
      <c r="F65" s="220"/>
      <c r="G65" s="221"/>
      <c r="H65" s="170"/>
      <c r="I65" s="9"/>
      <c r="J65" s="172"/>
    </row>
    <row r="66" spans="1:10" ht="15">
      <c r="A66" s="201">
        <v>30</v>
      </c>
      <c r="B66" s="173"/>
      <c r="C66" s="3"/>
      <c r="D66" s="230" t="s">
        <v>148</v>
      </c>
      <c r="E66" s="232" t="s">
        <v>147</v>
      </c>
      <c r="F66" s="220">
        <v>1</v>
      </c>
      <c r="G66" s="221">
        <v>1000</v>
      </c>
      <c r="H66" s="170">
        <f>F66*G66</f>
        <v>1000</v>
      </c>
      <c r="I66" s="9"/>
      <c r="J66" s="172"/>
    </row>
    <row r="67" spans="1:10" ht="15">
      <c r="A67" s="201"/>
      <c r="B67" s="173"/>
      <c r="C67" s="3"/>
      <c r="D67" s="233" t="s">
        <v>166</v>
      </c>
      <c r="E67" s="232"/>
      <c r="F67" s="220"/>
      <c r="G67" s="221"/>
      <c r="H67" s="170"/>
      <c r="I67" s="9"/>
      <c r="J67" s="172"/>
    </row>
    <row r="68" spans="1:10" ht="25.5">
      <c r="A68" s="201">
        <v>31</v>
      </c>
      <c r="B68" s="223"/>
      <c r="C68" s="1"/>
      <c r="D68" s="1" t="s">
        <v>58</v>
      </c>
      <c r="E68" s="234" t="s">
        <v>22</v>
      </c>
      <c r="F68" s="235">
        <v>1</v>
      </c>
      <c r="G68" s="236">
        <v>260</v>
      </c>
      <c r="H68" s="170">
        <f>F68*G68</f>
        <v>260</v>
      </c>
      <c r="I68" s="237"/>
      <c r="J68" s="172"/>
    </row>
    <row r="69" spans="1:10" ht="15">
      <c r="A69" s="201"/>
      <c r="B69" s="173"/>
      <c r="C69" s="3"/>
      <c r="D69" s="175" t="s">
        <v>48</v>
      </c>
      <c r="E69" s="113"/>
      <c r="F69" s="176"/>
      <c r="G69" s="3"/>
      <c r="H69" s="177">
        <f>ROUND(SUM(H45:H68),0)</f>
        <v>62078</v>
      </c>
      <c r="I69" s="113"/>
      <c r="J69" s="9"/>
    </row>
    <row r="70" spans="1:10" ht="15">
      <c r="A70" s="201"/>
      <c r="B70" s="173"/>
      <c r="C70" s="3"/>
      <c r="D70" s="175" t="s">
        <v>49</v>
      </c>
      <c r="E70" s="113"/>
      <c r="F70" s="176"/>
      <c r="G70" s="3"/>
      <c r="H70" s="177">
        <f>ROUND(0.03*H69,0)</f>
        <v>1862</v>
      </c>
      <c r="I70" s="113"/>
      <c r="J70" s="9"/>
    </row>
    <row r="71" spans="1:10" ht="15">
      <c r="A71" s="201"/>
      <c r="B71" s="173"/>
      <c r="C71" s="3"/>
      <c r="D71" s="175" t="s">
        <v>37</v>
      </c>
      <c r="E71" s="113"/>
      <c r="F71" s="176"/>
      <c r="G71" s="3"/>
      <c r="H71" s="3"/>
      <c r="I71" s="113"/>
      <c r="J71" s="9"/>
    </row>
    <row r="72" spans="1:10" ht="15">
      <c r="A72" s="201"/>
      <c r="B72" s="173"/>
      <c r="C72" s="178"/>
      <c r="D72" s="179" t="s">
        <v>102</v>
      </c>
      <c r="E72" s="114"/>
      <c r="F72" s="180"/>
      <c r="G72" s="178"/>
      <c r="H72" s="181">
        <f>H69+H70</f>
        <v>63940</v>
      </c>
      <c r="I72" s="114"/>
      <c r="J72" s="9"/>
    </row>
    <row r="73" spans="1:10" ht="15">
      <c r="A73" s="201"/>
      <c r="B73" s="173"/>
      <c r="C73" s="178"/>
      <c r="D73" s="179"/>
      <c r="E73" s="114"/>
      <c r="F73" s="180"/>
      <c r="G73" s="178"/>
      <c r="H73" s="181"/>
      <c r="I73" s="114"/>
      <c r="J73" s="9"/>
    </row>
    <row r="74" spans="1:10" ht="15">
      <c r="A74" s="201"/>
      <c r="B74" s="173"/>
      <c r="C74" s="178"/>
      <c r="D74" s="179"/>
      <c r="E74" s="114"/>
      <c r="F74" s="180"/>
      <c r="G74" s="178"/>
      <c r="H74" s="181"/>
      <c r="I74" s="114"/>
      <c r="J74" s="9"/>
    </row>
    <row r="75" spans="1:10" ht="15.75">
      <c r="A75" s="201"/>
      <c r="B75" s="27"/>
      <c r="C75" s="24"/>
      <c r="D75" s="168" t="s">
        <v>19</v>
      </c>
      <c r="E75" s="169"/>
      <c r="F75" s="169"/>
      <c r="G75" s="182"/>
      <c r="H75" s="183"/>
      <c r="I75" s="25"/>
      <c r="J75" s="9"/>
    </row>
    <row r="76" spans="1:10" ht="15">
      <c r="A76" s="201">
        <v>32</v>
      </c>
      <c r="B76" s="175">
        <v>220111436</v>
      </c>
      <c r="C76" s="3"/>
      <c r="D76" s="230" t="s">
        <v>20</v>
      </c>
      <c r="E76" s="220" t="s">
        <v>21</v>
      </c>
      <c r="F76" s="220">
        <v>46</v>
      </c>
      <c r="G76" s="238">
        <v>43.1</v>
      </c>
      <c r="H76" s="170">
        <f>F76*G76</f>
        <v>1982.6000000000001</v>
      </c>
      <c r="I76" s="102"/>
      <c r="J76" s="105"/>
    </row>
    <row r="77" spans="1:10" ht="15">
      <c r="A77" s="201"/>
      <c r="B77" s="175"/>
      <c r="C77" s="3"/>
      <c r="D77" s="233" t="s">
        <v>167</v>
      </c>
      <c r="E77" s="220"/>
      <c r="F77" s="220"/>
      <c r="G77" s="238"/>
      <c r="H77" s="170"/>
      <c r="I77" s="102"/>
      <c r="J77" s="105"/>
    </row>
    <row r="78" spans="1:10" ht="15">
      <c r="A78" s="201">
        <v>33</v>
      </c>
      <c r="B78" s="175">
        <v>220300001</v>
      </c>
      <c r="C78" s="3"/>
      <c r="D78" s="230" t="s">
        <v>23</v>
      </c>
      <c r="E78" s="220" t="s">
        <v>22</v>
      </c>
      <c r="F78" s="220">
        <v>46</v>
      </c>
      <c r="G78" s="238">
        <v>290</v>
      </c>
      <c r="H78" s="170">
        <f>F78*G78</f>
        <v>13340</v>
      </c>
      <c r="I78" s="102"/>
      <c r="J78" s="105"/>
    </row>
    <row r="79" spans="1:10" ht="15">
      <c r="A79" s="201"/>
      <c r="B79" s="175"/>
      <c r="C79" s="3"/>
      <c r="D79" s="233" t="s">
        <v>167</v>
      </c>
      <c r="E79" s="220"/>
      <c r="F79" s="220"/>
      <c r="G79" s="238"/>
      <c r="H79" s="170"/>
      <c r="I79" s="102"/>
      <c r="J79" s="105"/>
    </row>
    <row r="80" spans="1:10" ht="15.75">
      <c r="A80" s="201"/>
      <c r="B80" s="239"/>
      <c r="C80" s="240"/>
      <c r="D80" s="240" t="s">
        <v>24</v>
      </c>
      <c r="E80" s="241"/>
      <c r="F80" s="241"/>
      <c r="G80" s="238"/>
      <c r="H80" s="170"/>
      <c r="I80" s="102"/>
      <c r="J80" s="105"/>
    </row>
    <row r="81" spans="1:10" ht="15">
      <c r="A81" s="201">
        <v>34</v>
      </c>
      <c r="B81" s="175">
        <v>220300102</v>
      </c>
      <c r="C81" s="3"/>
      <c r="D81" s="230" t="s">
        <v>44</v>
      </c>
      <c r="E81" s="224" t="s">
        <v>22</v>
      </c>
      <c r="F81" s="184">
        <v>12</v>
      </c>
      <c r="G81" s="238">
        <v>110</v>
      </c>
      <c r="H81" s="170">
        <f>F81*G81</f>
        <v>1320</v>
      </c>
      <c r="I81" s="102"/>
      <c r="J81" s="105"/>
    </row>
    <row r="82" spans="1:10" ht="15.75">
      <c r="A82" s="201">
        <v>35</v>
      </c>
      <c r="B82" s="175">
        <v>220330111</v>
      </c>
      <c r="C82" s="3"/>
      <c r="D82" s="230" t="s">
        <v>45</v>
      </c>
      <c r="E82" s="224" t="s">
        <v>22</v>
      </c>
      <c r="F82" s="184">
        <v>1</v>
      </c>
      <c r="G82" s="238">
        <v>60</v>
      </c>
      <c r="H82" s="170">
        <f aca="true" t="shared" si="1" ref="H82:H94">F82*G82</f>
        <v>60</v>
      </c>
      <c r="I82" s="108"/>
      <c r="J82" s="105"/>
    </row>
    <row r="83" spans="1:10" ht="15">
      <c r="A83" s="201">
        <v>36</v>
      </c>
      <c r="B83" s="175">
        <v>220330133</v>
      </c>
      <c r="C83" s="3"/>
      <c r="D83" s="230" t="s">
        <v>46</v>
      </c>
      <c r="E83" s="224" t="s">
        <v>22</v>
      </c>
      <c r="F83" s="184">
        <v>1</v>
      </c>
      <c r="G83" s="238">
        <v>590</v>
      </c>
      <c r="H83" s="170">
        <f t="shared" si="1"/>
        <v>590</v>
      </c>
      <c r="I83" s="102"/>
      <c r="J83" s="105"/>
    </row>
    <row r="84" spans="1:10" ht="15">
      <c r="A84" s="201">
        <v>37</v>
      </c>
      <c r="B84" s="175">
        <v>220321461</v>
      </c>
      <c r="C84" s="3"/>
      <c r="D84" s="230" t="s">
        <v>118</v>
      </c>
      <c r="E84" s="220" t="s">
        <v>22</v>
      </c>
      <c r="F84" s="184">
        <v>3</v>
      </c>
      <c r="G84" s="238">
        <v>60</v>
      </c>
      <c r="H84" s="170">
        <f t="shared" si="1"/>
        <v>180</v>
      </c>
      <c r="I84" s="102"/>
      <c r="J84" s="105"/>
    </row>
    <row r="85" spans="1:10" ht="15">
      <c r="A85" s="201">
        <v>38</v>
      </c>
      <c r="B85" s="175">
        <v>220330191</v>
      </c>
      <c r="C85" s="3"/>
      <c r="D85" s="230" t="s">
        <v>47</v>
      </c>
      <c r="E85" s="224" t="s">
        <v>22</v>
      </c>
      <c r="F85" s="220">
        <v>1</v>
      </c>
      <c r="G85" s="238">
        <v>139</v>
      </c>
      <c r="H85" s="170">
        <f t="shared" si="1"/>
        <v>139</v>
      </c>
      <c r="I85" s="102"/>
      <c r="J85" s="105"/>
    </row>
    <row r="86" spans="1:10" ht="15">
      <c r="A86" s="201">
        <v>39</v>
      </c>
      <c r="B86" s="175">
        <v>220330303</v>
      </c>
      <c r="C86" s="3"/>
      <c r="D86" s="230" t="s">
        <v>121</v>
      </c>
      <c r="E86" s="224" t="s">
        <v>22</v>
      </c>
      <c r="F86" s="220">
        <v>1</v>
      </c>
      <c r="G86" s="238">
        <v>3000</v>
      </c>
      <c r="H86" s="170">
        <f t="shared" si="1"/>
        <v>3000</v>
      </c>
      <c r="I86" s="102"/>
      <c r="J86" s="105"/>
    </row>
    <row r="87" spans="1:10" ht="15">
      <c r="A87" s="201">
        <v>40</v>
      </c>
      <c r="B87" s="175">
        <v>220330741</v>
      </c>
      <c r="C87" s="3"/>
      <c r="D87" s="230" t="s">
        <v>122</v>
      </c>
      <c r="E87" s="224" t="s">
        <v>22</v>
      </c>
      <c r="F87" s="184">
        <v>13</v>
      </c>
      <c r="G87" s="238">
        <v>130</v>
      </c>
      <c r="H87" s="170">
        <f t="shared" si="1"/>
        <v>1690</v>
      </c>
      <c r="I87" s="102"/>
      <c r="J87" s="105"/>
    </row>
    <row r="88" spans="1:10" ht="15">
      <c r="A88" s="201">
        <v>41</v>
      </c>
      <c r="B88" s="175">
        <v>220330783</v>
      </c>
      <c r="C88" s="3"/>
      <c r="D88" s="230" t="s">
        <v>120</v>
      </c>
      <c r="E88" s="224" t="s">
        <v>22</v>
      </c>
      <c r="F88" s="184">
        <v>2</v>
      </c>
      <c r="G88" s="238">
        <v>160</v>
      </c>
      <c r="H88" s="170">
        <f t="shared" si="1"/>
        <v>320</v>
      </c>
      <c r="I88" s="102"/>
      <c r="J88" s="105"/>
    </row>
    <row r="89" spans="1:10" ht="15">
      <c r="A89" s="201">
        <v>42</v>
      </c>
      <c r="B89" s="175">
        <v>220330741</v>
      </c>
      <c r="C89" s="3"/>
      <c r="D89" s="230" t="s">
        <v>29</v>
      </c>
      <c r="E89" s="224" t="s">
        <v>22</v>
      </c>
      <c r="F89" s="184">
        <v>1</v>
      </c>
      <c r="G89" s="238">
        <v>1300</v>
      </c>
      <c r="H89" s="170">
        <f t="shared" si="1"/>
        <v>1300</v>
      </c>
      <c r="I89" s="102"/>
      <c r="J89" s="105"/>
    </row>
    <row r="90" spans="1:10" ht="15">
      <c r="A90" s="201">
        <v>43</v>
      </c>
      <c r="B90" s="175">
        <v>220330166</v>
      </c>
      <c r="C90" s="3"/>
      <c r="D90" s="230" t="s">
        <v>30</v>
      </c>
      <c r="E90" s="220" t="s">
        <v>22</v>
      </c>
      <c r="F90" s="184">
        <v>5</v>
      </c>
      <c r="G90" s="238">
        <v>260</v>
      </c>
      <c r="H90" s="170">
        <f t="shared" si="1"/>
        <v>1300</v>
      </c>
      <c r="I90" s="102"/>
      <c r="J90" s="105"/>
    </row>
    <row r="91" spans="1:10" ht="15">
      <c r="A91" s="201">
        <v>45</v>
      </c>
      <c r="B91" s="175" t="s">
        <v>150</v>
      </c>
      <c r="C91" s="3"/>
      <c r="D91" s="230" t="s">
        <v>149</v>
      </c>
      <c r="E91" s="224" t="s">
        <v>22</v>
      </c>
      <c r="F91" s="176">
        <v>1</v>
      </c>
      <c r="G91" s="238">
        <v>3200</v>
      </c>
      <c r="H91" s="170">
        <f t="shared" si="1"/>
        <v>3200</v>
      </c>
      <c r="I91" s="102"/>
      <c r="J91" s="105"/>
    </row>
    <row r="92" spans="1:10" ht="15">
      <c r="A92" s="201">
        <v>46</v>
      </c>
      <c r="B92" s="175">
        <v>220410101</v>
      </c>
      <c r="C92" s="3"/>
      <c r="D92" s="230" t="s">
        <v>42</v>
      </c>
      <c r="E92" s="220" t="s">
        <v>22</v>
      </c>
      <c r="F92" s="220">
        <v>1</v>
      </c>
      <c r="G92" s="238">
        <v>740</v>
      </c>
      <c r="H92" s="170">
        <f t="shared" si="1"/>
        <v>740</v>
      </c>
      <c r="I92" s="102"/>
      <c r="J92" s="105"/>
    </row>
    <row r="93" spans="1:10" ht="15">
      <c r="A93" s="201">
        <v>47</v>
      </c>
      <c r="B93" s="175">
        <v>220410511</v>
      </c>
      <c r="C93" s="3"/>
      <c r="D93" s="230" t="s">
        <v>43</v>
      </c>
      <c r="E93" s="220" t="s">
        <v>22</v>
      </c>
      <c r="F93" s="220">
        <v>2</v>
      </c>
      <c r="G93" s="238">
        <v>75</v>
      </c>
      <c r="H93" s="170">
        <f t="shared" si="1"/>
        <v>150</v>
      </c>
      <c r="I93" s="102"/>
      <c r="J93" s="105"/>
    </row>
    <row r="94" spans="1:10" ht="15">
      <c r="A94" s="201">
        <v>48</v>
      </c>
      <c r="B94" s="196" t="s">
        <v>116</v>
      </c>
      <c r="C94" s="4"/>
      <c r="D94" s="197" t="s">
        <v>117</v>
      </c>
      <c r="E94" s="9" t="s">
        <v>22</v>
      </c>
      <c r="F94" s="220">
        <v>21</v>
      </c>
      <c r="G94" s="238">
        <v>600</v>
      </c>
      <c r="H94" s="170">
        <f t="shared" si="1"/>
        <v>12600</v>
      </c>
      <c r="I94" s="102"/>
      <c r="J94" s="105"/>
    </row>
    <row r="95" spans="1:10" ht="15">
      <c r="A95" s="201"/>
      <c r="B95" s="185"/>
      <c r="C95" s="178"/>
      <c r="D95" s="186" t="s">
        <v>56</v>
      </c>
      <c r="E95" s="180"/>
      <c r="F95" s="187"/>
      <c r="G95" s="188"/>
      <c r="H95" s="198">
        <f>ROUND(SUM(H76:H94),0)</f>
        <v>41912</v>
      </c>
      <c r="I95" s="103"/>
      <c r="J95" s="105"/>
    </row>
    <row r="96" spans="1:10" ht="15">
      <c r="A96" s="201"/>
      <c r="B96" s="185"/>
      <c r="C96" s="178"/>
      <c r="D96" s="186"/>
      <c r="E96" s="180"/>
      <c r="F96" s="187"/>
      <c r="G96" s="188"/>
      <c r="H96" s="181"/>
      <c r="I96" s="103"/>
      <c r="J96" s="105"/>
    </row>
    <row r="97" spans="1:10" ht="15">
      <c r="A97" s="201"/>
      <c r="B97" s="185"/>
      <c r="C97" s="178"/>
      <c r="D97" s="186"/>
      <c r="E97" s="180"/>
      <c r="F97" s="187"/>
      <c r="G97" s="188"/>
      <c r="H97" s="181"/>
      <c r="I97" s="103"/>
      <c r="J97" s="105"/>
    </row>
    <row r="98" spans="1:10" ht="15.75">
      <c r="A98" s="201"/>
      <c r="B98" s="106"/>
      <c r="C98" s="107"/>
      <c r="D98" s="189" t="s">
        <v>57</v>
      </c>
      <c r="E98" s="108"/>
      <c r="F98" s="109"/>
      <c r="G98" s="190"/>
      <c r="H98" s="110"/>
      <c r="I98" s="108"/>
      <c r="J98" s="105"/>
    </row>
    <row r="99" spans="1:10" ht="15">
      <c r="A99" s="201">
        <v>49</v>
      </c>
      <c r="B99" s="175">
        <v>220260027</v>
      </c>
      <c r="C99" s="3"/>
      <c r="D99" s="230" t="s">
        <v>174</v>
      </c>
      <c r="E99" s="224" t="s">
        <v>22</v>
      </c>
      <c r="F99" s="184">
        <v>1</v>
      </c>
      <c r="G99" s="238">
        <v>105</v>
      </c>
      <c r="H99" s="170">
        <f aca="true" t="shared" si="2" ref="H99:H113">F99*G99</f>
        <v>105</v>
      </c>
      <c r="I99" s="102"/>
      <c r="J99" s="105"/>
    </row>
    <row r="100" spans="1:10" ht="15">
      <c r="A100" s="201">
        <v>50</v>
      </c>
      <c r="B100" s="175">
        <v>220260047</v>
      </c>
      <c r="C100" s="3"/>
      <c r="D100" s="230" t="s">
        <v>50</v>
      </c>
      <c r="E100" s="224" t="s">
        <v>22</v>
      </c>
      <c r="F100" s="184">
        <v>12</v>
      </c>
      <c r="G100" s="238">
        <v>105</v>
      </c>
      <c r="H100" s="170">
        <f t="shared" si="2"/>
        <v>1260</v>
      </c>
      <c r="I100" s="102"/>
      <c r="J100" s="105"/>
    </row>
    <row r="101" spans="1:10" ht="15">
      <c r="A101" s="201">
        <v>51</v>
      </c>
      <c r="B101" s="175">
        <v>220260721</v>
      </c>
      <c r="C101" s="3"/>
      <c r="D101" s="230" t="s">
        <v>181</v>
      </c>
      <c r="E101" s="224" t="s">
        <v>119</v>
      </c>
      <c r="F101" s="184">
        <v>25</v>
      </c>
      <c r="G101" s="238">
        <v>128</v>
      </c>
      <c r="H101" s="170">
        <f t="shared" si="2"/>
        <v>3200</v>
      </c>
      <c r="I101" s="102"/>
      <c r="J101" s="105"/>
    </row>
    <row r="102" spans="1:10" ht="15">
      <c r="A102" s="201">
        <v>52</v>
      </c>
      <c r="B102" s="175">
        <v>220270006</v>
      </c>
      <c r="C102" s="3"/>
      <c r="D102" s="230" t="s">
        <v>40</v>
      </c>
      <c r="E102" s="224" t="s">
        <v>119</v>
      </c>
      <c r="F102" s="184">
        <f>F45+F47+F31</f>
        <v>707</v>
      </c>
      <c r="G102" s="238">
        <v>15</v>
      </c>
      <c r="H102" s="170">
        <f t="shared" si="2"/>
        <v>10605</v>
      </c>
      <c r="I102" s="102"/>
      <c r="J102" s="105"/>
    </row>
    <row r="103" spans="1:10" ht="15">
      <c r="A103" s="201"/>
      <c r="B103" s="175"/>
      <c r="C103" s="3"/>
      <c r="D103" s="233" t="s">
        <v>176</v>
      </c>
      <c r="E103" s="224"/>
      <c r="F103" s="184"/>
      <c r="G103" s="238"/>
      <c r="H103" s="170"/>
      <c r="I103" s="102"/>
      <c r="J103" s="105"/>
    </row>
    <row r="104" spans="1:10" ht="15">
      <c r="A104" s="201">
        <v>53</v>
      </c>
      <c r="B104" s="175">
        <v>220261622</v>
      </c>
      <c r="C104" s="3"/>
      <c r="D104" s="230" t="s">
        <v>51</v>
      </c>
      <c r="E104" s="224" t="s">
        <v>22</v>
      </c>
      <c r="F104" s="220">
        <v>1237</v>
      </c>
      <c r="G104" s="238">
        <v>12</v>
      </c>
      <c r="H104" s="170">
        <f t="shared" si="2"/>
        <v>14844</v>
      </c>
      <c r="I104" s="102"/>
      <c r="J104" s="105"/>
    </row>
    <row r="105" spans="1:10" ht="15">
      <c r="A105" s="201"/>
      <c r="B105" s="175"/>
      <c r="C105" s="3"/>
      <c r="D105" s="233" t="s">
        <v>168</v>
      </c>
      <c r="E105" s="224"/>
      <c r="F105" s="220"/>
      <c r="G105" s="238"/>
      <c r="H105" s="170"/>
      <c r="I105" s="102"/>
      <c r="J105" s="105"/>
    </row>
    <row r="106" spans="1:10" ht="15">
      <c r="A106" s="201">
        <v>54</v>
      </c>
      <c r="B106" s="175">
        <v>220261661</v>
      </c>
      <c r="C106" s="3"/>
      <c r="D106" s="230" t="s">
        <v>52</v>
      </c>
      <c r="E106" s="224" t="s">
        <v>119</v>
      </c>
      <c r="F106" s="220">
        <v>722</v>
      </c>
      <c r="G106" s="238">
        <v>9</v>
      </c>
      <c r="H106" s="170">
        <f t="shared" si="2"/>
        <v>6498</v>
      </c>
      <c r="I106" s="102"/>
      <c r="J106" s="105"/>
    </row>
    <row r="107" spans="1:10" ht="25.5">
      <c r="A107" s="201"/>
      <c r="B107" s="175"/>
      <c r="C107" s="3"/>
      <c r="D107" s="242" t="s">
        <v>175</v>
      </c>
      <c r="E107" s="224"/>
      <c r="F107" s="220"/>
      <c r="G107" s="238"/>
      <c r="H107" s="170"/>
      <c r="I107" s="102"/>
      <c r="J107" s="105"/>
    </row>
    <row r="108" spans="1:10" ht="15">
      <c r="A108" s="201">
        <v>55</v>
      </c>
      <c r="B108" s="175">
        <v>220261611</v>
      </c>
      <c r="C108" s="3"/>
      <c r="D108" s="230" t="s">
        <v>53</v>
      </c>
      <c r="E108" s="224" t="s">
        <v>22</v>
      </c>
      <c r="F108" s="220">
        <v>4</v>
      </c>
      <c r="G108" s="238">
        <v>253</v>
      </c>
      <c r="H108" s="170">
        <f t="shared" si="2"/>
        <v>1012</v>
      </c>
      <c r="I108" s="102"/>
      <c r="J108" s="105"/>
    </row>
    <row r="109" spans="1:10" ht="15">
      <c r="A109" s="201">
        <v>56</v>
      </c>
      <c r="B109" s="175">
        <v>220521001</v>
      </c>
      <c r="C109" s="3"/>
      <c r="D109" s="230" t="s">
        <v>54</v>
      </c>
      <c r="E109" s="224" t="s">
        <v>22</v>
      </c>
      <c r="F109" s="220">
        <v>1</v>
      </c>
      <c r="G109" s="238">
        <v>1500</v>
      </c>
      <c r="H109" s="170">
        <f t="shared" si="2"/>
        <v>1500</v>
      </c>
      <c r="I109" s="102"/>
      <c r="J109" s="105"/>
    </row>
    <row r="110" spans="1:10" ht="15">
      <c r="A110" s="201">
        <v>57</v>
      </c>
      <c r="B110" s="175">
        <v>220550801</v>
      </c>
      <c r="C110" s="3"/>
      <c r="D110" s="230" t="s">
        <v>55</v>
      </c>
      <c r="E110" s="224" t="s">
        <v>22</v>
      </c>
      <c r="F110" s="220">
        <v>1</v>
      </c>
      <c r="G110" s="238">
        <v>1500</v>
      </c>
      <c r="H110" s="170">
        <f t="shared" si="2"/>
        <v>1500</v>
      </c>
      <c r="I110" s="102"/>
      <c r="J110" s="105"/>
    </row>
    <row r="111" spans="1:10" ht="15">
      <c r="A111" s="201">
        <v>58</v>
      </c>
      <c r="B111" s="175">
        <v>22011346</v>
      </c>
      <c r="C111" s="3"/>
      <c r="D111" s="230" t="s">
        <v>27</v>
      </c>
      <c r="E111" s="224" t="s">
        <v>22</v>
      </c>
      <c r="F111" s="220">
        <v>46</v>
      </c>
      <c r="G111" s="238">
        <v>21</v>
      </c>
      <c r="H111" s="170">
        <f t="shared" si="2"/>
        <v>966</v>
      </c>
      <c r="I111" s="102"/>
      <c r="J111" s="105"/>
    </row>
    <row r="112" spans="1:10" ht="15">
      <c r="A112" s="201"/>
      <c r="B112" s="175"/>
      <c r="C112" s="3"/>
      <c r="D112" s="233" t="s">
        <v>167</v>
      </c>
      <c r="E112" s="224"/>
      <c r="F112" s="220"/>
      <c r="G112" s="238"/>
      <c r="H112" s="170"/>
      <c r="I112" s="102"/>
      <c r="J112" s="105"/>
    </row>
    <row r="113" spans="1:10" ht="15">
      <c r="A113" s="201">
        <v>59</v>
      </c>
      <c r="B113" s="175">
        <v>220111761</v>
      </c>
      <c r="C113" s="3"/>
      <c r="D113" s="230" t="s">
        <v>28</v>
      </c>
      <c r="E113" s="224" t="s">
        <v>22</v>
      </c>
      <c r="F113" s="220">
        <v>1</v>
      </c>
      <c r="G113" s="238">
        <v>230</v>
      </c>
      <c r="H113" s="170">
        <f t="shared" si="2"/>
        <v>230</v>
      </c>
      <c r="I113" s="102"/>
      <c r="J113" s="105"/>
    </row>
    <row r="114" spans="1:10" ht="15">
      <c r="A114" s="201"/>
      <c r="B114" s="111"/>
      <c r="C114" s="104"/>
      <c r="D114" s="191" t="s">
        <v>38</v>
      </c>
      <c r="E114" s="103"/>
      <c r="F114" s="112"/>
      <c r="G114" s="192"/>
      <c r="H114" s="198">
        <f>ROUND(SUM(H99:H113),0)</f>
        <v>41720</v>
      </c>
      <c r="I114" s="103"/>
      <c r="J114" s="105"/>
    </row>
    <row r="115" spans="1:10" ht="15">
      <c r="A115" s="201"/>
      <c r="B115" s="193"/>
      <c r="G115" s="153"/>
      <c r="H115" s="152"/>
      <c r="J115" s="153"/>
    </row>
    <row r="116" spans="1:10" ht="15">
      <c r="A116" s="201"/>
      <c r="B116" s="193"/>
      <c r="G116" s="153"/>
      <c r="H116" s="152"/>
      <c r="J116" s="153"/>
    </row>
    <row r="117" spans="1:10" ht="15">
      <c r="A117" s="201"/>
      <c r="B117" s="193"/>
      <c r="H117" s="152"/>
      <c r="J117" s="153"/>
    </row>
    <row r="118" spans="1:10" ht="15">
      <c r="A118" s="201"/>
      <c r="B118" s="27"/>
      <c r="C118" s="8"/>
      <c r="D118" s="194"/>
      <c r="H118" s="152"/>
      <c r="J118" s="153"/>
    </row>
    <row r="119" spans="1:10" ht="15">
      <c r="A119" s="201"/>
      <c r="B119" s="26"/>
      <c r="C119" s="4"/>
      <c r="D119" s="4"/>
      <c r="H119" s="152"/>
      <c r="J119" s="153"/>
    </row>
    <row r="120" spans="1:10" ht="15">
      <c r="A120" s="201"/>
      <c r="B120" s="193"/>
      <c r="H120" s="152"/>
      <c r="J120" s="153"/>
    </row>
    <row r="121" spans="1:10" ht="15">
      <c r="A121" s="201"/>
      <c r="B121" s="193"/>
      <c r="H121" s="152"/>
      <c r="J121" s="153"/>
    </row>
    <row r="122" spans="1:10" ht="15">
      <c r="A122" s="201"/>
      <c r="B122" s="193"/>
      <c r="H122" s="152"/>
      <c r="J122" s="153"/>
    </row>
    <row r="123" spans="1:10" ht="15">
      <c r="A123" s="201"/>
      <c r="B123" s="193"/>
      <c r="H123" s="152"/>
      <c r="J123" s="153"/>
    </row>
    <row r="124" spans="1:10" ht="15">
      <c r="A124" s="201"/>
      <c r="B124" s="193"/>
      <c r="H124" s="152"/>
      <c r="J124" s="153"/>
    </row>
    <row r="125" spans="1:10" ht="15">
      <c r="A125" s="201"/>
      <c r="B125" s="193"/>
      <c r="H125" s="152"/>
      <c r="J125" s="153"/>
    </row>
    <row r="126" spans="1:10" ht="15">
      <c r="A126" s="201"/>
      <c r="B126" s="193"/>
      <c r="H126" s="152"/>
      <c r="J126" s="153"/>
    </row>
    <row r="127" spans="1:10" ht="15">
      <c r="A127" s="201"/>
      <c r="G127" s="153"/>
      <c r="H127" s="152"/>
      <c r="J127" s="153"/>
    </row>
    <row r="128" spans="1:10" ht="15">
      <c r="A128" s="201"/>
      <c r="G128" s="153"/>
      <c r="H128" s="152"/>
      <c r="J128" s="153"/>
    </row>
    <row r="129" spans="1:10" ht="15">
      <c r="A129" s="201"/>
      <c r="G129" s="153"/>
      <c r="H129" s="152"/>
      <c r="J129" s="153"/>
    </row>
    <row r="130" spans="1:10" ht="15">
      <c r="A130" s="201"/>
      <c r="G130" s="153"/>
      <c r="H130" s="152"/>
      <c r="J130" s="153"/>
    </row>
    <row r="131" spans="1:10" ht="15">
      <c r="A131" s="201"/>
      <c r="G131" s="153"/>
      <c r="H131" s="152"/>
      <c r="J131" s="153"/>
    </row>
    <row r="132" spans="1:10" ht="15">
      <c r="A132" s="201"/>
      <c r="G132" s="153"/>
      <c r="H132" s="152"/>
      <c r="J132" s="153"/>
    </row>
    <row r="133" spans="1:10" ht="15">
      <c r="A133" s="201"/>
      <c r="G133" s="153"/>
      <c r="H133" s="152"/>
      <c r="J133" s="153"/>
    </row>
    <row r="134" ht="15">
      <c r="A134" s="201"/>
    </row>
    <row r="135" ht="15">
      <c r="A135" s="201"/>
    </row>
    <row r="136" ht="15">
      <c r="A136" s="201"/>
    </row>
    <row r="137" ht="15">
      <c r="A137" s="201"/>
    </row>
    <row r="138" ht="15">
      <c r="A138" s="201"/>
    </row>
    <row r="139" ht="15">
      <c r="A139" s="201"/>
    </row>
    <row r="140" ht="15">
      <c r="A140" s="201"/>
    </row>
    <row r="141" ht="15">
      <c r="A141" s="201"/>
    </row>
    <row r="142" ht="15">
      <c r="A142" s="201"/>
    </row>
    <row r="143" ht="15">
      <c r="A143" s="201"/>
    </row>
    <row r="144" ht="15">
      <c r="A144" s="201"/>
    </row>
    <row r="145" ht="15">
      <c r="A145" s="201"/>
    </row>
    <row r="146" ht="15">
      <c r="A146" s="201"/>
    </row>
    <row r="147" ht="15">
      <c r="A147" s="201"/>
    </row>
    <row r="148" ht="15">
      <c r="A148" s="201"/>
    </row>
    <row r="149" ht="15">
      <c r="A149" s="201"/>
    </row>
    <row r="150" ht="15">
      <c r="A150" s="201"/>
    </row>
    <row r="151" ht="15">
      <c r="A151" s="201"/>
    </row>
    <row r="152" ht="15">
      <c r="A152" s="201"/>
    </row>
    <row r="153" ht="15">
      <c r="A153" s="201"/>
    </row>
    <row r="154" ht="15">
      <c r="A154" s="201"/>
    </row>
    <row r="155" ht="15">
      <c r="A155" s="201"/>
    </row>
    <row r="156" ht="15">
      <c r="A156" s="201"/>
    </row>
    <row r="157" ht="15">
      <c r="A157" s="201"/>
    </row>
    <row r="158" ht="15">
      <c r="A158" s="201"/>
    </row>
    <row r="159" ht="15">
      <c r="A159" s="201"/>
    </row>
    <row r="160" ht="15">
      <c r="A160" s="201"/>
    </row>
    <row r="161" ht="15">
      <c r="A161" s="201"/>
    </row>
    <row r="162" ht="15">
      <c r="A162" s="201"/>
    </row>
    <row r="163" ht="15">
      <c r="A163" s="201"/>
    </row>
    <row r="164" ht="15">
      <c r="A164" s="201"/>
    </row>
    <row r="165" ht="15">
      <c r="A165" s="201"/>
    </row>
    <row r="166" ht="15">
      <c r="A166" s="201"/>
    </row>
    <row r="167" ht="15">
      <c r="A167" s="201"/>
    </row>
    <row r="168" ht="15">
      <c r="A168" s="201"/>
    </row>
    <row r="169" ht="15">
      <c r="A169" s="201"/>
    </row>
    <row r="170" ht="15">
      <c r="A170" s="201"/>
    </row>
    <row r="171" ht="15">
      <c r="A171" s="201"/>
    </row>
    <row r="172" ht="15">
      <c r="A172" s="201"/>
    </row>
    <row r="173" ht="15">
      <c r="A173" s="201"/>
    </row>
    <row r="174" ht="15">
      <c r="A174" s="201"/>
    </row>
    <row r="175" ht="15">
      <c r="A175" s="201"/>
    </row>
    <row r="176" ht="15">
      <c r="A176" s="201"/>
    </row>
    <row r="177" ht="15">
      <c r="A177" s="201"/>
    </row>
    <row r="178" ht="15">
      <c r="A178" s="201"/>
    </row>
    <row r="179" ht="15">
      <c r="A179" s="201"/>
    </row>
    <row r="180" ht="15">
      <c r="A180" s="201"/>
    </row>
    <row r="181" ht="15">
      <c r="A181" s="201"/>
    </row>
    <row r="182" ht="15">
      <c r="A182" s="201"/>
    </row>
    <row r="183" ht="15">
      <c r="A183" s="201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Rek</dc:creator>
  <cp:keywords/>
  <dc:description/>
  <cp:lastModifiedBy>Ing. Martin Neuschl</cp:lastModifiedBy>
  <cp:lastPrinted>2012-10-28T20:02:40Z</cp:lastPrinted>
  <dcterms:created xsi:type="dcterms:W3CDTF">1997-02-15T12:55:11Z</dcterms:created>
  <dcterms:modified xsi:type="dcterms:W3CDTF">2014-11-10T08:25:15Z</dcterms:modified>
  <cp:category/>
  <cp:version/>
  <cp:contentType/>
  <cp:contentStatus/>
</cp:coreProperties>
</file>