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comments3.xml" ContentType="application/vnd.openxmlformats-officedocument.spreadsheetml.comment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kyny pro vyplnění" sheetId="1" state="visible" r:id="rId3"/>
    <sheet name="Stavba" sheetId="2" state="visible" r:id="rId4"/>
    <sheet name="L 02 Pol" sheetId="3" state="visible" r:id="rId5"/>
    <sheet name="1. - Silnoproudá elektrot..." sheetId="4" state="visible" r:id="rId6"/>
    <sheet name="VzorPolozky" sheetId="5" state="hidden" r:id="rId7"/>
  </sheets>
  <externalReferences>
    <externalReference r:id="rId8"/>
    <externalReference r:id="rId9"/>
  </externalReferences>
  <definedNames>
    <definedName function="false" hidden="false" localSheetId="3" name="_xlnm.Print_Area" vbProcedure="false">'1. - Silnoproudá elektrot...'!$C$4:$J$76,'1. - Silnoproudá elektrot...'!$C$82:$J$108,'1. - Silnoproudá elektrot...'!$C$114:$J$183</definedName>
    <definedName function="false" hidden="false" localSheetId="3" name="_xlnm.Print_Titles" vbProcedure="false">'1. - Silnoproudá elektrot...'!$126:$126</definedName>
    <definedName function="false" hidden="true" localSheetId="3" name="_xlnm._FilterDatabase" vbProcedure="false">'1. - Silnoproudá elektrot...'!$C$126:$K$183</definedName>
    <definedName function="false" hidden="false" localSheetId="2" name="_xlnm.Print_Area" vbProcedure="false">'L 02 Pol'!$A$1:$Y$158</definedName>
    <definedName function="false" hidden="false" localSheetId="2" name="_xlnm.Print_Titles" vbProcedure="false">'L 02 Pol'!$1:$7</definedName>
    <definedName function="false" hidden="false" localSheetId="1" name="_xlnm.Print_Area" vbProcedure="false">Stavba!$A$1:$J$73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true" localSheetId="1" name="Z_B7E7C763_C459_487D_8ABA_5CFDDFBD5A84_.wvu.Cols" vbProcedure="false">Stavba!$A:$A</definedName>
    <definedName function="false" hidden="tru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Neznámý autor</author>
  </authors>
  <commentList>
    <comment ref="D11" authorId="0">
      <text>
        <r>
          <rPr>
            <sz val="10"/>
            <rFont val="Arial"/>
            <family val="2"/>
            <charset val="238"/>
          </rPr>
          <t xml:space="preserve">Název</t>
        </r>
      </text>
    </comment>
    <comment ref="D12" authorId="0">
      <text>
        <r>
          <rPr>
            <sz val="10"/>
            <rFont val="Arial"/>
            <family val="2"/>
            <charset val="238"/>
          </rPr>
          <t xml:space="preserve">Ulice</t>
        </r>
      </text>
    </comment>
    <comment ref="D13" authorId="0">
      <text>
        <r>
          <rPr>
            <sz val="10"/>
            <rFont val="Arial"/>
            <family val="2"/>
            <charset val="238"/>
          </rPr>
          <t xml:space="preserve">PSČ</t>
        </r>
      </text>
    </comment>
    <comment ref="E13" authorId="0">
      <text>
        <r>
          <rPr>
            <sz val="10"/>
            <rFont val="Arial"/>
            <family val="2"/>
            <charset val="238"/>
          </rPr>
          <t xml:space="preserve">Místo</t>
        </r>
      </text>
    </comment>
    <comment ref="I11" authorId="0">
      <text>
        <r>
          <rPr>
            <sz val="10"/>
            <rFont val="Arial"/>
            <family val="2"/>
            <charset val="238"/>
          </rPr>
          <t xml:space="preserve">IČO</t>
        </r>
      </text>
    </comment>
    <comment ref="I12" authorId="0">
      <text>
        <r>
          <rPr>
            <sz val="10"/>
            <rFont val="Arial"/>
            <family val="2"/>
            <charset val="238"/>
          </rPr>
          <t xml:space="preserve">DIČ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Neznámý autor</author>
  </authors>
  <commentList>
    <comment ref="S6" authorId="0">
      <text>
        <r>
          <rPr>
            <sz val="10"/>
            <rFont val="Arial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Arial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<sst xmlns="http://schemas.openxmlformats.org/spreadsheetml/2006/main" count="1748" uniqueCount="604">
  <si>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</si>
  <si>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</si>
  <si>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</si>
  <si>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</si>
  <si>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</si>
  <si>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100003</t>
  </si>
  <si>
    <t xml:space="preserve">FN Brno</t>
  </si>
  <si>
    <t xml:space="preserve">Objekt:</t>
  </si>
  <si>
    <t xml:space="preserve">L</t>
  </si>
  <si>
    <t xml:space="preserve">Budova L</t>
  </si>
  <si>
    <t xml:space="preserve">Rozpočet:</t>
  </si>
  <si>
    <t xml:space="preserve">02</t>
  </si>
  <si>
    <t xml:space="preserve">Úpravna vody</t>
  </si>
  <si>
    <t xml:space="preserve">Objednatel: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</si>
  <si>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</si>
  <si>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</si>
  <si>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</si>
  <si>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</si>
  <si>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</si>
  <si>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</si>
  <si>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</si>
  <si>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</si>
  <si>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</si>
  <si>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</si>
  <si>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</si>
  <si>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</si>
  <si>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</si>
  <si>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</si>
  <si>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</si>
  <si>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</si>
  <si>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</si>
  <si>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</si>
  <si>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</si>
  <si>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</si>
  <si>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</si>
  <si>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</si>
  <si>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</si>
  <si>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</si>
  <si>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</si>
  <si>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</si>
  <si>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</si>
  <si>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</si>
  <si>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</si>
  <si>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</si>
  <si>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</si>
  <si>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</si>
  <si>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</si>
  <si>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</si>
  <si>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</si>
  <si>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</si>
  <si>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</si>
  <si>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</si>
  <si>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</si>
  <si>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</si>
  <si>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3</t>
  </si>
  <si>
    <t xml:space="preserve">Svislé a kompletní konstrukce</t>
  </si>
  <si>
    <t xml:space="preserve">342</t>
  </si>
  <si>
    <t xml:space="preserve">Stěny a příčky montované lehké</t>
  </si>
  <si>
    <t xml:space="preserve">4</t>
  </si>
  <si>
    <t xml:space="preserve">Vodorovné konstrukce</t>
  </si>
  <si>
    <t xml:space="preserve">416</t>
  </si>
  <si>
    <t xml:space="preserve">Podhledy a mezistropy montované lehké</t>
  </si>
  <si>
    <t xml:space="preserve">6</t>
  </si>
  <si>
    <t xml:space="preserve">Úpravy povrchu, podlahy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</si>
  <si>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</si>
  <si>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</si>
  <si>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</si>
  <si>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</si>
  <si>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</si>
  <si>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</si>
  <si>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</si>
  <si>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</si>
  <si>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94</t>
  </si>
  <si>
    <t xml:space="preserve">Lešení a stavební výtahy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</si>
  <si>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</si>
  <si>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</si>
  <si>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</si>
  <si>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</si>
  <si>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</si>
  <si>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</si>
  <si>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</si>
  <si>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</si>
  <si>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722</t>
  </si>
  <si>
    <t xml:space="preserve">Vnitřní vodovod</t>
  </si>
  <si>
    <t xml:space="preserve">728</t>
  </si>
  <si>
    <t xml:space="preserve">Vzduchotechnika</t>
  </si>
  <si>
    <t xml:space="preserve">766</t>
  </si>
  <si>
    <t xml:space="preserve">Konstrukce truhlářské, okna a dveře</t>
  </si>
  <si>
    <t xml:space="preserve">767</t>
  </si>
  <si>
    <t xml:space="preserve">Konstrukce zámečnické</t>
  </si>
  <si>
    <t xml:space="preserve">771</t>
  </si>
  <si>
    <t xml:space="preserve">Podlahy z dlaždic a obklady</t>
  </si>
  <si>
    <t xml:space="preserve">781</t>
  </si>
  <si>
    <t xml:space="preserve">Obklady keramické</t>
  </si>
  <si>
    <t xml:space="preserve">784</t>
  </si>
  <si>
    <t xml:space="preserve">Malby</t>
  </si>
  <si>
    <t xml:space="preserve">M21</t>
  </si>
  <si>
    <t xml:space="preserve">Elektromontáže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</si>
  <si>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</si>
  <si>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</si>
  <si>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</si>
  <si>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</si>
  <si>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#TypZaznamu#</t>
  </si>
  <si>
    <t xml:space="preserve">S:</t>
  </si>
  <si>
    <t xml:space="preserve">STA</t>
  </si>
  <si>
    <t xml:space="preserve">O:</t>
  </si>
  <si>
    <t xml:space="preserve">OBJ</t>
  </si>
  <si>
    <t xml:space="preserve">R: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</si>
  <si>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</si>
  <si>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</si>
  <si>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</si>
  <si>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</si>
  <si>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</si>
  <si>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</si>
  <si>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</si>
  <si>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</si>
  <si>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</si>
  <si>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</si>
  <si>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</si>
  <si>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</si>
  <si>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</si>
  <si>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</si>
  <si>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</si>
  <si>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</si>
  <si>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</si>
  <si>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</si>
  <si>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</si>
  <si>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</si>
  <si>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</si>
  <si>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</si>
  <si>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</si>
  <si>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</si>
  <si>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</si>
  <si>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</si>
  <si>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</si>
  <si>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120901121RT1</t>
  </si>
  <si>
    <t xml:space="preserve">Bourání konstrukcí z prostého betonu </t>
  </si>
  <si>
    <t xml:space="preserve">m3</t>
  </si>
  <si>
    <t xml:space="preserve">RTS 24/ II</t>
  </si>
  <si>
    <t xml:space="preserve">Práce</t>
  </si>
  <si>
    <t xml:space="preserve">Běžná</t>
  </si>
  <si>
    <t xml:space="preserve">POL1_</t>
  </si>
  <si>
    <t xml:space="preserve">317941121RT3</t>
  </si>
  <si>
    <t xml:space="preserve">Osazení ocelových válcovaných nosníků do č. 12 včetně dodávky profilu I č. 12</t>
  </si>
  <si>
    <t xml:space="preserve">t</t>
  </si>
  <si>
    <t xml:space="preserve">346244381RT2</t>
  </si>
  <si>
    <t xml:space="preserve">Plentování ocelových nosníků výšky do 20 cm s použitím suché maltové směsi</t>
  </si>
  <si>
    <t xml:space="preserve">m2</t>
  </si>
  <si>
    <t xml:space="preserve">342011121R00</t>
  </si>
  <si>
    <t xml:space="preserve">Příčka SDK tl. 75 mm,OK,1x oplášť.,RB 12,5,bez iz ( provizorní stavební příčka )</t>
  </si>
  <si>
    <t xml:space="preserve">6,58*2,9</t>
  </si>
  <si>
    <t xml:space="preserve">VV</t>
  </si>
  <si>
    <t xml:space="preserve">3,265*2,9</t>
  </si>
  <si>
    <t xml:space="preserve">342013324RT1</t>
  </si>
  <si>
    <t xml:space="preserve">Příčka SDKtl.150 mm,ocel.kce,2x oplášť.,RFI 12,5mm izolace tloušťky 40 mm, EI 90</t>
  </si>
  <si>
    <t xml:space="preserve">411388531R00</t>
  </si>
  <si>
    <t xml:space="preserve">Zabetonování otvorů o ploše do 1 m2 ve stropech ( betonáž stávající sondy )</t>
  </si>
  <si>
    <t xml:space="preserve">457311116RX1</t>
  </si>
  <si>
    <t xml:space="preserve">Vyrovnávací beton rychletvrdnoucí tl. 15 mm dle PD ( Soudaconcrete )</t>
  </si>
  <si>
    <t xml:space="preserve">m2    </t>
  </si>
  <si>
    <t xml:space="preserve">Vlastní</t>
  </si>
  <si>
    <t xml:space="preserve">Indiv</t>
  </si>
  <si>
    <t xml:space="preserve">5,6*6,78</t>
  </si>
  <si>
    <t xml:space="preserve">2,5*0,75</t>
  </si>
  <si>
    <t xml:space="preserve">-1,97*0,95</t>
  </si>
  <si>
    <t xml:space="preserve">1,67*1,4</t>
  </si>
  <si>
    <t xml:space="preserve">342264051RT2</t>
  </si>
  <si>
    <t xml:space="preserve">Podhled sádrokartonový na zavěšenou ocel. konstr. desky protipožární tl. 12,5 mm, bez izolace</t>
  </si>
  <si>
    <t xml:space="preserve">602011112R00</t>
  </si>
  <si>
    <t xml:space="preserve">Omítka na stěnách jádrová vápenocementová Cemix, ručně</t>
  </si>
  <si>
    <t xml:space="preserve">602011141R00</t>
  </si>
  <si>
    <t xml:space="preserve">Omítka na stěnách štuková vápenná vnitřní Cemix, ručně</t>
  </si>
  <si>
    <t xml:space="preserve">612421331RT2</t>
  </si>
  <si>
    <t xml:space="preserve">Oprava vápen.omítek stěn do 30 % pl. - štukových s použitím suché maltové směsi</t>
  </si>
  <si>
    <t xml:space="preserve">622319005R00</t>
  </si>
  <si>
    <t xml:space="preserve">Vyrovnávací vrstva z cementové malty tl. 10 mm</t>
  </si>
  <si>
    <t xml:space="preserve">632418106RT1</t>
  </si>
  <si>
    <t xml:space="preserve">Potěr ze SMS Baumit, ruční zpracování, tl. 6 mm Nivello Quattro samonivelační, vč. penetrace Grund</t>
  </si>
  <si>
    <t xml:space="preserve">642942111RT4</t>
  </si>
  <si>
    <t xml:space="preserve">Osazení zárubní dveřních ocelových, pl. do 2,5 m2 včetně dodávky zárubně 800 x 1970 x 100 mm</t>
  </si>
  <si>
    <t xml:space="preserve">kus</t>
  </si>
  <si>
    <t xml:space="preserve">642945111R00</t>
  </si>
  <si>
    <t xml:space="preserve">Osazení zárubní ocel. požár.1křídl. s obetonováním</t>
  </si>
  <si>
    <t xml:space="preserve">5533301327R</t>
  </si>
  <si>
    <t xml:space="preserve">Zárubeň ocelová MONTKOV YHtm 150 rozměr 800 x 1970 mm L/P, požární EI-EW</t>
  </si>
  <si>
    <t xml:space="preserve">SPCM</t>
  </si>
  <si>
    <t xml:space="preserve">Specifikace</t>
  </si>
  <si>
    <t xml:space="preserve">POL3_</t>
  </si>
  <si>
    <t xml:space="preserve">941955002R00</t>
  </si>
  <si>
    <t xml:space="preserve">Lešení lehké pomocné, výška podlahy do 1,9 m</t>
  </si>
  <si>
    <t xml:space="preserve">2,5*0,6</t>
  </si>
  <si>
    <t xml:space="preserve">962031116R00</t>
  </si>
  <si>
    <t xml:space="preserve">Bourání příček z cihel pálených plných tl. 140 mm</t>
  </si>
  <si>
    <t xml:space="preserve">5,92*2,9</t>
  </si>
  <si>
    <t xml:space="preserve">1,85*2,9</t>
  </si>
  <si>
    <t xml:space="preserve">0,4*2,9</t>
  </si>
  <si>
    <t xml:space="preserve">0,9*2,1</t>
  </si>
  <si>
    <t xml:space="preserve">962032231R00</t>
  </si>
  <si>
    <t xml:space="preserve">Bourání zdiva z cihel pálených na MVC ( bourání místa v rampě pro zdviže )</t>
  </si>
  <si>
    <t xml:space="preserve">(0,91*0,53*1)*2</t>
  </si>
  <si>
    <t xml:space="preserve">962036112R00</t>
  </si>
  <si>
    <t xml:space="preserve">Demontáž SDK příčky, 1x kov.kce., 1x opláštěné 12,5 mm ( provizorní příčka )</t>
  </si>
  <si>
    <t xml:space="preserve">963016211R00</t>
  </si>
  <si>
    <t xml:space="preserve">Demontáž podhledu SDK z kazet 600x600 mm, kov.rošt</t>
  </si>
  <si>
    <t xml:space="preserve">965042141RT1</t>
  </si>
  <si>
    <t xml:space="preserve">Bourání mazanin betonových tl. 10 cm, nad 4 m2 ručně tl. mazaniny 5 - 8 cm</t>
  </si>
  <si>
    <t xml:space="preserve">5,6*6,78*0,08</t>
  </si>
  <si>
    <t xml:space="preserve">2,5*0,75*0,08</t>
  </si>
  <si>
    <t xml:space="preserve">-0,95*1,97*0,08</t>
  </si>
  <si>
    <t xml:space="preserve">965042141RT2</t>
  </si>
  <si>
    <t xml:space="preserve">Bourání mazanin betonových tl. 10 cm, nad 4 m2 ručně tl. mazaniny 8 - 10 cm</t>
  </si>
  <si>
    <t xml:space="preserve">15,027*0,1</t>
  </si>
  <si>
    <t xml:space="preserve">965081712RT1</t>
  </si>
  <si>
    <t xml:space="preserve">Bourání dlažeb keramických tl.10 mm, pl. do 1 m2 ručně, dlaždice keramické</t>
  </si>
  <si>
    <t xml:space="preserve">2,15*6,78</t>
  </si>
  <si>
    <t xml:space="preserve">0,75*0,6</t>
  </si>
  <si>
    <t xml:space="preserve">968061125R00</t>
  </si>
  <si>
    <t xml:space="preserve">Vyvěšení dřevěných a plastových dveřních křídel pl. do 2 m2</t>
  </si>
  <si>
    <t xml:space="preserve">968072455R00</t>
  </si>
  <si>
    <t xml:space="preserve">Vybourání kovových dveřních zárubní pl. do 2 m2</t>
  </si>
  <si>
    <t xml:space="preserve">970031060R00</t>
  </si>
  <si>
    <t xml:space="preserve">Vrtání jádrové do zdiva cihelného do D 60 mm</t>
  </si>
  <si>
    <t xml:space="preserve">m</t>
  </si>
  <si>
    <t xml:space="preserve">970051130R00</t>
  </si>
  <si>
    <t xml:space="preserve">Vrtání jádrové do ŽB do D 130 mm</t>
  </si>
  <si>
    <t xml:space="preserve">970231150R00</t>
  </si>
  <si>
    <t xml:space="preserve">Řezání cihelného zdiva hl. řezu 150 mm</t>
  </si>
  <si>
    <t xml:space="preserve">970241200R00</t>
  </si>
  <si>
    <t xml:space="preserve">Řezání prostého betonu hl. řezu 200 mm</t>
  </si>
  <si>
    <t xml:space="preserve">978059531R00</t>
  </si>
  <si>
    <t xml:space="preserve">Odsekání vnitřních obkladů stěn nad 2 m2</t>
  </si>
  <si>
    <t xml:space="preserve">0,6*1,6*2</t>
  </si>
  <si>
    <t xml:space="preserve">766RX1</t>
  </si>
  <si>
    <t xml:space="preserve">Demontáž a opětovná montáž dveří v provizorní příčce, včetně zárubně</t>
  </si>
  <si>
    <t xml:space="preserve">ks    </t>
  </si>
  <si>
    <t xml:space="preserve">999281111R00</t>
  </si>
  <si>
    <t xml:space="preserve">Přesun hmot pro opravy a údržbu do výšky 25 m</t>
  </si>
  <si>
    <t xml:space="preserve">711212012RT3</t>
  </si>
  <si>
    <t xml:space="preserve">Hydroizolační povlak vyztužený tkaninou Mapelastic (fa Mapei), pružná hydroizolace ( 2 vrstvy tl. min 4 mm )</t>
  </si>
  <si>
    <t xml:space="preserve">37,9715</t>
  </si>
  <si>
    <t xml:space="preserve">(6,78+6,78+0,75+0,75+5,6+5,6+0,95+0,95)*0,1</t>
  </si>
  <si>
    <t xml:space="preserve">711212601RT2</t>
  </si>
  <si>
    <t xml:space="preserve">Utěsnění detailů při stěrkových hydroizolacích, těsnicí pás do spoje podlaha - stěna Mapeband šířka 100 mm (fa Mapei)</t>
  </si>
  <si>
    <t xml:space="preserve">6,78+6,78+5,6+5,6-2,5+0,75+0,75+0,95+0,95</t>
  </si>
  <si>
    <t xml:space="preserve">711212611RT2</t>
  </si>
  <si>
    <t xml:space="preserve">Utěsnění detailů při stěrkových hydroizolacích, těsnicí pás do svislých koutů Mapeband šířka 100 mm (fa Mapei)</t>
  </si>
  <si>
    <t xml:space="preserve">713RX1</t>
  </si>
  <si>
    <t xml:space="preserve">Provedení potřebných požárních ucpávek rozvodů a prostupů stěnami i stropy</t>
  </si>
  <si>
    <t xml:space="preserve">soubor</t>
  </si>
  <si>
    <t xml:space="preserve">722RX1</t>
  </si>
  <si>
    <t xml:space="preserve">úprava a přeložení rozvodů vody ( 2x Cu trubka, délka cca 10bm )</t>
  </si>
  <si>
    <t xml:space="preserve">728RX1</t>
  </si>
  <si>
    <t xml:space="preserve">Přesun chladící jednotky do místnosti nové rozvodny, včetně potřebných rozvodů a napojení</t>
  </si>
  <si>
    <t xml:space="preserve">766661413R00</t>
  </si>
  <si>
    <t xml:space="preserve">Montáž dveří protipožár.1kř.do 80 cm, bez kukátka</t>
  </si>
  <si>
    <t xml:space="preserve">766664121R00</t>
  </si>
  <si>
    <t xml:space="preserve">Montáž dveří, oc. zárubeň, kyvné 1kř. š. do 1 m</t>
  </si>
  <si>
    <t xml:space="preserve">55345702R</t>
  </si>
  <si>
    <t xml:space="preserve">Dveře ocelové požární BB ADORY OP III, EI 30 / EW 45 DP1, 800 x 1970 mm L/P, plné</t>
  </si>
  <si>
    <t xml:space="preserve">61160112R</t>
  </si>
  <si>
    <t xml:space="preserve">Dveře dřevěné interiérové SOLODOOR KLASIK 800 x 1970 mm L/P, fólie, plné </t>
  </si>
  <si>
    <t xml:space="preserve">61160113R</t>
  </si>
  <si>
    <t xml:space="preserve">Dveře dřevěné interiérové SOLODOOR KLASIK 900 x 1970 mm L/P, fólie, plné </t>
  </si>
  <si>
    <t xml:space="preserve">767134801R00</t>
  </si>
  <si>
    <t xml:space="preserve">Demontáž oplechování stěn plechy nýtovanými</t>
  </si>
  <si>
    <t xml:space="preserve">767584702R00</t>
  </si>
  <si>
    <t xml:space="preserve">Montáž podhledů z tvarovaných plechů ( úprava ostění u nového otvoru do rozvodny )</t>
  </si>
  <si>
    <t xml:space="preserve">767587211R00</t>
  </si>
  <si>
    <t xml:space="preserve">Podhled minerální Knauf,vidit.kce,kazeta 600x600mm</t>
  </si>
  <si>
    <t xml:space="preserve">5,55*6,55</t>
  </si>
  <si>
    <t xml:space="preserve">2,3*0,65*2</t>
  </si>
  <si>
    <t xml:space="preserve">767581803R00</t>
  </si>
  <si>
    <t xml:space="preserve">Demontáž podhledů - tvarovaných plechů</t>
  </si>
  <si>
    <t xml:space="preserve">41,343-10,96</t>
  </si>
  <si>
    <t xml:space="preserve">767582800R00</t>
  </si>
  <si>
    <t xml:space="preserve">Demontáž podhledů - roštů</t>
  </si>
  <si>
    <t xml:space="preserve">998767103R00</t>
  </si>
  <si>
    <t xml:space="preserve">Přesun hmot pro zámečnické konstr., výšky do 24 m</t>
  </si>
  <si>
    <t xml:space="preserve">t     </t>
  </si>
  <si>
    <t xml:space="preserve">767RX1</t>
  </si>
  <si>
    <t xml:space="preserve">Demomtáž, úprava a montáž vstupní mříže, povrch úprava pozink</t>
  </si>
  <si>
    <t xml:space="preserve">767RX2</t>
  </si>
  <si>
    <t xml:space="preserve">Úprava profilů rampy dle PD</t>
  </si>
  <si>
    <t xml:space="preserve">767RX3</t>
  </si>
  <si>
    <t xml:space="preserve">D+M Pojezdové plechy ( 2000x1000x10 ) pro přesun barelů dle PD, včetně pomocné kce  povrch úprava pozink</t>
  </si>
  <si>
    <t xml:space="preserve">767RX4</t>
  </si>
  <si>
    <t xml:space="preserve">POmocná nosná kce pro rozvody permeátu</t>
  </si>
  <si>
    <t xml:space="preserve">63174090R</t>
  </si>
  <si>
    <t xml:space="preserve">Kazeta Armstrong Bioquard Acoustic tl. 17 mm BOARD</t>
  </si>
  <si>
    <t xml:space="preserve">77,314*1,1</t>
  </si>
  <si>
    <t xml:space="preserve">771130111R00</t>
  </si>
  <si>
    <t xml:space="preserve">Obklad soklíků rovných do tmele výšky do 100 mm</t>
  </si>
  <si>
    <t xml:space="preserve">1,67+1,4+1,4+1,67-0,9</t>
  </si>
  <si>
    <t xml:space="preserve">771212112R00</t>
  </si>
  <si>
    <t xml:space="preserve">Kladení dlažby keramické do TM, vel. do 200x200 mm</t>
  </si>
  <si>
    <t xml:space="preserve">771578011R00</t>
  </si>
  <si>
    <t xml:space="preserve">Spára podlaha - stěna, silikonem</t>
  </si>
  <si>
    <t xml:space="preserve">771579793R00</t>
  </si>
  <si>
    <t xml:space="preserve">Příplatek za spárovací hmotu - plošně,keram.dlažba</t>
  </si>
  <si>
    <t xml:space="preserve">597623121R</t>
  </si>
  <si>
    <t xml:space="preserve">Dlaždice Color Two 200 x 200 mm bílá matná</t>
  </si>
  <si>
    <t xml:space="preserve">40,30950*1,15</t>
  </si>
  <si>
    <t xml:space="preserve">781419705R00</t>
  </si>
  <si>
    <t xml:space="preserve">Příplatek za spárovací hmotu-plošně,pórovin.obklad</t>
  </si>
  <si>
    <t xml:space="preserve">781475114R00</t>
  </si>
  <si>
    <t xml:space="preserve">Obklad vnitřní stěn keramický, do tmele, do 200 x 200 mm</t>
  </si>
  <si>
    <t xml:space="preserve">(5,6+3,1+6,78+6,78+0,95+0,95+0,75+0,75)*1,6</t>
  </si>
  <si>
    <t xml:space="preserve">781497111RS1</t>
  </si>
  <si>
    <t xml:space="preserve">Lišta hliníková ukončovacích k obkladům  profil RB, pro tloušťku obkladu 6 mm</t>
  </si>
  <si>
    <t xml:space="preserve">5,6+5,6-2,5+6,78+6,78+0,95+0,95+0,75+0,75</t>
  </si>
  <si>
    <t xml:space="preserve">597813600R</t>
  </si>
  <si>
    <t xml:space="preserve">Obkládačka Color One 200 x 200 mm bílá mat</t>
  </si>
  <si>
    <t xml:space="preserve">41,056*1,15</t>
  </si>
  <si>
    <t xml:space="preserve">784191201R00</t>
  </si>
  <si>
    <t xml:space="preserve">Penetrace podkladu hloubková Primalex 1x</t>
  </si>
  <si>
    <t xml:space="preserve">(5,6+5,6-2,5+6,78+6,78+0,95+0,95+0,75+0,75)*1,3</t>
  </si>
  <si>
    <t xml:space="preserve">1,67*1,4*2,9</t>
  </si>
  <si>
    <t xml:space="preserve">784195212R00</t>
  </si>
  <si>
    <t xml:space="preserve">Malba Primalex Plus, bílá, bez penetrace, 2 x</t>
  </si>
  <si>
    <t xml:space="preserve">M21RX1</t>
  </si>
  <si>
    <t xml:space="preserve">Přívodní kabel pro zdviže ( 230V ) vzdálenost od rozvaděče cca 40 m</t>
  </si>
  <si>
    <t xml:space="preserve">SIL</t>
  </si>
  <si>
    <t xml:space="preserve">SILNOPROUD ( viz samostatný VV )</t>
  </si>
  <si>
    <t xml:space="preserve">kpl</t>
  </si>
  <si>
    <t xml:space="preserve">979082212R00</t>
  </si>
  <si>
    <t xml:space="preserve">Vodorovná doprava suti po suchu do 50 m</t>
  </si>
  <si>
    <t xml:space="preserve">979011111R00</t>
  </si>
  <si>
    <t xml:space="preserve">Svislá doprava suti a vybour. hmot za 2.NP a 1.PP</t>
  </si>
  <si>
    <t xml:space="preserve">979011219R00</t>
  </si>
  <si>
    <t xml:space="preserve">Přípl.k svislé dopr.suti za každé další NP nošením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</si>
  <si>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</si>
  <si>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</si>
  <si>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</si>
  <si>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</si>
  <si>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979999998R00</t>
  </si>
  <si>
    <t xml:space="preserve">Poplatek za ukládku suť do 5 % příměsí (skup.170107)</t>
  </si>
  <si>
    <t xml:space="preserve">SUM</t>
  </si>
  <si>
    <t xml:space="preserve">Poznámky uchazeče k zadání</t>
  </si>
  <si>
    <t xml:space="preserve">POPUZIV</t>
  </si>
  <si>
    <t xml:space="preserve">END</t>
  </si>
  <si>
    <t xml:space="preserve">&gt;&gt;  skryté sloupce  &lt;&lt;</t>
  </si>
  <si>
    <t xml:space="preserve">{053031f4-255c-4e3f-afda-fdaf60bec5c5}</t>
  </si>
  <si>
    <t xml:space="preserve">2</t>
  </si>
  <si>
    <t xml:space="preserve">KRYCÍ LIST SOUPISU PRACÍ</t>
  </si>
  <si>
    <t xml:space="preserve">v ---  níže se nacházejí doplnkové a pomocné údaje k sestavám  --- v</t>
  </si>
  <si>
    <t xml:space="preserve">False</t>
  </si>
  <si>
    <t xml:space="preserve">1. - Silnoproudá elektrotechnika</t>
  </si>
  <si>
    <t xml:space="preserve">KSO:</t>
  </si>
  <si>
    <t xml:space="preserve">CC-CZ:</t>
  </si>
  <si>
    <t xml:space="preserve">Místo:</t>
  </si>
  <si>
    <t xml:space="preserve">Brno</t>
  </si>
  <si>
    <t xml:space="preserve">Datum:</t>
  </si>
  <si>
    <t xml:space="preserve">Zadavatel:</t>
  </si>
  <si>
    <t xml:space="preserve">IČ:</t>
  </si>
  <si>
    <t xml:space="preserve">06611109</t>
  </si>
  <si>
    <t xml:space="preserve">Oldřich Střítecký</t>
  </si>
  <si>
    <t xml:space="preserve">Zpracovatel:</t>
  </si>
  <si>
    <t xml:space="preserve">PK Střítecký</t>
  </si>
  <si>
    <t xml:space="preserve">Poznámka:</t>
  </si>
  <si>
    <t xml:space="preserve">Cena bez DPH</t>
  </si>
  <si>
    <t xml:space="preserve">Základ daně</t>
  </si>
  <si>
    <t xml:space="preserve">Sazba daně</t>
  </si>
  <si>
    <t xml:space="preserve">Výše daně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</si>
  <si>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</si>
  <si>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</si>
  <si>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</si>
  <si>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</si>
  <si>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</si>
  <si>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</si>
  <si>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</si>
  <si>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</si>
  <si>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</si>
  <si>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</si>
  <si>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Zhotovitel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</si>
  <si>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</si>
  <si>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</si>
  <si>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</si>
  <si>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</si>
  <si>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</si>
  <si>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PSV - Práce a dodávky PSV</t>
  </si>
  <si>
    <t xml:space="preserve">    741 - Elektroinstalace - silnoproud</t>
  </si>
  <si>
    <t xml:space="preserve">      ROZ-01 - Rozvaděče</t>
  </si>
  <si>
    <t xml:space="preserve">      KAB-01 - Kabeláž</t>
  </si>
  <si>
    <t xml:space="preserve">      PRS-01 - Přístroje</t>
  </si>
  <si>
    <t xml:space="preserve">      QSV-1 - Svítidla</t>
  </si>
  <si>
    <t xml:space="preserve">M - Práce a dodávky M</t>
  </si>
  <si>
    <t xml:space="preserve">    46-M - Zemní práce při extr.mont.pracích</t>
  </si>
  <si>
    <t xml:space="preserve">    58-M - Revize vyhrazených technických zařízení</t>
  </si>
  <si>
    <t xml:space="preserve">VRN - Vedlejší rozpočtové náklady</t>
  </si>
  <si>
    <t xml:space="preserve">    VRN9 - Ostatní náklady</t>
  </si>
  <si>
    <t xml:space="preserve">SOUPIS PRACÍ</t>
  </si>
  <si>
    <t xml:space="preserve">PČ</t>
  </si>
  <si>
    <t xml:space="preserve">Typ</t>
  </si>
  <si>
    <t xml:space="preserve">Kód</t>
  </si>
  <si>
    <t xml:space="preserve">Popis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</si>
  <si>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</si>
  <si>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</si>
  <si>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</si>
  <si>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</si>
  <si>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</si>
  <si>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</si>
  <si>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</si>
  <si>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</si>
  <si>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</si>
  <si>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D</t>
  </si>
  <si>
    <t xml:space="preserve">Práce a dodávky PSV</t>
  </si>
  <si>
    <t xml:space="preserve">0</t>
  </si>
  <si>
    <t xml:space="preserve">ROZPOCET</t>
  </si>
  <si>
    <t xml:space="preserve">741</t>
  </si>
  <si>
    <t xml:space="preserve">Elektroinstalace - silnoproud</t>
  </si>
  <si>
    <t xml:space="preserve">K</t>
  </si>
  <si>
    <t xml:space="preserve">741112803</t>
  </si>
  <si>
    <t xml:space="preserve">Demontáž elektroinstalačních lišt nástěnných protahovacích uložených pevně</t>
  </si>
  <si>
    <t xml:space="preserve">120328545</t>
  </si>
  <si>
    <t xml:space="preserve">741120821</t>
  </si>
  <si>
    <t xml:space="preserve">Demontáž vodič Cu izolovaný plný a laněný s PVC pláštěm žíla 0,15-70 mm2</t>
  </si>
  <si>
    <t xml:space="preserve">1759575738</t>
  </si>
  <si>
    <t xml:space="preserve">741122851</t>
  </si>
  <si>
    <t xml:space="preserve">Demontáž kabel Cu plný kulatý žíla 2x1,5 až 6 mm2, 3x1,5 až 10 mm2, 4x1,5 až 10 mm2, 5x1,5 až 6 mm2, 7x1,5 až 4 mm2, 12x1,5 mm2 uložený volně</t>
  </si>
  <si>
    <t xml:space="preserve">-325791119</t>
  </si>
  <si>
    <t xml:space="preserve">741122853</t>
  </si>
  <si>
    <t xml:space="preserve">Demontáž kabel Cu plný kulatý žíla 3x16 mm2, 5x10 mm2, 12x2,5 mm2, 19x1,5 až 2,5 mm2, 24x1,5 mm2 uložený volně</t>
  </si>
  <si>
    <t xml:space="preserve">-753496185</t>
  </si>
  <si>
    <t xml:space="preserve">5</t>
  </si>
  <si>
    <t xml:space="preserve">741210831</t>
  </si>
  <si>
    <t xml:space="preserve">Demontáž rozvodnic plastových na povrchu s krytím do IPx4 plochou do 0,2 m2</t>
  </si>
  <si>
    <t xml:space="preserve">-1701224868</t>
  </si>
  <si>
    <t xml:space="preserve">741213811</t>
  </si>
  <si>
    <t xml:space="preserve">Demontáž kabelu silového z rozvodnice průřezu žil do 4 mm2 bez zachování funkčnosti</t>
  </si>
  <si>
    <t xml:space="preserve">1496872169</t>
  </si>
  <si>
    <t xml:space="preserve">7</t>
  </si>
  <si>
    <t xml:space="preserve">741371821</t>
  </si>
  <si>
    <t xml:space="preserve">Demontáž osvětlovacího modulového systému zářivkového délky do 1100 mm bez zachováním funkčnosti</t>
  </si>
  <si>
    <t xml:space="preserve">250719253</t>
  </si>
  <si>
    <t xml:space="preserve">ROZ-01</t>
  </si>
  <si>
    <t xml:space="preserve">Rozvaděče</t>
  </si>
  <si>
    <t xml:space="preserve">8</t>
  </si>
  <si>
    <t xml:space="preserve">741210003</t>
  </si>
  <si>
    <t xml:space="preserve">Montáž rozvodnice oceloplechová nebo plastová běžná do 100 kg</t>
  </si>
  <si>
    <t xml:space="preserve">16</t>
  </si>
  <si>
    <t xml:space="preserve">-579067767</t>
  </si>
  <si>
    <t xml:space="preserve">9</t>
  </si>
  <si>
    <t xml:space="preserve">M</t>
  </si>
  <si>
    <t xml:space="preserve">10.0.124.5-R01</t>
  </si>
  <si>
    <t xml:space="preserve">Rozvaděč R-dialýza</t>
  </si>
  <si>
    <t xml:space="preserve">32</t>
  </si>
  <si>
    <t xml:space="preserve">-512846594</t>
  </si>
  <si>
    <t xml:space="preserve">KAB-01</t>
  </si>
  <si>
    <t xml:space="preserve">Kabeláž</t>
  </si>
  <si>
    <t xml:space="preserve">10</t>
  </si>
  <si>
    <t xml:space="preserve">741120001</t>
  </si>
  <si>
    <t xml:space="preserve">Montáž vodič Cu izolovaný plný a laněný žíla 0,35-6 mm2 pod omítku (CY)</t>
  </si>
  <si>
    <t xml:space="preserve">84647616</t>
  </si>
  <si>
    <t xml:space="preserve">11</t>
  </si>
  <si>
    <t xml:space="preserve">34140825</t>
  </si>
  <si>
    <t xml:space="preserve">vodič propojovací jádro Cu plné izolace PVC 450/750V (H07V-U) 1x4mm2</t>
  </si>
  <si>
    <t xml:space="preserve">1055541924</t>
  </si>
  <si>
    <t xml:space="preserve">12</t>
  </si>
  <si>
    <t xml:space="preserve">34140826</t>
  </si>
  <si>
    <t xml:space="preserve">vodič propojovací jádro Cu plné izolace PVC 450/750V (H07V-U) 1x6mm2</t>
  </si>
  <si>
    <t xml:space="preserve">-1710152280</t>
  </si>
  <si>
    <t xml:space="preserve">13</t>
  </si>
  <si>
    <t xml:space="preserve">741122015</t>
  </si>
  <si>
    <t xml:space="preserve">Montáž kabel Cu bez ukončení uložený pod omítku plný kulatý 3x1,5 mm2 (CYKY)</t>
  </si>
  <si>
    <t xml:space="preserve">-1124437632</t>
  </si>
  <si>
    <t xml:space="preserve">14</t>
  </si>
  <si>
    <t xml:space="preserve">34111030</t>
  </si>
  <si>
    <t xml:space="preserve">kabel silový s Cu jádrem 1kV 3x1,5mm2</t>
  </si>
  <si>
    <t xml:space="preserve">1634199823</t>
  </si>
  <si>
    <t xml:space="preserve">15</t>
  </si>
  <si>
    <t xml:space="preserve">34111030-R01</t>
  </si>
  <si>
    <t xml:space="preserve">kabel silový s Cu jádrem 1kV CYKY-O 3x1,5mm2</t>
  </si>
  <si>
    <t xml:space="preserve">52885025</t>
  </si>
  <si>
    <t xml:space="preserve">741122016</t>
  </si>
  <si>
    <t xml:space="preserve">Montáž kabel Cu bez ukončení uložený pod omítku plný kulatý 3x2,5 až 6 mm2 (CYKY)</t>
  </si>
  <si>
    <t xml:space="preserve">55160029</t>
  </si>
  <si>
    <t xml:space="preserve">17</t>
  </si>
  <si>
    <t xml:space="preserve">34111036</t>
  </si>
  <si>
    <t xml:space="preserve">kabel silový s Cu jádrem 1kV 3x2,5mm2</t>
  </si>
  <si>
    <t xml:space="preserve">-1852698773</t>
  </si>
  <si>
    <t xml:space="preserve">18</t>
  </si>
  <si>
    <t xml:space="preserve">741122031</t>
  </si>
  <si>
    <t xml:space="preserve">Montáž kabel Cu bez ukončení uložený pod omítku plný kulatý 5x1,5 až 2,5 mm2 (CYKY)</t>
  </si>
  <si>
    <t xml:space="preserve">-603344423</t>
  </si>
  <si>
    <t xml:space="preserve">19</t>
  </si>
  <si>
    <t xml:space="preserve">34111094</t>
  </si>
  <si>
    <t xml:space="preserve">kabel silový s Cu jádrem 1kV 5x2,5mm2</t>
  </si>
  <si>
    <t xml:space="preserve">-378703327</t>
  </si>
  <si>
    <t xml:space="preserve">20</t>
  </si>
  <si>
    <t xml:space="preserve">741122032</t>
  </si>
  <si>
    <t xml:space="preserve">Montáž kabel Cu bez ukončení uložený pod omítku plný kulatý 5x4 až 6 mm2 (např. CYKY)</t>
  </si>
  <si>
    <t xml:space="preserve">564412969</t>
  </si>
  <si>
    <t xml:space="preserve">21</t>
  </si>
  <si>
    <t xml:space="preserve">34111100</t>
  </si>
  <si>
    <t xml:space="preserve">kabel instalační jádro Cu plné izolace PVC plášť PVC 450/750V (CYKY) 5x6mm2</t>
  </si>
  <si>
    <t xml:space="preserve">541827860</t>
  </si>
  <si>
    <t xml:space="preserve">22</t>
  </si>
  <si>
    <t xml:space="preserve">741130001-RR</t>
  </si>
  <si>
    <t xml:space="preserve">Ukončení kabel izolovaný do 2,5mm2 v rozváděči nebo na přístroji</t>
  </si>
  <si>
    <t xml:space="preserve">1922617365</t>
  </si>
  <si>
    <t xml:space="preserve">23</t>
  </si>
  <si>
    <t xml:space="preserve">741130006-RR</t>
  </si>
  <si>
    <t xml:space="preserve">Ukončení kabel izolovaný do 16 mm2 v rozváděči nebo na přístroji</t>
  </si>
  <si>
    <t xml:space="preserve">127720160</t>
  </si>
  <si>
    <t xml:space="preserve">PRS-01</t>
  </si>
  <si>
    <t xml:space="preserve">Přístroje</t>
  </si>
  <si>
    <t xml:space="preserve">24</t>
  </si>
  <si>
    <t xml:space="preserve">741112061</t>
  </si>
  <si>
    <t xml:space="preserve">Montáž krabice přístrojová zapuštěná plastová kruhová</t>
  </si>
  <si>
    <t xml:space="preserve">-1064684727</t>
  </si>
  <si>
    <t xml:space="preserve">25</t>
  </si>
  <si>
    <t xml:space="preserve">34571450</t>
  </si>
  <si>
    <t xml:space="preserve">krabice pod omítku PVC přístrojová kruhová D 70mm</t>
  </si>
  <si>
    <t xml:space="preserve">1558552056</t>
  </si>
  <si>
    <t xml:space="preserve">26</t>
  </si>
  <si>
    <t xml:space="preserve">34571451</t>
  </si>
  <si>
    <t xml:space="preserve">krabice pod omítku PVC přístrojová kruhová D 70mm hluboká</t>
  </si>
  <si>
    <t xml:space="preserve">1487394329</t>
  </si>
  <si>
    <t xml:space="preserve">27</t>
  </si>
  <si>
    <t xml:space="preserve">741310101</t>
  </si>
  <si>
    <t xml:space="preserve">Montáž vypínač (polo)zapuštěný bezšroubové připojení 1-jednopólový</t>
  </si>
  <si>
    <t xml:space="preserve">93117009</t>
  </si>
  <si>
    <t xml:space="preserve">28</t>
  </si>
  <si>
    <t xml:space="preserve">34539010</t>
  </si>
  <si>
    <t xml:space="preserve">Spínač jednopólový, řazení 1, 1So bezšroubové svorky</t>
  </si>
  <si>
    <t xml:space="preserve">-1670890578</t>
  </si>
  <si>
    <t xml:space="preserve">29</t>
  </si>
  <si>
    <t xml:space="preserve">741313001</t>
  </si>
  <si>
    <t xml:space="preserve">Montáž zásuvka (polo)zapuštěná bezšroubové připojení 2P+PE se zapojením vodičů</t>
  </si>
  <si>
    <t xml:space="preserve">-1660398936</t>
  </si>
  <si>
    <t xml:space="preserve">30</t>
  </si>
  <si>
    <t xml:space="preserve">34551485</t>
  </si>
  <si>
    <t xml:space="preserve">zásuvka krytá pro vlhké prostředí IP44</t>
  </si>
  <si>
    <t xml:space="preserve">-198392228</t>
  </si>
  <si>
    <t xml:space="preserve">31</t>
  </si>
  <si>
    <t xml:space="preserve">741313052</t>
  </si>
  <si>
    <t xml:space="preserve">Montáž zásuvka nástěnná šroubové připojení 3P+N+PE se zapojením vodičů</t>
  </si>
  <si>
    <t xml:space="preserve">-1345279944</t>
  </si>
  <si>
    <t xml:space="preserve">35811477</t>
  </si>
  <si>
    <t xml:space="preserve">zásuvka nástěnná 16A - 5pól, řazení 3P+N+PE IP44, šroubové svorky</t>
  </si>
  <si>
    <t xml:space="preserve">146990097</t>
  </si>
  <si>
    <t xml:space="preserve">33</t>
  </si>
  <si>
    <t xml:space="preserve">35811480</t>
  </si>
  <si>
    <t xml:space="preserve">zásuvka nástěnná 32A - 5pól, řazení 3P+N+PE IP44, šroubové svorky</t>
  </si>
  <si>
    <t xml:space="preserve">207528779</t>
  </si>
  <si>
    <t xml:space="preserve">QSV-1</t>
  </si>
  <si>
    <t xml:space="preserve">Svítidla</t>
  </si>
  <si>
    <t xml:space="preserve">34</t>
  </si>
  <si>
    <t xml:space="preserve">741372061-R01</t>
  </si>
  <si>
    <t xml:space="preserve">Montáž LED svítidlo</t>
  </si>
  <si>
    <t xml:space="preserve">-1992267875</t>
  </si>
  <si>
    <t xml:space="preserve">35</t>
  </si>
  <si>
    <t xml:space="preserve">34774102</t>
  </si>
  <si>
    <t xml:space="preserve">LED svítidlo liniové 23W, 3100lm, Ra 80, 4000K, opálový kryt, hliníkový profil, IP20, 1200mm</t>
  </si>
  <si>
    <t xml:space="preserve">-1228159399</t>
  </si>
  <si>
    <t xml:space="preserve">36</t>
  </si>
  <si>
    <t xml:space="preserve">34774102.R</t>
  </si>
  <si>
    <t xml:space="preserve">LED svítidlo čtvercové do podhledu, 23W, 4000K, 2750lm, Ra 80, IP65, 600x600mm, čtverec</t>
  </si>
  <si>
    <t xml:space="preserve">1275854417</t>
  </si>
  <si>
    <t xml:space="preserve">Práce a dodávky M</t>
  </si>
  <si>
    <t xml:space="preserve">46-M</t>
  </si>
  <si>
    <t xml:space="preserve">Zemní práce při extr.mont.pracích</t>
  </si>
  <si>
    <t xml:space="preserve">37</t>
  </si>
  <si>
    <t xml:space="preserve">460941223</t>
  </si>
  <si>
    <t xml:space="preserve">Vyplnění a omítnutí rýh při elektroinstalacích ve stěnách hloubky do 5 cm a šířky do 10 cm</t>
  </si>
  <si>
    <t xml:space="preserve">255494648</t>
  </si>
  <si>
    <t xml:space="preserve">38</t>
  </si>
  <si>
    <t xml:space="preserve">468111212</t>
  </si>
  <si>
    <t xml:space="preserve">Frézování drážek pro vodiče ve stěnách z dutých cihel nebo tvárnic do 5x5 cm</t>
  </si>
  <si>
    <t xml:space="preserve">834301250</t>
  </si>
  <si>
    <t xml:space="preserve">39</t>
  </si>
  <si>
    <t xml:space="preserve">469971111</t>
  </si>
  <si>
    <t xml:space="preserve">Svislá doprava suti a vybouraných hmot při elektromontážích za první podlaží</t>
  </si>
  <si>
    <t xml:space="preserve">-1135308625</t>
  </si>
  <si>
    <t xml:space="preserve">40</t>
  </si>
  <si>
    <t xml:space="preserve">469971121</t>
  </si>
  <si>
    <t xml:space="preserve">Příplatek ke svislé dopravě suti a vybouraných hmot při elektromontážích za každé další podlaží</t>
  </si>
  <si>
    <t xml:space="preserve">702902480</t>
  </si>
  <si>
    <t xml:space="preserve">41</t>
  </si>
  <si>
    <t xml:space="preserve">469972111</t>
  </si>
  <si>
    <t xml:space="preserve">Odvoz suti a vybouraných hmot při elektromontážích do 1 km</t>
  </si>
  <si>
    <t xml:space="preserve">-824184998</t>
  </si>
  <si>
    <t xml:space="preserve">42</t>
  </si>
  <si>
    <t xml:space="preserve">469972121</t>
  </si>
  <si>
    <t xml:space="preserve">Příplatek k odvozu suti a vybouraných hmot při elektromontážích za každý další 1 km</t>
  </si>
  <si>
    <t xml:space="preserve">-835523516</t>
  </si>
  <si>
    <t xml:space="preserve">43</t>
  </si>
  <si>
    <t xml:space="preserve">469973113</t>
  </si>
  <si>
    <t xml:space="preserve">Poplatek za uložení na skládce (skládkovné) stavebního odpadu cihelného kód odpadu 17 01 02</t>
  </si>
  <si>
    <t xml:space="preserve">-1174176321</t>
  </si>
  <si>
    <t xml:space="preserve">58-M</t>
  </si>
  <si>
    <t xml:space="preserve">Revize vyhrazených technických zařízení</t>
  </si>
  <si>
    <t xml:space="preserve">44</t>
  </si>
  <si>
    <t xml:space="preserve">580103001</t>
  </si>
  <si>
    <t xml:space="preserve">Revize elektroinstalace</t>
  </si>
  <si>
    <t xml:space="preserve">-1219306093</t>
  </si>
  <si>
    <t xml:space="preserve">VRN</t>
  </si>
  <si>
    <t xml:space="preserve">Vedlejší rozpočtové náklady</t>
  </si>
  <si>
    <t xml:space="preserve">VRN9</t>
  </si>
  <si>
    <t xml:space="preserve">45</t>
  </si>
  <si>
    <t xml:space="preserve">091003000</t>
  </si>
  <si>
    <t xml:space="preserve">Ostatní náklady bez rozlišení</t>
  </si>
  <si>
    <t xml:space="preserve">1024</t>
  </si>
  <si>
    <t xml:space="preserve">1234145292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</si>
</sst>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#,##0"/>
    <numFmt numFmtId="170" formatCode="#,##0.0"/>
    <numFmt numFmtId="171" formatCode="#,##0.00000"/>
    <numFmt numFmtId="172" formatCode="General"/>
    <numFmt numFmtId="173" formatCode="dd\.mm\.yyyy"/>
    <numFmt numFmtId="174" formatCode="#,##0.00%"/>
    <numFmt numFmtId="175" formatCode="#,##0.000"/>
  </numFmts>
  <fonts count="4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1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10"/>
      <name val="Arial"/>
      <family val="2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sz val="10"/>
      <color rgb="FF3366FF"/>
      <name val="Arial CE"/>
      <family val="0"/>
      <charset val="1"/>
    </font>
    <font>
      <sz val="10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sz val="10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9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9"/>
      <color rgb="FF96969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C0C0C0"/>
      </patternFill>
    </fill>
    <fill>
      <patternFill patternType="solid">
        <fgColor rgb="FFDBDBDB"/>
        <bgColor rgb="FFD6E1EE"/>
      </patternFill>
    </fill>
    <fill>
      <patternFill patternType="solid">
        <fgColor rgb="FFC0C0C0"/>
        <bgColor rgb="FFD2D2D2"/>
      </patternFill>
    </fill>
    <fill>
      <patternFill patternType="solid">
        <fgColor rgb="FFD2D2D2"/>
        <bgColor rgb="FFDBDBDB"/>
      </patternFill>
    </fill>
  </fills>
  <borders count="5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0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6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tru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tru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13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2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6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7" fontId="12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2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4" fillId="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3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5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7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6" fillId="5" borderId="1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16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13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3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71" fontId="6" fillId="3" borderId="9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6" fillId="3" borderId="9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6" fillId="3" borderId="27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6" fillId="3" borderId="0" xfId="0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6" fillId="3" borderId="0" xfId="0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20" fillId="0" borderId="30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0" fillId="4" borderId="0" xfId="0" applyFont="true" applyBorder="false" applyAlignment="true" applyProtection="true">
      <alignment horizontal="general" vertical="top" textRotation="0" wrapText="false" indent="0" shrinkToFit="true"/>
      <protection locked="false" hidden="false"/>
    </xf>
    <xf numFmtId="167" fontId="20" fillId="0" borderId="0" xfId="0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0" fillId="0" borderId="0" xfId="0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32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71" fontId="20" fillId="0" borderId="32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0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20" fillId="0" borderId="33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1" fontId="21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71" fontId="21" fillId="0" borderId="0" xfId="0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71" fontId="21" fillId="0" borderId="0" xfId="0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0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3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3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3" borderId="25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6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2" fontId="25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3" fontId="27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2" fontId="27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9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4" fontId="25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7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7" borderId="3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7" borderId="3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7" borderId="3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1" fillId="7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7" borderId="3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3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9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7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7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4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5" fillId="0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6" fillId="0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7" borderId="4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7" borderId="4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7" borderId="4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7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4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4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4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8" fillId="0" borderId="3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8" fillId="0" borderId="4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9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3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4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0" fillId="0" borderId="4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0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3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4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4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3" fillId="0" borderId="48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0" borderId="48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0" borderId="48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33" fillId="0" borderId="4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33" fillId="0" borderId="4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4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4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37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7" fillId="0" borderId="4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4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1" fillId="0" borderId="48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48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48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41" fillId="0" borderId="4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1" fillId="0" borderId="4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4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4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4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4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7" fillId="0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7" fillId="0" borderId="5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25" xfId="0" applyFont="false" applyBorder="true" applyAlignment="true" applyProtection="true">
      <alignment horizontal="general" vertical="center" textRotation="0" wrapText="false" indent="0" shrinkToFit="tru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3" xfId="21"/>
  </cellStyles>
  <dxfs count="5">
    <dxf>
      <fill>
        <patternFill patternType="solid">
          <fgColor rgb="FFD2D2D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003366"/>
          <bgColor rgb="FF000000"/>
        </patternFill>
      </fill>
    </dxf>
    <dxf>
      <fill>
        <patternFill patternType="solid">
          <fgColor rgb="FF96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6E1EE"/>
      <rgbColor rgb="FF660066"/>
      <rgbColor rgb="FFFF9966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161280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D:/BUILDpowerS/Templates/Rozpocty/Sablona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rozpo&#269;et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. - Silnoproudá elektrot..."/>
    </sheetNames>
    <sheetDataSet>
      <sheetData sheetId="0">
        <row r="6">
          <cell r="K6" t="str">
            <v>FN Bohunice - Rekonstrukce úpravny vody</v>
          </cell>
        </row>
        <row r="8">
          <cell r="AN8" t="str">
            <v>16. 10. 2024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796875" defaultRowHeight="12" zeroHeight="false" outlineLevelRow="0" outlineLevelCol="0"/>
  <sheetData>
    <row r="1" customFormat="false" ht="12.6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6FF66"/>
    <pageSetUpPr fitToPage="false"/>
  </sheetPr>
  <dimension ref="A1:O76"/>
  <sheetViews>
    <sheetView showFormulas="false" showGridLines="false" showRowColHeaders="true" showZeros="true" rightToLeft="false" tabSelected="false" showOutlineSymbols="true" defaultGridColor="true" view="normal" topLeftCell="B11" colorId="64" zoomScale="100" zoomScaleNormal="100" zoomScalePageLayoutView="100" workbookViewId="0">
      <selection pane="topLeft" activeCell="G26" activeCellId="0" sqref="G26"/>
    </sheetView>
  </sheetViews>
  <sheetFormatPr defaultColWidth="9.00390625" defaultRowHeight="12" zeroHeight="false" outlineLevelRow="0" outlineLevelCol="0"/>
  <cols>
    <col collapsed="false" customWidth="true" hidden="true" outlineLevel="0" max="1" min="1" style="3" width="8.45"/>
    <col collapsed="false" customWidth="true" hidden="false" outlineLevel="0" max="2" min="2" style="3" width="13.45"/>
    <col collapsed="false" customWidth="true" hidden="false" outlineLevel="0" max="3" min="3" style="3" width="7.45"/>
    <col collapsed="false" customWidth="true" hidden="false" outlineLevel="0" max="4" min="4" style="3" width="13"/>
    <col collapsed="false" customWidth="true" hidden="false" outlineLevel="0" max="5" min="5" style="3" width="9.73"/>
    <col collapsed="false" customWidth="true" hidden="false" outlineLevel="0" max="6" min="6" style="3" width="11.73"/>
    <col collapsed="false" customWidth="true" hidden="false" outlineLevel="0" max="9" min="7" style="3" width="13"/>
    <col collapsed="false" customWidth="true" hidden="false" outlineLevel="0" max="10" min="10" style="3" width="5.54"/>
    <col collapsed="false" customWidth="true" hidden="false" outlineLevel="0" max="11" min="11" style="3" width="4.27"/>
    <col collapsed="false" customWidth="true" hidden="false" outlineLevel="0" max="15" min="12" style="3" width="10.73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347</v>
      </c>
      <c r="B4" s="16" t="s">
        <v>10</v>
      </c>
      <c r="C4" s="17"/>
      <c r="D4" s="18" t="s">
        <v>11</v>
      </c>
      <c r="E4" s="19" t="s">
        <v>12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13</v>
      </c>
      <c r="D5" s="21"/>
      <c r="E5" s="21"/>
      <c r="F5" s="21"/>
      <c r="G5" s="21"/>
      <c r="H5" s="22" t="s">
        <v>14</v>
      </c>
      <c r="I5" s="23"/>
      <c r="J5" s="24"/>
    </row>
    <row r="6" customFormat="false" ht="15.75" hidden="false" customHeight="true" outlineLevel="0" collapsed="false">
      <c r="A6" s="6"/>
      <c r="B6" s="25"/>
      <c r="C6" s="26"/>
      <c r="D6" s="27"/>
      <c r="E6" s="27"/>
      <c r="F6" s="27"/>
      <c r="G6" s="27"/>
      <c r="H6" s="22" t="s">
        <v>15</v>
      </c>
      <c r="I6" s="23"/>
      <c r="J6" s="24"/>
    </row>
    <row r="7" customFormat="false" ht="15.75" hidden="false" customHeight="true" outlineLevel="0" collapsed="false">
      <c r="A7" s="6"/>
      <c r="B7" s="28"/>
      <c r="C7" s="29"/>
      <c r="D7" s="30"/>
      <c r="E7" s="31"/>
      <c r="F7" s="31"/>
      <c r="G7" s="31"/>
      <c r="H7" s="32"/>
      <c r="I7" s="31"/>
      <c r="J7" s="33"/>
    </row>
    <row r="8" customFormat="false" ht="24" hidden="true" customHeight="true" outlineLevel="0" collapsed="false">
      <c r="A8" s="6"/>
      <c r="B8" s="20" t="s">
        <v>16</v>
      </c>
      <c r="D8" s="23"/>
      <c r="H8" s="22" t="s">
        <v>14</v>
      </c>
      <c r="I8" s="23"/>
      <c r="J8" s="24"/>
    </row>
    <row r="9" customFormat="false" ht="15.75" hidden="true" customHeight="true" outlineLevel="0" collapsed="false">
      <c r="A9" s="6"/>
      <c r="B9" s="6"/>
      <c r="D9" s="23"/>
      <c r="H9" s="22" t="s">
        <v>15</v>
      </c>
      <c r="I9" s="23"/>
      <c r="J9" s="24"/>
    </row>
    <row r="10" customFormat="false" ht="15.75" hidden="true" customHeight="true" outlineLevel="0" collapsed="false">
      <c r="A10" s="6"/>
      <c r="B10" s="34"/>
      <c r="C10" s="29"/>
      <c r="D10" s="30"/>
      <c r="E10" s="32"/>
      <c r="F10" s="32"/>
      <c r="G10" s="35"/>
      <c r="H10" s="35"/>
      <c r="I10" s="36"/>
      <c r="J10" s="33"/>
    </row>
    <row r="11" customFormat="false" ht="24" hidden="false" customHeight="true" outlineLevel="0" collapsed="false">
      <c r="A11" s="6"/>
      <c r="B11" s="20" t="s">
        <v>17</v>
      </c>
      <c r="D11" s="37"/>
      <c r="E11" s="37"/>
      <c r="F11" s="37"/>
      <c r="G11" s="37"/>
      <c r="H11" s="22" t="s">
        <v>14</v>
      </c>
      <c r="I11" s="38"/>
      <c r="J11" s="24"/>
    </row>
    <row r="12" customFormat="false" ht="15.75" hidden="false" customHeight="true" outlineLevel="0" collapsed="false">
      <c r="A12" s="6"/>
      <c r="B12" s="25"/>
      <c r="C12" s="26"/>
      <c r="D12" s="39"/>
      <c r="E12" s="39"/>
      <c r="F12" s="39"/>
      <c r="G12" s="39"/>
      <c r="H12" s="22" t="s">
        <v>15</v>
      </c>
      <c r="I12" s="38"/>
      <c r="J12" s="24"/>
    </row>
    <row r="13" customFormat="false" ht="15.75" hidden="false" customHeight="true" outlineLevel="0" collapsed="false">
      <c r="A13" s="6"/>
      <c r="B13" s="28"/>
      <c r="C13" s="29"/>
      <c r="D13" s="40"/>
      <c r="E13" s="40"/>
      <c r="F13" s="40"/>
      <c r="G13" s="40"/>
      <c r="H13" s="41"/>
      <c r="I13" s="31"/>
      <c r="J13" s="33"/>
    </row>
    <row r="14" customFormat="false" ht="24" hidden="false" customHeight="true" outlineLevel="0" collapsed="false">
      <c r="A14" s="6"/>
      <c r="B14" s="42" t="s">
        <v>18</v>
      </c>
      <c r="C14" s="43"/>
      <c r="D14" s="44"/>
      <c r="E14" s="45"/>
      <c r="F14" s="45"/>
      <c r="G14" s="45"/>
      <c r="H14" s="46"/>
      <c r="I14" s="45"/>
      <c r="J14" s="47"/>
    </row>
    <row r="15" customFormat="false" ht="32.25" hidden="false" customHeight="true" outlineLevel="0" collapsed="false">
      <c r="A15" s="6"/>
      <c r="B15" s="34" t="s">
        <v>19</v>
      </c>
      <c r="C15" s="48"/>
      <c r="D15" s="35"/>
      <c r="E15" s="49"/>
      <c r="F15" s="49"/>
      <c r="G15" s="50"/>
      <c r="H15" s="50"/>
      <c r="I15" s="51" t="s">
        <v>20</v>
      </c>
      <c r="J15" s="51"/>
    </row>
    <row r="16" customFormat="false" ht="23.25" hidden="false" customHeight="true" outlineLevel="0" collapsed="false">
      <c r="A16" s="52" t="s">
        <v>21</v>
      </c>
      <c r="B16" s="53" t="s">
        <v>21</v>
      </c>
      <c r="C16" s="54"/>
      <c r="D16" s="55"/>
      <c r="E16" s="56"/>
      <c r="F16" s="56"/>
      <c r="G16" s="56"/>
      <c r="H16" s="56"/>
      <c r="I16" s="57" t="n">
        <f aca="false">SUMIF(F49:F72,A16,I49:I72)+SUMIF(F49:F72,"PSU",I49:I72)</f>
        <v>0</v>
      </c>
      <c r="J16" s="57"/>
    </row>
    <row r="17" customFormat="false" ht="23.25" hidden="false" customHeight="true" outlineLevel="0" collapsed="false">
      <c r="A17" s="52" t="s">
        <v>22</v>
      </c>
      <c r="B17" s="53" t="s">
        <v>22</v>
      </c>
      <c r="C17" s="54"/>
      <c r="D17" s="55"/>
      <c r="E17" s="56"/>
      <c r="F17" s="56"/>
      <c r="G17" s="56"/>
      <c r="H17" s="56"/>
      <c r="I17" s="57" t="n">
        <f aca="false">SUMIF(F49:F72,A17,I49:I72)</f>
        <v>0</v>
      </c>
      <c r="J17" s="57"/>
    </row>
    <row r="18" customFormat="false" ht="23.25" hidden="false" customHeight="true" outlineLevel="0" collapsed="false">
      <c r="A18" s="52" t="s">
        <v>23</v>
      </c>
      <c r="B18" s="53" t="s">
        <v>23</v>
      </c>
      <c r="C18" s="54"/>
      <c r="D18" s="55"/>
      <c r="E18" s="56"/>
      <c r="F18" s="56"/>
      <c r="G18" s="56"/>
      <c r="H18" s="56"/>
      <c r="I18" s="57" t="n">
        <f aca="false">SUMIF(F49:F72,A18,I49:I72)</f>
        <v>0</v>
      </c>
      <c r="J18" s="57"/>
    </row>
    <row r="19" customFormat="false" ht="23.25" hidden="false" customHeight="true" outlineLevel="0" collapsed="false">
      <c r="A19" s="52" t="s">
        <v>24</v>
      </c>
      <c r="B19" s="53" t="s">
        <v>25</v>
      </c>
      <c r="C19" s="54"/>
      <c r="D19" s="55"/>
      <c r="E19" s="56"/>
      <c r="F19" s="56"/>
      <c r="G19" s="56"/>
      <c r="H19" s="56"/>
      <c r="I19" s="57" t="n">
        <f aca="false">SUMIF(F49:F72,A19,I49:I72)</f>
        <v>0</v>
      </c>
      <c r="J19" s="57"/>
    </row>
    <row r="20" customFormat="false" ht="23.25" hidden="false" customHeight="true" outlineLevel="0" collapsed="false">
      <c r="A20" s="52" t="s">
        <v>26</v>
      </c>
      <c r="B20" s="53" t="s">
        <v>27</v>
      </c>
      <c r="C20" s="54"/>
      <c r="D20" s="55"/>
      <c r="E20" s="56"/>
      <c r="F20" s="56"/>
      <c r="G20" s="56"/>
      <c r="H20" s="56"/>
      <c r="I20" s="57" t="n">
        <f aca="false">SUMIF(F49:F72,A20,I49:I72)</f>
        <v>0</v>
      </c>
      <c r="J20" s="57"/>
    </row>
    <row r="21" customFormat="false" ht="23.25" hidden="false" customHeight="true" outlineLevel="0" collapsed="false">
      <c r="A21" s="6"/>
      <c r="B21" s="58" t="s">
        <v>20</v>
      </c>
      <c r="C21" s="59"/>
      <c r="D21" s="60"/>
      <c r="E21" s="61"/>
      <c r="F21" s="61"/>
      <c r="G21" s="61"/>
      <c r="H21" s="61"/>
      <c r="I21" s="62" t="n">
        <f aca="false">SUM(I16:J20)</f>
        <v>0</v>
      </c>
      <c r="J21" s="62"/>
    </row>
    <row r="22" customFormat="false" ht="33" hidden="false" customHeight="true" outlineLevel="0" collapsed="false">
      <c r="A22" s="6"/>
      <c r="B22" s="63" t="s">
        <v>28</v>
      </c>
      <c r="C22" s="54"/>
      <c r="D22" s="55"/>
      <c r="E22" s="64"/>
      <c r="F22" s="65"/>
      <c r="G22" s="66"/>
      <c r="H22" s="66"/>
      <c r="I22" s="66"/>
      <c r="J22" s="67"/>
    </row>
    <row r="23" customFormat="false" ht="23.25" hidden="false" customHeight="true" outlineLevel="0" collapsed="false">
      <c r="A23" s="6" t="n">
        <f aca="false">ZakladDPHSni*SazbaDPH1/100</f>
        <v>0</v>
      </c>
      <c r="B23" s="53" t="s">
        <v>29</v>
      </c>
      <c r="C23" s="54"/>
      <c r="D23" s="55"/>
      <c r="E23" s="68" t="n">
        <v>12</v>
      </c>
      <c r="F23" s="65" t="s">
        <v>30</v>
      </c>
      <c r="G23" s="69" t="n">
        <f aca="false">ZakladDPHSniVypocet</f>
        <v>0</v>
      </c>
      <c r="H23" s="69"/>
      <c r="I23" s="69"/>
      <c r="J23" s="67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3" t="s">
        <v>31</v>
      </c>
      <c r="C24" s="54"/>
      <c r="D24" s="55"/>
      <c r="E24" s="68" t="n">
        <f aca="false">SazbaDPH1</f>
        <v>12</v>
      </c>
      <c r="F24" s="65" t="s">
        <v>30</v>
      </c>
      <c r="G24" s="70" t="n">
        <f aca="false">A23</f>
        <v>0</v>
      </c>
      <c r="H24" s="70"/>
      <c r="I24" s="70"/>
      <c r="J24" s="67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3" t="s">
        <v>32</v>
      </c>
      <c r="C25" s="54"/>
      <c r="D25" s="55"/>
      <c r="E25" s="68" t="n">
        <v>21</v>
      </c>
      <c r="F25" s="65" t="s">
        <v>30</v>
      </c>
      <c r="G25" s="69" t="n">
        <f aca="false">SUM(I21)</f>
        <v>0</v>
      </c>
      <c r="H25" s="69"/>
      <c r="I25" s="69"/>
      <c r="J25" s="67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1" t="s">
        <v>33</v>
      </c>
      <c r="C26" s="72"/>
      <c r="D26" s="35"/>
      <c r="E26" s="73" t="n">
        <f aca="false">SazbaDPH2</f>
        <v>21</v>
      </c>
      <c r="F26" s="74" t="s">
        <v>30</v>
      </c>
      <c r="G26" s="75" t="n">
        <f aca="false">A25</f>
        <v>0</v>
      </c>
      <c r="H26" s="75"/>
      <c r="I26" s="75"/>
      <c r="J26" s="76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34</v>
      </c>
      <c r="C27" s="77"/>
      <c r="D27" s="78"/>
      <c r="E27" s="77"/>
      <c r="F27" s="79"/>
      <c r="G27" s="80" t="n">
        <f aca="false">CenaCelkem-(ZakladDPHSni+DPHSni+ZakladDPHZakl+DPHZakl)</f>
        <v>0</v>
      </c>
      <c r="H27" s="80"/>
      <c r="I27" s="80"/>
      <c r="J27" s="81" t="str">
        <f aca="false">Mena</f>
        <v>CZK</v>
      </c>
    </row>
    <row r="28" customFormat="false" ht="27.75" hidden="true" customHeight="true" outlineLevel="0" collapsed="false">
      <c r="A28" s="6"/>
      <c r="B28" s="82" t="s">
        <v>35</v>
      </c>
      <c r="C28" s="83"/>
      <c r="D28" s="83"/>
      <c r="E28" s="84"/>
      <c r="F28" s="85"/>
      <c r="G28" s="86" t="n">
        <f aca="false">ZakladDPHSniVypocet+ZakladDPHZaklVypocet</f>
        <v>0</v>
      </c>
      <c r="H28" s="86"/>
      <c r="I28" s="86"/>
      <c r="J28" s="87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2" t="s">
        <v>36</v>
      </c>
      <c r="C29" s="88"/>
      <c r="D29" s="88"/>
      <c r="E29" s="88"/>
      <c r="F29" s="88"/>
      <c r="G29" s="86" t="n">
        <f aca="false">A27</f>
        <v>0</v>
      </c>
      <c r="H29" s="86"/>
      <c r="I29" s="86"/>
      <c r="J29" s="89" t="s">
        <v>37</v>
      </c>
    </row>
    <row r="30" customFormat="false" ht="12.75" hidden="false" customHeight="true" outlineLevel="0" collapsed="false">
      <c r="A30" s="6"/>
      <c r="B30" s="6"/>
      <c r="J30" s="90"/>
    </row>
    <row r="31" customFormat="false" ht="30" hidden="false" customHeight="true" outlineLevel="0" collapsed="false">
      <c r="A31" s="6"/>
      <c r="B31" s="6"/>
      <c r="J31" s="90"/>
    </row>
    <row r="32" customFormat="false" ht="18.75" hidden="false" customHeight="true" outlineLevel="0" collapsed="false">
      <c r="A32" s="6"/>
      <c r="B32" s="91"/>
      <c r="C32" s="92" t="s">
        <v>38</v>
      </c>
      <c r="D32" s="93"/>
      <c r="E32" s="93"/>
      <c r="F32" s="94" t="s">
        <v>39</v>
      </c>
      <c r="G32" s="93"/>
      <c r="H32" s="95"/>
      <c r="I32" s="93"/>
      <c r="J32" s="90"/>
    </row>
    <row r="33" customFormat="false" ht="47.25" hidden="false" customHeight="true" outlineLevel="0" collapsed="false">
      <c r="A33" s="6"/>
      <c r="B33" s="6"/>
      <c r="J33" s="90"/>
    </row>
    <row r="34" s="1" customFormat="true" ht="18.75" hidden="false" customHeight="true" outlineLevel="0" collapsed="false">
      <c r="A34" s="96"/>
      <c r="B34" s="96"/>
      <c r="D34" s="97"/>
      <c r="E34" s="97"/>
      <c r="G34" s="97"/>
      <c r="H34" s="97"/>
      <c r="I34" s="97"/>
      <c r="J34" s="98"/>
    </row>
    <row r="35" customFormat="false" ht="12.75" hidden="false" customHeight="true" outlineLevel="0" collapsed="false">
      <c r="A35" s="6"/>
      <c r="B35" s="6"/>
      <c r="D35" s="99" t="s">
        <v>40</v>
      </c>
      <c r="E35" s="99"/>
      <c r="H35" s="100" t="s">
        <v>41</v>
      </c>
      <c r="J35" s="90"/>
    </row>
    <row r="36" customFormat="false" ht="13.5" hidden="false" customHeight="true" outlineLevel="0" collapsed="false">
      <c r="A36" s="101"/>
      <c r="B36" s="101"/>
      <c r="C36" s="102"/>
      <c r="D36" s="102"/>
      <c r="E36" s="102"/>
      <c r="F36" s="102"/>
      <c r="G36" s="102"/>
      <c r="H36" s="102"/>
      <c r="I36" s="102"/>
      <c r="J36" s="103"/>
    </row>
    <row r="37" customFormat="false" ht="27" hidden="true" customHeight="true" outlineLevel="0" collapsed="false">
      <c r="B37" s="104" t="s">
        <v>42</v>
      </c>
      <c r="C37" s="105"/>
      <c r="D37" s="105"/>
      <c r="E37" s="105"/>
      <c r="F37" s="106"/>
      <c r="G37" s="106"/>
      <c r="H37" s="106"/>
      <c r="I37" s="106"/>
      <c r="J37" s="105"/>
    </row>
    <row r="38" customFormat="false" ht="25.5" hidden="true" customHeight="true" outlineLevel="0" collapsed="false">
      <c r="A38" s="107" t="s">
        <v>43</v>
      </c>
      <c r="B38" s="108" t="s">
        <v>44</v>
      </c>
      <c r="C38" s="109" t="s">
        <v>45</v>
      </c>
      <c r="D38" s="109"/>
      <c r="E38" s="109"/>
      <c r="F38" s="110" t="str">
        <f aca="false">B23</f>
        <v>Základ pro sníženou DPH</v>
      </c>
      <c r="G38" s="110" t="str">
        <f aca="false">B25</f>
        <v>Základ pro základní DPH</v>
      </c>
      <c r="H38" s="111" t="s">
        <v>46</v>
      </c>
      <c r="I38" s="111" t="s">
        <v>47</v>
      </c>
      <c r="J38" s="112" t="s">
        <v>30</v>
      </c>
    </row>
    <row r="39" customFormat="false" ht="25.5" hidden="true" customHeight="true" outlineLevel="0" collapsed="false">
      <c r="A39" s="107" t="n">
        <v>1</v>
      </c>
      <c r="B39" s="113" t="s">
        <v>48</v>
      </c>
      <c r="C39" s="114"/>
      <c r="D39" s="114"/>
      <c r="E39" s="114"/>
      <c r="F39" s="115" t="n">
        <f aca="false">'L 02 Pol'!AE148</f>
        <v>0</v>
      </c>
      <c r="G39" s="115" t="n">
        <f aca="false">'L 02 Pol'!AF148</f>
        <v>0</v>
      </c>
      <c r="H39" s="116" t="n">
        <f aca="false">(F39*SazbaDPH1/100)+(G39*SazbaDPH2/100)</f>
        <v>0</v>
      </c>
      <c r="I39" s="116" t="n">
        <f aca="false">F39+G39+H39</f>
        <v>0</v>
      </c>
      <c r="J39" s="117" t="e">
        <f aca="false">IF(_xlfn.single(CenaCelkemVypocet)=0,"",I39/_xlfn.single(CenaCelkemVypocet)*100)</f>
        <v>#NAME?</v>
      </c>
    </row>
    <row r="40" customFormat="false" ht="25.5" hidden="true" customHeight="true" outlineLevel="0" collapsed="false">
      <c r="A40" s="107" t="n">
        <v>2</v>
      </c>
      <c r="B40" s="118" t="s">
        <v>8</v>
      </c>
      <c r="C40" s="119" t="s">
        <v>9</v>
      </c>
      <c r="D40" s="119"/>
      <c r="E40" s="119"/>
      <c r="F40" s="120" t="n">
        <f aca="false">'L 02 Pol'!AE148</f>
        <v>0</v>
      </c>
      <c r="G40" s="120" t="n">
        <f aca="false">'L 02 Pol'!AF148</f>
        <v>0</v>
      </c>
      <c r="H40" s="120" t="n">
        <f aca="false">(F40*SazbaDPH1/100)+(G40*SazbaDPH2/100)</f>
        <v>0</v>
      </c>
      <c r="I40" s="120" t="n">
        <f aca="false">F40+G40+H40</f>
        <v>0</v>
      </c>
      <c r="J40" s="121" t="e">
        <f aca="false">IF(_xlfn.single(CenaCelkemVypocet)=0,"",I40/_xlfn.single(CenaCelkemVypocet)*100)</f>
        <v>#NAME?</v>
      </c>
    </row>
    <row r="41" customFormat="false" ht="25.5" hidden="true" customHeight="true" outlineLevel="0" collapsed="false">
      <c r="A41" s="107" t="n">
        <v>3</v>
      </c>
      <c r="B41" s="122" t="s">
        <v>11</v>
      </c>
      <c r="C41" s="123" t="s">
        <v>12</v>
      </c>
      <c r="D41" s="123"/>
      <c r="E41" s="123"/>
      <c r="F41" s="116" t="n">
        <f aca="false">'L 02 Pol'!AE148</f>
        <v>0</v>
      </c>
      <c r="G41" s="116" t="n">
        <f aca="false">'L 02 Pol'!AF148</f>
        <v>0</v>
      </c>
      <c r="H41" s="116" t="n">
        <f aca="false">(F41*SazbaDPH1/100)+(G41*SazbaDPH2/100)</f>
        <v>0</v>
      </c>
      <c r="I41" s="116" t="n">
        <f aca="false">F41+G41+H41</f>
        <v>0</v>
      </c>
      <c r="J41" s="117" t="e">
        <f aca="false">IF(_xlfn.single(CenaCelkemVypocet)=0,"",I41/_xlfn.single(CenaCelkemVypocet)*100)</f>
        <v>#NAME?</v>
      </c>
    </row>
    <row r="42" customFormat="false" ht="25.5" hidden="true" customHeight="true" outlineLevel="0" collapsed="false">
      <c r="A42" s="107"/>
      <c r="B42" s="124" t="s">
        <v>49</v>
      </c>
      <c r="C42" s="124"/>
      <c r="D42" s="124"/>
      <c r="E42" s="124"/>
      <c r="F42" s="125" t="n">
        <f aca="false">SUMIF(A39:A41,"=1",F39:F41)</f>
        <v>0</v>
      </c>
      <c r="G42" s="125" t="n">
        <f aca="false">SUMIF(A39:A41,"=1",G39:G41)</f>
        <v>0</v>
      </c>
      <c r="H42" s="125" t="n">
        <f aca="false">SUMIF(A39:A41,"=1",H39:H41)</f>
        <v>0</v>
      </c>
      <c r="I42" s="125" t="n">
        <f aca="false">SUMIF(A39:A41,"=1",I39:I41)</f>
        <v>0</v>
      </c>
      <c r="J42" s="126" t="e">
        <f aca="false">SUMIF(A39:A41,"=1",J39:J41)</f>
        <v>#NAME?</v>
      </c>
    </row>
    <row r="46" customFormat="false" ht="15" hidden="false" customHeight="false" outlineLevel="0" collapsed="false">
      <c r="B46" s="127" t="s">
        <v>50</v>
      </c>
    </row>
    <row r="48" customFormat="false" ht="25.5" hidden="false" customHeight="true" outlineLevel="0" collapsed="false">
      <c r="A48" s="128"/>
      <c r="B48" s="129" t="s">
        <v>44</v>
      </c>
      <c r="C48" s="129" t="s">
        <v>45</v>
      </c>
      <c r="D48" s="130"/>
      <c r="E48" s="130"/>
      <c r="F48" s="131" t="s">
        <v>51</v>
      </c>
      <c r="G48" s="131"/>
      <c r="H48" s="131"/>
      <c r="I48" s="131" t="s">
        <v>20</v>
      </c>
      <c r="J48" s="131" t="s">
        <v>30</v>
      </c>
    </row>
    <row r="49" customFormat="false" ht="36.75" hidden="false" customHeight="true" outlineLevel="0" collapsed="false">
      <c r="A49" s="132"/>
      <c r="B49" s="133" t="s">
        <v>52</v>
      </c>
      <c r="C49" s="134" t="s">
        <v>53</v>
      </c>
      <c r="D49" s="134"/>
      <c r="E49" s="134"/>
      <c r="F49" s="135" t="s">
        <v>21</v>
      </c>
      <c r="G49" s="136"/>
      <c r="H49" s="136"/>
      <c r="I49" s="136" t="n">
        <f aca="false">'L 02 Pol'!G8</f>
        <v>0</v>
      </c>
      <c r="J49" s="137" t="str">
        <f aca="false">IF(I73=0,"",I49/I73*100)</f>
        <v/>
      </c>
    </row>
    <row r="50" customFormat="false" ht="36.75" hidden="false" customHeight="true" outlineLevel="0" collapsed="false">
      <c r="A50" s="132"/>
      <c r="B50" s="133" t="s">
        <v>54</v>
      </c>
      <c r="C50" s="134" t="s">
        <v>55</v>
      </c>
      <c r="D50" s="134"/>
      <c r="E50" s="134"/>
      <c r="F50" s="135" t="s">
        <v>21</v>
      </c>
      <c r="G50" s="136"/>
      <c r="H50" s="136"/>
      <c r="I50" s="136" t="n">
        <f aca="false">'L 02 Pol'!G10</f>
        <v>0</v>
      </c>
      <c r="J50" s="137" t="str">
        <f aca="false">IF(I73=0,"",I50/I73*100)</f>
        <v/>
      </c>
    </row>
    <row r="51" customFormat="false" ht="36.75" hidden="false" customHeight="true" outlineLevel="0" collapsed="false">
      <c r="A51" s="132"/>
      <c r="B51" s="133" t="s">
        <v>56</v>
      </c>
      <c r="C51" s="134" t="s">
        <v>57</v>
      </c>
      <c r="D51" s="134"/>
      <c r="E51" s="134"/>
      <c r="F51" s="135" t="s">
        <v>21</v>
      </c>
      <c r="G51" s="136"/>
      <c r="H51" s="136"/>
      <c r="I51" s="136" t="n">
        <f aca="false">'L 02 Pol'!G13</f>
        <v>0</v>
      </c>
      <c r="J51" s="137" t="str">
        <f aca="false">IF(I73=0,"",I51/I73*100)</f>
        <v/>
      </c>
    </row>
    <row r="52" customFormat="false" ht="36.75" hidden="false" customHeight="true" outlineLevel="0" collapsed="false">
      <c r="A52" s="132"/>
      <c r="B52" s="133" t="s">
        <v>58</v>
      </c>
      <c r="C52" s="134" t="s">
        <v>59</v>
      </c>
      <c r="D52" s="134"/>
      <c r="E52" s="134"/>
      <c r="F52" s="135" t="s">
        <v>21</v>
      </c>
      <c r="G52" s="136"/>
      <c r="H52" s="136"/>
      <c r="I52" s="136" t="n">
        <f aca="false">'L 02 Pol'!G19</f>
        <v>0</v>
      </c>
      <c r="J52" s="137" t="str">
        <f aca="false">IF(I73=0,"",I52/I73*100)</f>
        <v/>
      </c>
    </row>
    <row r="53" customFormat="false" ht="36.75" hidden="false" customHeight="true" outlineLevel="0" collapsed="false">
      <c r="A53" s="132"/>
      <c r="B53" s="133" t="s">
        <v>60</v>
      </c>
      <c r="C53" s="134" t="s">
        <v>61</v>
      </c>
      <c r="D53" s="134"/>
      <c r="E53" s="134"/>
      <c r="F53" s="135" t="s">
        <v>21</v>
      </c>
      <c r="G53" s="136"/>
      <c r="H53" s="136"/>
      <c r="I53" s="136" t="n">
        <f aca="false">'L 02 Pol'!G26</f>
        <v>0</v>
      </c>
      <c r="J53" s="137" t="str">
        <f aca="false">IF(I73=0,"",I53/I73*100)</f>
        <v/>
      </c>
    </row>
    <row r="54" customFormat="false" ht="36.75" hidden="false" customHeight="true" outlineLevel="0" collapsed="false">
      <c r="A54" s="132"/>
      <c r="B54" s="133" t="s">
        <v>62</v>
      </c>
      <c r="C54" s="134" t="s">
        <v>63</v>
      </c>
      <c r="D54" s="134"/>
      <c r="E54" s="134"/>
      <c r="F54" s="135" t="s">
        <v>21</v>
      </c>
      <c r="G54" s="136"/>
      <c r="H54" s="136"/>
      <c r="I54" s="136" t="n">
        <f aca="false">'L 02 Pol'!G28</f>
        <v>0</v>
      </c>
      <c r="J54" s="137" t="str">
        <f aca="false">IF(I73=0,"",I54/I73*100)</f>
        <v/>
      </c>
    </row>
    <row r="55" customFormat="false" ht="36.75" hidden="false" customHeight="true" outlineLevel="0" collapsed="false">
      <c r="A55" s="132"/>
      <c r="B55" s="133" t="s">
        <v>64</v>
      </c>
      <c r="C55" s="134" t="s">
        <v>65</v>
      </c>
      <c r="D55" s="134"/>
      <c r="E55" s="134"/>
      <c r="F55" s="135" t="s">
        <v>21</v>
      </c>
      <c r="G55" s="136"/>
      <c r="H55" s="136"/>
      <c r="I55" s="136" t="n">
        <f aca="false">'L 02 Pol'!G31</f>
        <v>0</v>
      </c>
      <c r="J55" s="137" t="str">
        <f aca="false">IF(I73=0,"",I55/I73*100)</f>
        <v/>
      </c>
    </row>
    <row r="56" customFormat="false" ht="36.75" hidden="false" customHeight="true" outlineLevel="0" collapsed="false">
      <c r="A56" s="132"/>
      <c r="B56" s="133" t="s">
        <v>66</v>
      </c>
      <c r="C56" s="134" t="s">
        <v>67</v>
      </c>
      <c r="D56" s="134"/>
      <c r="E56" s="134"/>
      <c r="F56" s="135" t="s">
        <v>21</v>
      </c>
      <c r="G56" s="136"/>
      <c r="H56" s="136"/>
      <c r="I56" s="136" t="n">
        <f aca="false">'L 02 Pol'!G33</f>
        <v>0</v>
      </c>
      <c r="J56" s="137" t="str">
        <f aca="false">IF(I73=0,"",I56/I73*100)</f>
        <v/>
      </c>
    </row>
    <row r="57" customFormat="false" ht="36.75" hidden="false" customHeight="true" outlineLevel="0" collapsed="false">
      <c r="A57" s="132"/>
      <c r="B57" s="133" t="s">
        <v>68</v>
      </c>
      <c r="C57" s="134" t="s">
        <v>69</v>
      </c>
      <c r="D57" s="134"/>
      <c r="E57" s="134"/>
      <c r="F57" s="135" t="s">
        <v>21</v>
      </c>
      <c r="G57" s="136"/>
      <c r="H57" s="136"/>
      <c r="I57" s="136" t="n">
        <f aca="false">'L 02 Pol'!G35</f>
        <v>0</v>
      </c>
      <c r="J57" s="137" t="str">
        <f aca="false">IF(I73=0,"",I57/I73*100)</f>
        <v/>
      </c>
    </row>
    <row r="58" customFormat="false" ht="36.75" hidden="false" customHeight="true" outlineLevel="0" collapsed="false">
      <c r="A58" s="132"/>
      <c r="B58" s="133" t="s">
        <v>70</v>
      </c>
      <c r="C58" s="134" t="s">
        <v>71</v>
      </c>
      <c r="D58" s="134"/>
      <c r="E58" s="134"/>
      <c r="F58" s="135" t="s">
        <v>21</v>
      </c>
      <c r="G58" s="136"/>
      <c r="H58" s="136"/>
      <c r="I58" s="136" t="n">
        <f aca="false">'L 02 Pol'!G37</f>
        <v>0</v>
      </c>
      <c r="J58" s="137" t="str">
        <f aca="false">IF(I73=0,"",I58/I73*100)</f>
        <v/>
      </c>
    </row>
    <row r="59" customFormat="false" ht="36.75" hidden="false" customHeight="true" outlineLevel="0" collapsed="false">
      <c r="A59" s="132"/>
      <c r="B59" s="133" t="s">
        <v>72</v>
      </c>
      <c r="C59" s="134" t="s">
        <v>73</v>
      </c>
      <c r="D59" s="134"/>
      <c r="E59" s="134"/>
      <c r="F59" s="135" t="s">
        <v>21</v>
      </c>
      <c r="G59" s="136"/>
      <c r="H59" s="136"/>
      <c r="I59" s="136" t="n">
        <f aca="false">'L 02 Pol'!G41</f>
        <v>0</v>
      </c>
      <c r="J59" s="137" t="str">
        <f aca="false">IF(I73=0,"",I59/I73*100)</f>
        <v/>
      </c>
    </row>
    <row r="60" customFormat="false" ht="36.75" hidden="false" customHeight="true" outlineLevel="0" collapsed="false">
      <c r="A60" s="132"/>
      <c r="B60" s="133" t="s">
        <v>74</v>
      </c>
      <c r="C60" s="134" t="s">
        <v>75</v>
      </c>
      <c r="D60" s="134"/>
      <c r="E60" s="134"/>
      <c r="F60" s="135" t="s">
        <v>21</v>
      </c>
      <c r="G60" s="136"/>
      <c r="H60" s="136"/>
      <c r="I60" s="136" t="n">
        <f aca="false">'L 02 Pol'!G46</f>
        <v>0</v>
      </c>
      <c r="J60" s="137" t="str">
        <f aca="false">IF(I73=0,"",I60/I73*100)</f>
        <v/>
      </c>
    </row>
    <row r="61" customFormat="false" ht="36.75" hidden="false" customHeight="true" outlineLevel="0" collapsed="false">
      <c r="A61" s="132"/>
      <c r="B61" s="133" t="s">
        <v>76</v>
      </c>
      <c r="C61" s="134" t="s">
        <v>77</v>
      </c>
      <c r="D61" s="134"/>
      <c r="E61" s="134"/>
      <c r="F61" s="135" t="s">
        <v>21</v>
      </c>
      <c r="G61" s="136"/>
      <c r="H61" s="136"/>
      <c r="I61" s="136" t="n">
        <f aca="false">'L 02 Pol'!G75</f>
        <v>0</v>
      </c>
      <c r="J61" s="137" t="str">
        <f aca="false">IF(I73=0,"",I61/I73*100)</f>
        <v/>
      </c>
    </row>
    <row r="62" customFormat="false" ht="36.75" hidden="false" customHeight="true" outlineLevel="0" collapsed="false">
      <c r="A62" s="132"/>
      <c r="B62" s="133" t="s">
        <v>78</v>
      </c>
      <c r="C62" s="134" t="s">
        <v>79</v>
      </c>
      <c r="D62" s="134"/>
      <c r="E62" s="134"/>
      <c r="F62" s="135" t="s">
        <v>22</v>
      </c>
      <c r="G62" s="136"/>
      <c r="H62" s="136"/>
      <c r="I62" s="136" t="n">
        <f aca="false">'L 02 Pol'!G77</f>
        <v>0</v>
      </c>
      <c r="J62" s="137" t="str">
        <f aca="false">IF(I73=0,"",I62/I73*100)</f>
        <v/>
      </c>
    </row>
    <row r="63" customFormat="false" ht="36.75" hidden="false" customHeight="true" outlineLevel="0" collapsed="false">
      <c r="A63" s="132"/>
      <c r="B63" s="133" t="s">
        <v>80</v>
      </c>
      <c r="C63" s="134" t="s">
        <v>81</v>
      </c>
      <c r="D63" s="134"/>
      <c r="E63" s="134"/>
      <c r="F63" s="135" t="s">
        <v>22</v>
      </c>
      <c r="G63" s="136"/>
      <c r="H63" s="136"/>
      <c r="I63" s="136" t="n">
        <f aca="false">'L 02 Pol'!G84</f>
        <v>0</v>
      </c>
      <c r="J63" s="137" t="str">
        <f aca="false">IF(I73=0,"",I63/I73*100)</f>
        <v/>
      </c>
    </row>
    <row r="64" customFormat="false" ht="36.75" hidden="false" customHeight="true" outlineLevel="0" collapsed="false">
      <c r="A64" s="132"/>
      <c r="B64" s="133" t="s">
        <v>82</v>
      </c>
      <c r="C64" s="134" t="s">
        <v>83</v>
      </c>
      <c r="D64" s="134"/>
      <c r="E64" s="134"/>
      <c r="F64" s="135" t="s">
        <v>22</v>
      </c>
      <c r="G64" s="136"/>
      <c r="H64" s="136"/>
      <c r="I64" s="136" t="n">
        <f aca="false">'L 02 Pol'!G86</f>
        <v>0</v>
      </c>
      <c r="J64" s="137" t="str">
        <f aca="false">IF(I73=0,"",I64/I73*100)</f>
        <v/>
      </c>
    </row>
    <row r="65" customFormat="false" ht="36.75" hidden="false" customHeight="true" outlineLevel="0" collapsed="false">
      <c r="A65" s="132"/>
      <c r="B65" s="133" t="s">
        <v>84</v>
      </c>
      <c r="C65" s="134" t="s">
        <v>85</v>
      </c>
      <c r="D65" s="134"/>
      <c r="E65" s="134"/>
      <c r="F65" s="135" t="s">
        <v>22</v>
      </c>
      <c r="G65" s="136"/>
      <c r="H65" s="136"/>
      <c r="I65" s="136" t="n">
        <f aca="false">'L 02 Pol'!G88</f>
        <v>0</v>
      </c>
      <c r="J65" s="137" t="str">
        <f aca="false">IF(I73=0,"",I65/I73*100)</f>
        <v/>
      </c>
    </row>
    <row r="66" customFormat="false" ht="36.75" hidden="false" customHeight="true" outlineLevel="0" collapsed="false">
      <c r="A66" s="132"/>
      <c r="B66" s="133" t="s">
        <v>86</v>
      </c>
      <c r="C66" s="134" t="s">
        <v>87</v>
      </c>
      <c r="D66" s="134"/>
      <c r="E66" s="134"/>
      <c r="F66" s="135" t="s">
        <v>22</v>
      </c>
      <c r="G66" s="136"/>
      <c r="H66" s="136"/>
      <c r="I66" s="136" t="n">
        <f aca="false">'L 02 Pol'!G90</f>
        <v>0</v>
      </c>
      <c r="J66" s="137" t="str">
        <f aca="false">IF(I73=0,"",I66/I73*100)</f>
        <v/>
      </c>
    </row>
    <row r="67" customFormat="false" ht="36.75" hidden="false" customHeight="true" outlineLevel="0" collapsed="false">
      <c r="A67" s="132"/>
      <c r="B67" s="133" t="s">
        <v>88</v>
      </c>
      <c r="C67" s="134" t="s">
        <v>89</v>
      </c>
      <c r="D67" s="134"/>
      <c r="E67" s="134"/>
      <c r="F67" s="135" t="s">
        <v>22</v>
      </c>
      <c r="G67" s="136"/>
      <c r="H67" s="136"/>
      <c r="I67" s="136" t="n">
        <f aca="false">'L 02 Pol'!G96</f>
        <v>0</v>
      </c>
      <c r="J67" s="137" t="str">
        <f aca="false">IF(I73=0,"",I67/I73*100)</f>
        <v/>
      </c>
    </row>
    <row r="68" customFormat="false" ht="36.75" hidden="false" customHeight="true" outlineLevel="0" collapsed="false">
      <c r="A68" s="132"/>
      <c r="B68" s="133" t="s">
        <v>90</v>
      </c>
      <c r="C68" s="134" t="s">
        <v>91</v>
      </c>
      <c r="D68" s="134"/>
      <c r="E68" s="134"/>
      <c r="F68" s="135" t="s">
        <v>22</v>
      </c>
      <c r="G68" s="136"/>
      <c r="H68" s="136"/>
      <c r="I68" s="136" t="n">
        <f aca="false">'L 02 Pol'!G115</f>
        <v>0</v>
      </c>
      <c r="J68" s="137" t="str">
        <f aca="false">IF(I73=0,"",I68/I73*100)</f>
        <v/>
      </c>
    </row>
    <row r="69" customFormat="false" ht="36.75" hidden="false" customHeight="true" outlineLevel="0" collapsed="false">
      <c r="A69" s="132"/>
      <c r="B69" s="133" t="s">
        <v>92</v>
      </c>
      <c r="C69" s="134" t="s">
        <v>93</v>
      </c>
      <c r="D69" s="134"/>
      <c r="E69" s="134"/>
      <c r="F69" s="135" t="s">
        <v>22</v>
      </c>
      <c r="G69" s="136"/>
      <c r="H69" s="136"/>
      <c r="I69" s="136" t="n">
        <f aca="false">'L 02 Pol'!G123</f>
        <v>0</v>
      </c>
      <c r="J69" s="137" t="str">
        <f aca="false">IF(I73=0,"",I69/I73*100)</f>
        <v/>
      </c>
    </row>
    <row r="70" customFormat="false" ht="36.75" hidden="false" customHeight="true" outlineLevel="0" collapsed="false">
      <c r="A70" s="132"/>
      <c r="B70" s="133" t="s">
        <v>94</v>
      </c>
      <c r="C70" s="134" t="s">
        <v>95</v>
      </c>
      <c r="D70" s="134"/>
      <c r="E70" s="134"/>
      <c r="F70" s="135" t="s">
        <v>22</v>
      </c>
      <c r="G70" s="136"/>
      <c r="H70" s="136"/>
      <c r="I70" s="136" t="n">
        <f aca="false">'L 02 Pol'!G131</f>
        <v>0</v>
      </c>
      <c r="J70" s="137" t="str">
        <f aca="false">IF(I73=0,"",I70/I73*100)</f>
        <v/>
      </c>
    </row>
    <row r="71" customFormat="false" ht="36.75" hidden="false" customHeight="true" outlineLevel="0" collapsed="false">
      <c r="A71" s="132"/>
      <c r="B71" s="133" t="s">
        <v>96</v>
      </c>
      <c r="C71" s="134" t="s">
        <v>97</v>
      </c>
      <c r="D71" s="134"/>
      <c r="E71" s="134"/>
      <c r="F71" s="135" t="s">
        <v>23</v>
      </c>
      <c r="G71" s="136"/>
      <c r="H71" s="136"/>
      <c r="I71" s="136" t="n">
        <f aca="false">'L 02 Pol'!G137</f>
        <v>0</v>
      </c>
      <c r="J71" s="137" t="str">
        <f aca="false">IF(I73=0,"",I71/I73*100)</f>
        <v/>
      </c>
    </row>
    <row r="72" customFormat="false" ht="36.75" hidden="false" customHeight="true" outlineLevel="0" collapsed="false">
      <c r="A72" s="132"/>
      <c r="B72" s="133" t="s">
        <v>98</v>
      </c>
      <c r="C72" s="134" t="s">
        <v>99</v>
      </c>
      <c r="D72" s="134"/>
      <c r="E72" s="134"/>
      <c r="F72" s="135" t="s">
        <v>100</v>
      </c>
      <c r="G72" s="136"/>
      <c r="H72" s="136"/>
      <c r="I72" s="136" t="n">
        <f aca="false">'L 02 Pol'!G140</f>
        <v>0</v>
      </c>
      <c r="J72" s="137" t="str">
        <f aca="false">IF(I73=0,"",I72/I73*100)</f>
        <v/>
      </c>
    </row>
    <row r="73" customFormat="false" ht="25.5" hidden="false" customHeight="true" outlineLevel="0" collapsed="false">
      <c r="A73" s="138"/>
      <c r="B73" s="139" t="s">
        <v>47</v>
      </c>
      <c r="C73" s="139"/>
      <c r="D73" s="140"/>
      <c r="E73" s="140"/>
      <c r="F73" s="141"/>
      <c r="G73" s="142"/>
      <c r="H73" s="142"/>
      <c r="I73" s="142" t="n">
        <f aca="false">SUM(I49:I72)</f>
        <v>0</v>
      </c>
      <c r="J73" s="143" t="n">
        <f aca="false">SUM(J49:J72)</f>
        <v>0</v>
      </c>
    </row>
    <row r="74" customFormat="false" ht="12" hidden="false" customHeight="false" outlineLevel="0" collapsed="false">
      <c r="F74" s="144"/>
      <c r="G74" s="144"/>
      <c r="H74" s="144"/>
      <c r="I74" s="144"/>
      <c r="J74" s="145"/>
    </row>
    <row r="75" customFormat="false" ht="12" hidden="false" customHeight="false" outlineLevel="0" collapsed="false">
      <c r="F75" s="144"/>
      <c r="G75" s="144"/>
      <c r="H75" s="144"/>
      <c r="I75" s="144"/>
      <c r="J75" s="145"/>
    </row>
    <row r="76" customFormat="false" ht="12" hidden="false" customHeight="false" outlineLevel="0" collapsed="false">
      <c r="F76" s="144"/>
      <c r="G76" s="144"/>
      <c r="H76" s="144"/>
      <c r="I76" s="144"/>
      <c r="J76" s="145"/>
    </row>
  </sheetData>
  <mergeCells count="69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</mergeCells>
  <printOptions headings="false" gridLines="false" gridLinesSet="true" horizontalCentered="false" verticalCentered="false"/>
  <pageMargins left="0.39375" right="0.196527777777778" top="0.590277777777778" bottom="0.393055555555556" header="0.511811023622047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1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67" activePane="bottomLeft" state="frozen"/>
      <selection pane="topLeft" activeCell="A1" activeCellId="0" sqref="A1"/>
      <selection pane="bottomLeft" activeCell="F75" activeCellId="0" sqref="F75"/>
    </sheetView>
  </sheetViews>
  <sheetFormatPr defaultColWidth="8.6796875" defaultRowHeight="12" zeroHeight="false" outlineLevelRow="3" outlineLevelCol="0"/>
  <cols>
    <col collapsed="false" customWidth="true" hidden="false" outlineLevel="0" max="1" min="1" style="3" width="3.36"/>
    <col collapsed="false" customWidth="true" hidden="false" outlineLevel="0" max="2" min="2" style="146" width="12.45"/>
    <col collapsed="false" customWidth="true" hidden="false" outlineLevel="0" max="3" min="3" style="146" width="38.18"/>
    <col collapsed="false" customWidth="true" hidden="false" outlineLevel="0" max="4" min="4" style="3" width="4.82"/>
    <col collapsed="false" customWidth="true" hidden="false" outlineLevel="0" max="5" min="5" style="3" width="10.45"/>
    <col collapsed="false" customWidth="true" hidden="false" outlineLevel="0" max="6" min="6" style="3" width="9.82"/>
    <col collapsed="false" customWidth="true" hidden="false" outlineLevel="0" max="7" min="7" style="3" width="12.63"/>
    <col collapsed="false" customWidth="true" hidden="true" outlineLevel="0" max="25" min="8" style="3" width="11.53"/>
    <col collapsed="false" customWidth="true" hidden="true" outlineLevel="0" max="29" min="29" style="3" width="11.53"/>
    <col collapsed="false" customWidth="true" hidden="true" outlineLevel="0" max="41" min="31" style="3" width="11.53"/>
  </cols>
  <sheetData>
    <row r="1" customFormat="false" ht="15.75" hidden="false" customHeight="true" outlineLevel="0" collapsed="false">
      <c r="A1" s="147" t="s">
        <v>101</v>
      </c>
      <c r="B1" s="147"/>
      <c r="C1" s="147"/>
      <c r="D1" s="147"/>
      <c r="E1" s="147"/>
      <c r="F1" s="147"/>
      <c r="G1" s="147"/>
      <c r="AG1" s="3" t="s">
        <v>102</v>
      </c>
    </row>
    <row r="2" customFormat="false" ht="24.75" hidden="false" customHeight="true" outlineLevel="0" collapsed="false">
      <c r="A2" s="148" t="s">
        <v>103</v>
      </c>
      <c r="B2" s="149" t="s">
        <v>5</v>
      </c>
      <c r="C2" s="150" t="s">
        <v>6</v>
      </c>
      <c r="D2" s="150"/>
      <c r="E2" s="150"/>
      <c r="F2" s="150"/>
      <c r="G2" s="150"/>
      <c r="AG2" s="3" t="s">
        <v>104</v>
      </c>
    </row>
    <row r="3" customFormat="false" ht="24.75" hidden="false" customHeight="true" outlineLevel="0" collapsed="false">
      <c r="A3" s="148" t="s">
        <v>105</v>
      </c>
      <c r="B3" s="149" t="s">
        <v>8</v>
      </c>
      <c r="C3" s="150" t="s">
        <v>9</v>
      </c>
      <c r="D3" s="150"/>
      <c r="E3" s="150"/>
      <c r="F3" s="150"/>
      <c r="G3" s="150"/>
      <c r="AC3" s="146" t="s">
        <v>104</v>
      </c>
      <c r="AG3" s="3" t="s">
        <v>106</v>
      </c>
    </row>
    <row r="4" customFormat="false" ht="24.75" hidden="false" customHeight="true" outlineLevel="0" collapsed="false">
      <c r="A4" s="151" t="s">
        <v>107</v>
      </c>
      <c r="B4" s="152" t="s">
        <v>11</v>
      </c>
      <c r="C4" s="153" t="s">
        <v>12</v>
      </c>
      <c r="D4" s="153"/>
      <c r="E4" s="153"/>
      <c r="F4" s="153"/>
      <c r="G4" s="153"/>
      <c r="AG4" s="3" t="s">
        <v>108</v>
      </c>
    </row>
    <row r="5" customFormat="false" ht="12" hidden="false" customHeight="false" outlineLevel="0" collapsed="false">
      <c r="D5" s="100"/>
    </row>
    <row r="6" customFormat="false" ht="35.05" hidden="false" customHeight="false" outlineLevel="0" collapsed="false">
      <c r="A6" s="154" t="s">
        <v>109</v>
      </c>
      <c r="B6" s="155" t="s">
        <v>110</v>
      </c>
      <c r="C6" s="155" t="s">
        <v>111</v>
      </c>
      <c r="D6" s="156" t="s">
        <v>112</v>
      </c>
      <c r="E6" s="154" t="s">
        <v>113</v>
      </c>
      <c r="F6" s="157" t="s">
        <v>114</v>
      </c>
      <c r="G6" s="154" t="s">
        <v>20</v>
      </c>
      <c r="H6" s="158" t="s">
        <v>115</v>
      </c>
      <c r="I6" s="158" t="s">
        <v>116</v>
      </c>
      <c r="J6" s="158" t="s">
        <v>117</v>
      </c>
      <c r="K6" s="158" t="s">
        <v>118</v>
      </c>
      <c r="L6" s="158" t="s">
        <v>119</v>
      </c>
      <c r="M6" s="158" t="s">
        <v>120</v>
      </c>
      <c r="N6" s="158" t="s">
        <v>121</v>
      </c>
      <c r="O6" s="158" t="s">
        <v>122</v>
      </c>
      <c r="P6" s="158" t="s">
        <v>123</v>
      </c>
      <c r="Q6" s="158" t="s">
        <v>124</v>
      </c>
      <c r="R6" s="158" t="s">
        <v>125</v>
      </c>
      <c r="S6" s="158" t="s">
        <v>126</v>
      </c>
      <c r="T6" s="158" t="s">
        <v>127</v>
      </c>
      <c r="U6" s="158" t="s">
        <v>128</v>
      </c>
      <c r="V6" s="158" t="s">
        <v>129</v>
      </c>
      <c r="W6" s="158" t="s">
        <v>130</v>
      </c>
      <c r="X6" s="158" t="s">
        <v>131</v>
      </c>
      <c r="Y6" s="158" t="s">
        <v>132</v>
      </c>
    </row>
    <row r="7" customFormat="false" ht="12.65" hidden="true" customHeight="false" outlineLevel="0" collapsed="false">
      <c r="A7" s="159"/>
      <c r="B7" s="160"/>
      <c r="C7" s="160"/>
      <c r="D7" s="161"/>
      <c r="E7" s="162"/>
      <c r="F7" s="163"/>
      <c r="G7" s="163"/>
      <c r="H7" s="163"/>
      <c r="I7" s="163"/>
      <c r="J7" s="163"/>
      <c r="K7" s="163"/>
      <c r="L7" s="163"/>
      <c r="M7" s="163"/>
      <c r="N7" s="162"/>
      <c r="O7" s="162"/>
      <c r="P7" s="162"/>
      <c r="Q7" s="162"/>
      <c r="R7" s="163"/>
      <c r="S7" s="163"/>
      <c r="T7" s="163"/>
      <c r="U7" s="163"/>
      <c r="V7" s="163"/>
      <c r="W7" s="163"/>
      <c r="X7" s="163"/>
      <c r="Y7" s="163"/>
    </row>
    <row r="8" customFormat="false" ht="12.65" hidden="false" customHeight="false" outlineLevel="0" collapsed="false">
      <c r="A8" s="164" t="s">
        <v>133</v>
      </c>
      <c r="B8" s="165" t="s">
        <v>52</v>
      </c>
      <c r="C8" s="166" t="s">
        <v>53</v>
      </c>
      <c r="D8" s="167"/>
      <c r="E8" s="168"/>
      <c r="F8" s="169"/>
      <c r="G8" s="170" t="n">
        <f aca="false">SUMIF(AG9:AG9,"&lt;&gt;NOR",G9:G9)</f>
        <v>0</v>
      </c>
      <c r="H8" s="171"/>
      <c r="I8" s="171" t="n">
        <f aca="false">SUM(I9:I9)</f>
        <v>0</v>
      </c>
      <c r="J8" s="171"/>
      <c r="K8" s="171" t="n">
        <f aca="false">SUM(K9:K9)</f>
        <v>8751.4</v>
      </c>
      <c r="L8" s="171"/>
      <c r="M8" s="171" t="n">
        <f aca="false">SUM(M9:M9)</f>
        <v>0</v>
      </c>
      <c r="N8" s="172"/>
      <c r="O8" s="172" t="n">
        <f aca="false">SUM(O9:O9)</f>
        <v>0</v>
      </c>
      <c r="P8" s="172"/>
      <c r="Q8" s="172" t="n">
        <f aca="false">SUM(Q9:Q9)</f>
        <v>0</v>
      </c>
      <c r="R8" s="171"/>
      <c r="S8" s="171"/>
      <c r="T8" s="171"/>
      <c r="U8" s="171"/>
      <c r="V8" s="171" t="n">
        <f aca="false">SUM(V9:V9)</f>
        <v>16.21</v>
      </c>
      <c r="W8" s="171"/>
      <c r="X8" s="171"/>
      <c r="Y8" s="171"/>
      <c r="AG8" s="3" t="s">
        <v>134</v>
      </c>
    </row>
    <row r="9" customFormat="false" ht="12" hidden="false" customHeight="false" outlineLevel="1" collapsed="false">
      <c r="A9" s="173" t="n">
        <v>1</v>
      </c>
      <c r="B9" s="174" t="s">
        <v>135</v>
      </c>
      <c r="C9" s="175" t="s">
        <v>136</v>
      </c>
      <c r="D9" s="176" t="s">
        <v>137</v>
      </c>
      <c r="E9" s="177" t="n">
        <v>0.98</v>
      </c>
      <c r="F9" s="178" t="n">
        <v>0</v>
      </c>
      <c r="G9" s="179" t="n">
        <f aca="false">ROUND(E9*F9,2)</f>
        <v>0</v>
      </c>
      <c r="H9" s="180" t="n">
        <v>0</v>
      </c>
      <c r="I9" s="181" t="n">
        <f aca="false">ROUND(E9*H9,2)</f>
        <v>0</v>
      </c>
      <c r="J9" s="180" t="n">
        <v>8930</v>
      </c>
      <c r="K9" s="181" t="n">
        <f aca="false">ROUND(E9*J9,2)</f>
        <v>8751.4</v>
      </c>
      <c r="L9" s="181" t="n">
        <v>21</v>
      </c>
      <c r="M9" s="181" t="n">
        <f aca="false">G9*(1+L9/100)</f>
        <v>0</v>
      </c>
      <c r="N9" s="182" t="n">
        <v>0</v>
      </c>
      <c r="O9" s="182" t="n">
        <f aca="false">ROUND(E9*N9,2)</f>
        <v>0</v>
      </c>
      <c r="P9" s="182" t="n">
        <v>0</v>
      </c>
      <c r="Q9" s="182" t="n">
        <f aca="false">ROUND(E9*P9,2)</f>
        <v>0</v>
      </c>
      <c r="R9" s="181"/>
      <c r="S9" s="181" t="s">
        <v>138</v>
      </c>
      <c r="T9" s="181" t="s">
        <v>138</v>
      </c>
      <c r="U9" s="181" t="n">
        <v>16.54</v>
      </c>
      <c r="V9" s="181" t="n">
        <f aca="false">ROUND(E9*U9,2)</f>
        <v>16.21</v>
      </c>
      <c r="W9" s="181"/>
      <c r="X9" s="181" t="s">
        <v>139</v>
      </c>
      <c r="Y9" s="181" t="s">
        <v>140</v>
      </c>
      <c r="Z9" s="183"/>
      <c r="AA9" s="183"/>
      <c r="AB9" s="183"/>
      <c r="AC9" s="183"/>
      <c r="AD9" s="183"/>
      <c r="AE9" s="183"/>
      <c r="AF9" s="183"/>
      <c r="AG9" s="183" t="s">
        <v>141</v>
      </c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</row>
    <row r="10" customFormat="false" ht="12.65" hidden="false" customHeight="false" outlineLevel="0" collapsed="false">
      <c r="A10" s="164" t="s">
        <v>133</v>
      </c>
      <c r="B10" s="165" t="s">
        <v>54</v>
      </c>
      <c r="C10" s="166" t="s">
        <v>55</v>
      </c>
      <c r="D10" s="167"/>
      <c r="E10" s="168"/>
      <c r="F10" s="169"/>
      <c r="G10" s="170" t="n">
        <f aca="false">SUMIF(AG11:AG12,"&lt;&gt;NOR",G11:G12)</f>
        <v>0</v>
      </c>
      <c r="H10" s="171"/>
      <c r="I10" s="171" t="n">
        <f aca="false">SUM(I11:I12)</f>
        <v>4367.67</v>
      </c>
      <c r="J10" s="171"/>
      <c r="K10" s="171" t="n">
        <f aca="false">SUM(K11:K12)</f>
        <v>4083.38</v>
      </c>
      <c r="L10" s="171"/>
      <c r="M10" s="171" t="n">
        <f aca="false">SUM(M11:M12)</f>
        <v>0</v>
      </c>
      <c r="N10" s="172"/>
      <c r="O10" s="172" t="n">
        <f aca="false">SUM(O11:O12)</f>
        <v>0.85</v>
      </c>
      <c r="P10" s="172"/>
      <c r="Q10" s="172" t="n">
        <f aca="false">SUM(Q11:Q12)</f>
        <v>0</v>
      </c>
      <c r="R10" s="171"/>
      <c r="S10" s="171"/>
      <c r="T10" s="171"/>
      <c r="U10" s="171"/>
      <c r="V10" s="171" t="n">
        <f aca="false">SUM(V11:V12)</f>
        <v>6.6</v>
      </c>
      <c r="W10" s="171"/>
      <c r="X10" s="171"/>
      <c r="Y10" s="171"/>
      <c r="AG10" s="3" t="s">
        <v>134</v>
      </c>
    </row>
    <row r="11" customFormat="false" ht="19.4" hidden="false" customHeight="false" outlineLevel="1" collapsed="false">
      <c r="A11" s="173" t="n">
        <v>2</v>
      </c>
      <c r="B11" s="174" t="s">
        <v>142</v>
      </c>
      <c r="C11" s="175" t="s">
        <v>143</v>
      </c>
      <c r="D11" s="176" t="s">
        <v>144</v>
      </c>
      <c r="E11" s="177" t="n">
        <v>0.02688</v>
      </c>
      <c r="F11" s="178" t="n">
        <v>0</v>
      </c>
      <c r="G11" s="179" t="n">
        <f aca="false">ROUND(E11*F11,2)</f>
        <v>0</v>
      </c>
      <c r="H11" s="180" t="n">
        <v>34779.29</v>
      </c>
      <c r="I11" s="181" t="n">
        <f aca="false">ROUND(E11*H11,2)</f>
        <v>934.87</v>
      </c>
      <c r="J11" s="180" t="n">
        <v>14180.71</v>
      </c>
      <c r="K11" s="181" t="n">
        <f aca="false">ROUND(E11*J11,2)</f>
        <v>381.18</v>
      </c>
      <c r="L11" s="181" t="n">
        <v>21</v>
      </c>
      <c r="M11" s="181" t="n">
        <f aca="false">G11*(1+L11/100)</f>
        <v>0</v>
      </c>
      <c r="N11" s="182" t="n">
        <v>1.09954</v>
      </c>
      <c r="O11" s="182" t="n">
        <f aca="false">ROUND(E11*N11,2)</f>
        <v>0.03</v>
      </c>
      <c r="P11" s="182" t="n">
        <v>0</v>
      </c>
      <c r="Q11" s="182" t="n">
        <f aca="false">ROUND(E11*P11,2)</f>
        <v>0</v>
      </c>
      <c r="R11" s="181"/>
      <c r="S11" s="181" t="s">
        <v>138</v>
      </c>
      <c r="T11" s="181" t="s">
        <v>138</v>
      </c>
      <c r="U11" s="181" t="n">
        <v>18.175</v>
      </c>
      <c r="V11" s="181" t="n">
        <f aca="false">ROUND(E11*U11,2)</f>
        <v>0.49</v>
      </c>
      <c r="W11" s="181"/>
      <c r="X11" s="181" t="s">
        <v>139</v>
      </c>
      <c r="Y11" s="181" t="s">
        <v>140</v>
      </c>
      <c r="Z11" s="183"/>
      <c r="AA11" s="183"/>
      <c r="AB11" s="183"/>
      <c r="AC11" s="183"/>
      <c r="AD11" s="183"/>
      <c r="AE11" s="183"/>
      <c r="AF11" s="183"/>
      <c r="AG11" s="183" t="s">
        <v>141</v>
      </c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</row>
    <row r="12" customFormat="false" ht="19.4" hidden="false" customHeight="false" outlineLevel="1" collapsed="false">
      <c r="A12" s="173" t="n">
        <v>3</v>
      </c>
      <c r="B12" s="174" t="s">
        <v>145</v>
      </c>
      <c r="C12" s="175" t="s">
        <v>146</v>
      </c>
      <c r="D12" s="176" t="s">
        <v>147</v>
      </c>
      <c r="E12" s="177" t="n">
        <v>5</v>
      </c>
      <c r="F12" s="178" t="n">
        <v>0</v>
      </c>
      <c r="G12" s="179" t="n">
        <f aca="false">ROUND(E12*F12,2)</f>
        <v>0</v>
      </c>
      <c r="H12" s="180" t="n">
        <v>686.56</v>
      </c>
      <c r="I12" s="181" t="n">
        <f aca="false">ROUND(E12*H12,2)</f>
        <v>3432.8</v>
      </c>
      <c r="J12" s="180" t="n">
        <v>740.44</v>
      </c>
      <c r="K12" s="181" t="n">
        <f aca="false">ROUND(E12*J12,2)</f>
        <v>3702.2</v>
      </c>
      <c r="L12" s="181" t="n">
        <v>21</v>
      </c>
      <c r="M12" s="181" t="n">
        <f aca="false">G12*(1+L12/100)</f>
        <v>0</v>
      </c>
      <c r="N12" s="182" t="n">
        <v>0.1634</v>
      </c>
      <c r="O12" s="182" t="n">
        <f aca="false">ROUND(E12*N12,2)</f>
        <v>0.82</v>
      </c>
      <c r="P12" s="182" t="n">
        <v>0</v>
      </c>
      <c r="Q12" s="182" t="n">
        <f aca="false">ROUND(E12*P12,2)</f>
        <v>0</v>
      </c>
      <c r="R12" s="181"/>
      <c r="S12" s="181" t="s">
        <v>138</v>
      </c>
      <c r="T12" s="181" t="s">
        <v>138</v>
      </c>
      <c r="U12" s="181" t="n">
        <v>1.2226</v>
      </c>
      <c r="V12" s="181" t="n">
        <f aca="false">ROUND(E12*U12,2)</f>
        <v>6.11</v>
      </c>
      <c r="W12" s="181"/>
      <c r="X12" s="181" t="s">
        <v>139</v>
      </c>
      <c r="Y12" s="181" t="s">
        <v>140</v>
      </c>
      <c r="Z12" s="183"/>
      <c r="AA12" s="183"/>
      <c r="AB12" s="183"/>
      <c r="AC12" s="183"/>
      <c r="AD12" s="183"/>
      <c r="AE12" s="183"/>
      <c r="AF12" s="183"/>
      <c r="AG12" s="183" t="s">
        <v>141</v>
      </c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</row>
    <row r="13" customFormat="false" ht="12.65" hidden="false" customHeight="false" outlineLevel="0" collapsed="false">
      <c r="A13" s="164" t="s">
        <v>133</v>
      </c>
      <c r="B13" s="165" t="s">
        <v>56</v>
      </c>
      <c r="C13" s="166" t="s">
        <v>57</v>
      </c>
      <c r="D13" s="167"/>
      <c r="E13" s="168"/>
      <c r="F13" s="169"/>
      <c r="G13" s="170" t="n">
        <f aca="false">SUMIF(AG14:AG18,"&lt;&gt;NOR",G14:G18)</f>
        <v>0</v>
      </c>
      <c r="H13" s="171"/>
      <c r="I13" s="171" t="n">
        <f aca="false">SUM(I14:I18)</f>
        <v>42183.11</v>
      </c>
      <c r="J13" s="171"/>
      <c r="K13" s="171" t="n">
        <f aca="false">SUM(K14:K18)</f>
        <v>42324.99</v>
      </c>
      <c r="L13" s="171"/>
      <c r="M13" s="171" t="n">
        <f aca="false">SUM(M14:M18)</f>
        <v>0</v>
      </c>
      <c r="N13" s="172"/>
      <c r="O13" s="172" t="n">
        <f aca="false">SUM(O14:O18)</f>
        <v>1.83</v>
      </c>
      <c r="P13" s="172"/>
      <c r="Q13" s="172" t="n">
        <f aca="false">SUM(Q14:Q18)</f>
        <v>0</v>
      </c>
      <c r="R13" s="171"/>
      <c r="S13" s="171"/>
      <c r="T13" s="171"/>
      <c r="U13" s="171"/>
      <c r="V13" s="171" t="n">
        <f aca="false">SUM(V14:V18)</f>
        <v>61.58</v>
      </c>
      <c r="W13" s="171"/>
      <c r="X13" s="171"/>
      <c r="Y13" s="171"/>
      <c r="AG13" s="3" t="s">
        <v>134</v>
      </c>
    </row>
    <row r="14" customFormat="false" ht="19.4" hidden="false" customHeight="false" outlineLevel="1" collapsed="false">
      <c r="A14" s="184" t="n">
        <v>4</v>
      </c>
      <c r="B14" s="185" t="s">
        <v>148</v>
      </c>
      <c r="C14" s="186" t="s">
        <v>149</v>
      </c>
      <c r="D14" s="187" t="s">
        <v>147</v>
      </c>
      <c r="E14" s="188" t="n">
        <v>28.5505</v>
      </c>
      <c r="F14" s="189" t="n">
        <v>0</v>
      </c>
      <c r="G14" s="190" t="n">
        <f aca="false">ROUND(E14*F14,2)</f>
        <v>0</v>
      </c>
      <c r="H14" s="180" t="n">
        <v>428.22</v>
      </c>
      <c r="I14" s="181" t="n">
        <f aca="false">ROUND(E14*H14,2)</f>
        <v>12225.9</v>
      </c>
      <c r="J14" s="180" t="n">
        <v>604.78</v>
      </c>
      <c r="K14" s="181" t="n">
        <f aca="false">ROUND(E14*J14,2)</f>
        <v>17266.77</v>
      </c>
      <c r="L14" s="181" t="n">
        <v>21</v>
      </c>
      <c r="M14" s="181" t="n">
        <f aca="false">G14*(1+L14/100)</f>
        <v>0</v>
      </c>
      <c r="N14" s="182" t="n">
        <v>0.02168</v>
      </c>
      <c r="O14" s="182" t="n">
        <f aca="false">ROUND(E14*N14,2)</f>
        <v>0.62</v>
      </c>
      <c r="P14" s="182" t="n">
        <v>0</v>
      </c>
      <c r="Q14" s="182" t="n">
        <f aca="false">ROUND(E14*P14,2)</f>
        <v>0</v>
      </c>
      <c r="R14" s="181"/>
      <c r="S14" s="181" t="s">
        <v>138</v>
      </c>
      <c r="T14" s="181" t="s">
        <v>138</v>
      </c>
      <c r="U14" s="181" t="n">
        <v>0.88</v>
      </c>
      <c r="V14" s="181" t="n">
        <f aca="false">ROUND(E14*U14,2)</f>
        <v>25.12</v>
      </c>
      <c r="W14" s="181"/>
      <c r="X14" s="181" t="s">
        <v>139</v>
      </c>
      <c r="Y14" s="181" t="s">
        <v>140</v>
      </c>
      <c r="Z14" s="183"/>
      <c r="AA14" s="183"/>
      <c r="AB14" s="183"/>
      <c r="AC14" s="183"/>
      <c r="AD14" s="183"/>
      <c r="AE14" s="183"/>
      <c r="AF14" s="183"/>
      <c r="AG14" s="183" t="s">
        <v>141</v>
      </c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</row>
    <row r="15" customFormat="false" ht="12" hidden="false" customHeight="false" outlineLevel="2" collapsed="false">
      <c r="A15" s="191"/>
      <c r="B15" s="192"/>
      <c r="C15" s="193" t="s">
        <v>150</v>
      </c>
      <c r="D15" s="194"/>
      <c r="E15" s="195" t="n">
        <v>19.082</v>
      </c>
      <c r="F15" s="181"/>
      <c r="G15" s="181"/>
      <c r="H15" s="181"/>
      <c r="I15" s="181"/>
      <c r="J15" s="181"/>
      <c r="K15" s="181"/>
      <c r="L15" s="181"/>
      <c r="M15" s="181"/>
      <c r="N15" s="182"/>
      <c r="O15" s="182"/>
      <c r="P15" s="182"/>
      <c r="Q15" s="182"/>
      <c r="R15" s="181"/>
      <c r="S15" s="181"/>
      <c r="T15" s="181"/>
      <c r="U15" s="181"/>
      <c r="V15" s="181"/>
      <c r="W15" s="181"/>
      <c r="X15" s="181"/>
      <c r="Y15" s="181"/>
      <c r="Z15" s="183"/>
      <c r="AA15" s="183"/>
      <c r="AB15" s="183"/>
      <c r="AC15" s="183"/>
      <c r="AD15" s="183"/>
      <c r="AE15" s="183"/>
      <c r="AF15" s="183"/>
      <c r="AG15" s="183" t="s">
        <v>151</v>
      </c>
      <c r="AH15" s="183" t="n">
        <v>0</v>
      </c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</row>
    <row r="16" customFormat="false" ht="12" hidden="false" customHeight="false" outlineLevel="3" collapsed="false">
      <c r="A16" s="191"/>
      <c r="B16" s="192"/>
      <c r="C16" s="193" t="s">
        <v>152</v>
      </c>
      <c r="D16" s="194"/>
      <c r="E16" s="195" t="n">
        <v>9.4685</v>
      </c>
      <c r="F16" s="181"/>
      <c r="G16" s="181"/>
      <c r="H16" s="181"/>
      <c r="I16" s="181"/>
      <c r="J16" s="181"/>
      <c r="K16" s="181"/>
      <c r="L16" s="181"/>
      <c r="M16" s="181"/>
      <c r="N16" s="182"/>
      <c r="O16" s="182"/>
      <c r="P16" s="182"/>
      <c r="Q16" s="182"/>
      <c r="R16" s="181"/>
      <c r="S16" s="181"/>
      <c r="T16" s="181"/>
      <c r="U16" s="181"/>
      <c r="V16" s="181"/>
      <c r="W16" s="181"/>
      <c r="X16" s="181"/>
      <c r="Y16" s="181"/>
      <c r="Z16" s="183"/>
      <c r="AA16" s="183"/>
      <c r="AB16" s="183"/>
      <c r="AC16" s="183"/>
      <c r="AD16" s="183"/>
      <c r="AE16" s="183"/>
      <c r="AF16" s="183"/>
      <c r="AG16" s="183" t="s">
        <v>151</v>
      </c>
      <c r="AH16" s="183" t="n">
        <v>0</v>
      </c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</row>
    <row r="17" customFormat="false" ht="19.4" hidden="false" customHeight="false" outlineLevel="1" collapsed="false">
      <c r="A17" s="173" t="n">
        <v>5</v>
      </c>
      <c r="B17" s="174" t="s">
        <v>148</v>
      </c>
      <c r="C17" s="175" t="s">
        <v>149</v>
      </c>
      <c r="D17" s="176" t="s">
        <v>147</v>
      </c>
      <c r="E17" s="177" t="n">
        <v>19.082</v>
      </c>
      <c r="F17" s="178" t="n">
        <v>0</v>
      </c>
      <c r="G17" s="179" t="n">
        <f aca="false">ROUND(E17*F17,2)</f>
        <v>0</v>
      </c>
      <c r="H17" s="180" t="n">
        <v>428.22</v>
      </c>
      <c r="I17" s="181" t="n">
        <f aca="false">ROUND(E17*H17,2)</f>
        <v>8171.29</v>
      </c>
      <c r="J17" s="180" t="n">
        <v>604.78</v>
      </c>
      <c r="K17" s="181" t="n">
        <f aca="false">ROUND(E17*J17,2)</f>
        <v>11540.41</v>
      </c>
      <c r="L17" s="181" t="n">
        <v>21</v>
      </c>
      <c r="M17" s="181" t="n">
        <f aca="false">G17*(1+L17/100)</f>
        <v>0</v>
      </c>
      <c r="N17" s="182" t="n">
        <v>0.02168</v>
      </c>
      <c r="O17" s="182" t="n">
        <f aca="false">ROUND(E17*N17,2)</f>
        <v>0.41</v>
      </c>
      <c r="P17" s="182" t="n">
        <v>0</v>
      </c>
      <c r="Q17" s="182" t="n">
        <f aca="false">ROUND(E17*P17,2)</f>
        <v>0</v>
      </c>
      <c r="R17" s="181"/>
      <c r="S17" s="181" t="s">
        <v>138</v>
      </c>
      <c r="T17" s="181" t="s">
        <v>138</v>
      </c>
      <c r="U17" s="181" t="n">
        <v>0.88</v>
      </c>
      <c r="V17" s="181" t="n">
        <f aca="false">ROUND(E17*U17,2)</f>
        <v>16.79</v>
      </c>
      <c r="W17" s="181"/>
      <c r="X17" s="181" t="s">
        <v>139</v>
      </c>
      <c r="Y17" s="181" t="s">
        <v>140</v>
      </c>
      <c r="Z17" s="183"/>
      <c r="AA17" s="183"/>
      <c r="AB17" s="183"/>
      <c r="AC17" s="183"/>
      <c r="AD17" s="183"/>
      <c r="AE17" s="183"/>
      <c r="AF17" s="183"/>
      <c r="AG17" s="183" t="s">
        <v>141</v>
      </c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</row>
    <row r="18" customFormat="false" ht="19.4" hidden="false" customHeight="false" outlineLevel="1" collapsed="false">
      <c r="A18" s="173" t="n">
        <v>6</v>
      </c>
      <c r="B18" s="174" t="s">
        <v>153</v>
      </c>
      <c r="C18" s="175" t="s">
        <v>154</v>
      </c>
      <c r="D18" s="176" t="s">
        <v>147</v>
      </c>
      <c r="E18" s="177" t="n">
        <v>15.283</v>
      </c>
      <c r="F18" s="178" t="n">
        <v>0</v>
      </c>
      <c r="G18" s="179" t="n">
        <f aca="false">ROUND(E18*F18,2)</f>
        <v>0</v>
      </c>
      <c r="H18" s="180" t="n">
        <v>1425.5</v>
      </c>
      <c r="I18" s="181" t="n">
        <f aca="false">ROUND(E18*H18,2)</f>
        <v>21785.92</v>
      </c>
      <c r="J18" s="180" t="n">
        <v>884.5</v>
      </c>
      <c r="K18" s="181" t="n">
        <f aca="false">ROUND(E18*J18,2)</f>
        <v>13517.81</v>
      </c>
      <c r="L18" s="181" t="n">
        <v>21</v>
      </c>
      <c r="M18" s="181" t="n">
        <f aca="false">G18*(1+L18/100)</f>
        <v>0</v>
      </c>
      <c r="N18" s="182" t="n">
        <v>0.05226</v>
      </c>
      <c r="O18" s="182" t="n">
        <f aca="false">ROUND(E18*N18,2)</f>
        <v>0.8</v>
      </c>
      <c r="P18" s="182" t="n">
        <v>0</v>
      </c>
      <c r="Q18" s="182" t="n">
        <f aca="false">ROUND(E18*P18,2)</f>
        <v>0</v>
      </c>
      <c r="R18" s="181"/>
      <c r="S18" s="181" t="s">
        <v>138</v>
      </c>
      <c r="T18" s="181" t="s">
        <v>138</v>
      </c>
      <c r="U18" s="181" t="n">
        <v>1.287</v>
      </c>
      <c r="V18" s="181" t="n">
        <f aca="false">ROUND(E18*U18,2)</f>
        <v>19.67</v>
      </c>
      <c r="W18" s="181"/>
      <c r="X18" s="181" t="s">
        <v>139</v>
      </c>
      <c r="Y18" s="181" t="s">
        <v>140</v>
      </c>
      <c r="Z18" s="183"/>
      <c r="AA18" s="183"/>
      <c r="AB18" s="183"/>
      <c r="AC18" s="183"/>
      <c r="AD18" s="183"/>
      <c r="AE18" s="183"/>
      <c r="AF18" s="183"/>
      <c r="AG18" s="183" t="s">
        <v>141</v>
      </c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</row>
    <row r="19" customFormat="false" ht="12.65" hidden="false" customHeight="false" outlineLevel="0" collapsed="false">
      <c r="A19" s="164" t="s">
        <v>133</v>
      </c>
      <c r="B19" s="165" t="s">
        <v>58</v>
      </c>
      <c r="C19" s="166" t="s">
        <v>59</v>
      </c>
      <c r="D19" s="167"/>
      <c r="E19" s="168"/>
      <c r="F19" s="169"/>
      <c r="G19" s="170" t="n">
        <f aca="false">SUMIF(AG20:AG25,"&lt;&gt;NOR",G20:G25)</f>
        <v>0</v>
      </c>
      <c r="H19" s="171"/>
      <c r="I19" s="171" t="n">
        <f aca="false">SUM(I20:I25)</f>
        <v>46768.19</v>
      </c>
      <c r="J19" s="171"/>
      <c r="K19" s="171" t="n">
        <f aca="false">SUM(K20:K25)</f>
        <v>27861.91</v>
      </c>
      <c r="L19" s="171"/>
      <c r="M19" s="171" t="n">
        <f aca="false">SUM(M20:M25)</f>
        <v>0</v>
      </c>
      <c r="N19" s="172"/>
      <c r="O19" s="172" t="n">
        <f aca="false">SUM(O20:O25)</f>
        <v>102.07</v>
      </c>
      <c r="P19" s="172"/>
      <c r="Q19" s="172" t="n">
        <f aca="false">SUM(Q20:Q25)</f>
        <v>0</v>
      </c>
      <c r="R19" s="171"/>
      <c r="S19" s="171"/>
      <c r="T19" s="171"/>
      <c r="U19" s="171"/>
      <c r="V19" s="171" t="n">
        <f aca="false">SUM(V20:V25)</f>
        <v>146.15</v>
      </c>
      <c r="W19" s="171"/>
      <c r="X19" s="171"/>
      <c r="Y19" s="171"/>
      <c r="AG19" s="3" t="s">
        <v>134</v>
      </c>
    </row>
    <row r="20" customFormat="false" ht="19.4" hidden="false" customHeight="false" outlineLevel="1" collapsed="false">
      <c r="A20" s="173" t="n">
        <v>7</v>
      </c>
      <c r="B20" s="174" t="s">
        <v>155</v>
      </c>
      <c r="C20" s="175" t="s">
        <v>156</v>
      </c>
      <c r="D20" s="176" t="s">
        <v>137</v>
      </c>
      <c r="E20" s="177" t="n">
        <v>0.1</v>
      </c>
      <c r="F20" s="178" t="n">
        <v>0</v>
      </c>
      <c r="G20" s="179" t="n">
        <f aca="false">ROUND(E20*F20,2)</f>
        <v>0</v>
      </c>
      <c r="H20" s="180" t="n">
        <v>8278.62</v>
      </c>
      <c r="I20" s="181" t="n">
        <f aca="false">ROUND(E20*H20,2)</f>
        <v>827.86</v>
      </c>
      <c r="J20" s="180" t="n">
        <v>12451.38</v>
      </c>
      <c r="K20" s="181" t="n">
        <f aca="false">ROUND(E20*J20,2)</f>
        <v>1245.14</v>
      </c>
      <c r="L20" s="181" t="n">
        <v>21</v>
      </c>
      <c r="M20" s="181" t="n">
        <f aca="false">G20*(1+L20/100)</f>
        <v>0</v>
      </c>
      <c r="N20" s="182" t="n">
        <v>2.69752</v>
      </c>
      <c r="O20" s="182" t="n">
        <f aca="false">ROUND(E20*N20,2)</f>
        <v>0.27</v>
      </c>
      <c r="P20" s="182" t="n">
        <v>0</v>
      </c>
      <c r="Q20" s="182" t="n">
        <f aca="false">ROUND(E20*P20,2)</f>
        <v>0</v>
      </c>
      <c r="R20" s="181"/>
      <c r="S20" s="181" t="s">
        <v>138</v>
      </c>
      <c r="T20" s="181" t="s">
        <v>138</v>
      </c>
      <c r="U20" s="181" t="n">
        <v>21.586</v>
      </c>
      <c r="V20" s="181" t="n">
        <f aca="false">ROUND(E20*U20,2)</f>
        <v>2.16</v>
      </c>
      <c r="W20" s="181"/>
      <c r="X20" s="181" t="s">
        <v>139</v>
      </c>
      <c r="Y20" s="181" t="s">
        <v>140</v>
      </c>
      <c r="Z20" s="183"/>
      <c r="AA20" s="183"/>
      <c r="AB20" s="183"/>
      <c r="AC20" s="183"/>
      <c r="AD20" s="183"/>
      <c r="AE20" s="183"/>
      <c r="AF20" s="183"/>
      <c r="AG20" s="183" t="s">
        <v>141</v>
      </c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</row>
    <row r="21" customFormat="false" ht="19.4" hidden="false" customHeight="false" outlineLevel="1" collapsed="false">
      <c r="A21" s="184" t="n">
        <v>8</v>
      </c>
      <c r="B21" s="185" t="s">
        <v>157</v>
      </c>
      <c r="C21" s="186" t="s">
        <v>158</v>
      </c>
      <c r="D21" s="187" t="s">
        <v>159</v>
      </c>
      <c r="E21" s="188" t="n">
        <v>40.3095</v>
      </c>
      <c r="F21" s="189" t="n">
        <v>0</v>
      </c>
      <c r="G21" s="190" t="n">
        <f aca="false">ROUND(E21*F21,2)</f>
        <v>0</v>
      </c>
      <c r="H21" s="180" t="n">
        <v>1139.69</v>
      </c>
      <c r="I21" s="181" t="n">
        <f aca="false">ROUND(E21*H21,2)</f>
        <v>45940.33</v>
      </c>
      <c r="J21" s="180" t="n">
        <v>660.31</v>
      </c>
      <c r="K21" s="181" t="n">
        <f aca="false">ROUND(E21*J21,2)</f>
        <v>26616.77</v>
      </c>
      <c r="L21" s="181" t="n">
        <v>21</v>
      </c>
      <c r="M21" s="181" t="n">
        <f aca="false">G21*(1+L21/100)</f>
        <v>0</v>
      </c>
      <c r="N21" s="182" t="n">
        <v>2.52542</v>
      </c>
      <c r="O21" s="182" t="n">
        <f aca="false">ROUND(E21*N21,2)</f>
        <v>101.8</v>
      </c>
      <c r="P21" s="182" t="n">
        <v>0</v>
      </c>
      <c r="Q21" s="182" t="n">
        <f aca="false">ROUND(E21*P21,2)</f>
        <v>0</v>
      </c>
      <c r="R21" s="181"/>
      <c r="S21" s="181" t="s">
        <v>160</v>
      </c>
      <c r="T21" s="181" t="s">
        <v>161</v>
      </c>
      <c r="U21" s="181" t="n">
        <v>3.572</v>
      </c>
      <c r="V21" s="181" t="n">
        <f aca="false">ROUND(E21*U21,2)</f>
        <v>143.99</v>
      </c>
      <c r="W21" s="181"/>
      <c r="X21" s="181" t="s">
        <v>139</v>
      </c>
      <c r="Y21" s="181" t="s">
        <v>140</v>
      </c>
      <c r="Z21" s="183"/>
      <c r="AA21" s="183"/>
      <c r="AB21" s="183"/>
      <c r="AC21" s="183"/>
      <c r="AD21" s="183"/>
      <c r="AE21" s="183"/>
      <c r="AF21" s="183"/>
      <c r="AG21" s="183" t="s">
        <v>141</v>
      </c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</row>
    <row r="22" customFormat="false" ht="12" hidden="false" customHeight="false" outlineLevel="2" collapsed="false">
      <c r="A22" s="191"/>
      <c r="B22" s="192"/>
      <c r="C22" s="193" t="s">
        <v>162</v>
      </c>
      <c r="D22" s="194"/>
      <c r="E22" s="195" t="n">
        <v>37.968</v>
      </c>
      <c r="F22" s="181"/>
      <c r="G22" s="181"/>
      <c r="H22" s="181"/>
      <c r="I22" s="181"/>
      <c r="J22" s="181"/>
      <c r="K22" s="181"/>
      <c r="L22" s="181"/>
      <c r="M22" s="181"/>
      <c r="N22" s="182"/>
      <c r="O22" s="182"/>
      <c r="P22" s="182"/>
      <c r="Q22" s="182"/>
      <c r="R22" s="181"/>
      <c r="S22" s="181"/>
      <c r="T22" s="181"/>
      <c r="U22" s="181"/>
      <c r="V22" s="181"/>
      <c r="W22" s="181"/>
      <c r="X22" s="181"/>
      <c r="Y22" s="181"/>
      <c r="Z22" s="183"/>
      <c r="AA22" s="183"/>
      <c r="AB22" s="183"/>
      <c r="AC22" s="183"/>
      <c r="AD22" s="183"/>
      <c r="AE22" s="183"/>
      <c r="AF22" s="183"/>
      <c r="AG22" s="183" t="s">
        <v>151</v>
      </c>
      <c r="AH22" s="183" t="n">
        <v>0</v>
      </c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</row>
    <row r="23" customFormat="false" ht="12" hidden="false" customHeight="false" outlineLevel="3" collapsed="false">
      <c r="A23" s="191"/>
      <c r="B23" s="192"/>
      <c r="C23" s="193" t="s">
        <v>163</v>
      </c>
      <c r="D23" s="194"/>
      <c r="E23" s="195" t="n">
        <v>1.875</v>
      </c>
      <c r="F23" s="181"/>
      <c r="G23" s="181"/>
      <c r="H23" s="181"/>
      <c r="I23" s="181"/>
      <c r="J23" s="181"/>
      <c r="K23" s="181"/>
      <c r="L23" s="181"/>
      <c r="M23" s="181"/>
      <c r="N23" s="182"/>
      <c r="O23" s="182"/>
      <c r="P23" s="182"/>
      <c r="Q23" s="182"/>
      <c r="R23" s="181"/>
      <c r="S23" s="181"/>
      <c r="T23" s="181"/>
      <c r="U23" s="181"/>
      <c r="V23" s="181"/>
      <c r="W23" s="181"/>
      <c r="X23" s="181"/>
      <c r="Y23" s="181"/>
      <c r="Z23" s="183"/>
      <c r="AA23" s="183"/>
      <c r="AB23" s="183"/>
      <c r="AC23" s="183"/>
      <c r="AD23" s="183"/>
      <c r="AE23" s="183"/>
      <c r="AF23" s="183"/>
      <c r="AG23" s="183" t="s">
        <v>151</v>
      </c>
      <c r="AH23" s="183" t="n">
        <v>0</v>
      </c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</row>
    <row r="24" customFormat="false" ht="12" hidden="false" customHeight="false" outlineLevel="3" collapsed="false">
      <c r="A24" s="191"/>
      <c r="B24" s="192"/>
      <c r="C24" s="193" t="s">
        <v>164</v>
      </c>
      <c r="D24" s="194"/>
      <c r="E24" s="195" t="n">
        <v>-1.8715</v>
      </c>
      <c r="F24" s="181"/>
      <c r="G24" s="181"/>
      <c r="H24" s="181"/>
      <c r="I24" s="181"/>
      <c r="J24" s="181"/>
      <c r="K24" s="181"/>
      <c r="L24" s="181"/>
      <c r="M24" s="181"/>
      <c r="N24" s="182"/>
      <c r="O24" s="182"/>
      <c r="P24" s="182"/>
      <c r="Q24" s="182"/>
      <c r="R24" s="181"/>
      <c r="S24" s="181"/>
      <c r="T24" s="181"/>
      <c r="U24" s="181"/>
      <c r="V24" s="181"/>
      <c r="W24" s="181"/>
      <c r="X24" s="181"/>
      <c r="Y24" s="181"/>
      <c r="Z24" s="183"/>
      <c r="AA24" s="183"/>
      <c r="AB24" s="183"/>
      <c r="AC24" s="183"/>
      <c r="AD24" s="183"/>
      <c r="AE24" s="183"/>
      <c r="AF24" s="183"/>
      <c r="AG24" s="183" t="s">
        <v>151</v>
      </c>
      <c r="AH24" s="183" t="n">
        <v>0</v>
      </c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</row>
    <row r="25" customFormat="false" ht="12" hidden="false" customHeight="false" outlineLevel="3" collapsed="false">
      <c r="A25" s="191"/>
      <c r="B25" s="192"/>
      <c r="C25" s="193" t="s">
        <v>165</v>
      </c>
      <c r="D25" s="194"/>
      <c r="E25" s="195" t="n">
        <v>2.338</v>
      </c>
      <c r="F25" s="181"/>
      <c r="G25" s="181"/>
      <c r="H25" s="181"/>
      <c r="I25" s="181"/>
      <c r="J25" s="181"/>
      <c r="K25" s="181"/>
      <c r="L25" s="181"/>
      <c r="M25" s="181"/>
      <c r="N25" s="182"/>
      <c r="O25" s="182"/>
      <c r="P25" s="182"/>
      <c r="Q25" s="182"/>
      <c r="R25" s="181"/>
      <c r="S25" s="181"/>
      <c r="T25" s="181"/>
      <c r="U25" s="181"/>
      <c r="V25" s="181"/>
      <c r="W25" s="181"/>
      <c r="X25" s="181"/>
      <c r="Y25" s="181"/>
      <c r="Z25" s="183"/>
      <c r="AA25" s="183"/>
      <c r="AB25" s="183"/>
      <c r="AC25" s="183"/>
      <c r="AD25" s="183"/>
      <c r="AE25" s="183"/>
      <c r="AF25" s="183"/>
      <c r="AG25" s="183" t="s">
        <v>151</v>
      </c>
      <c r="AH25" s="183" t="n">
        <v>0</v>
      </c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</row>
    <row r="26" customFormat="false" ht="12.65" hidden="false" customHeight="false" outlineLevel="0" collapsed="false">
      <c r="A26" s="164" t="s">
        <v>133</v>
      </c>
      <c r="B26" s="165" t="s">
        <v>60</v>
      </c>
      <c r="C26" s="166" t="s">
        <v>61</v>
      </c>
      <c r="D26" s="167"/>
      <c r="E26" s="168"/>
      <c r="F26" s="169"/>
      <c r="G26" s="170" t="n">
        <f aca="false">SUMIF(AG27:AG27,"&lt;&gt;NOR",G27:G27)</f>
        <v>0</v>
      </c>
      <c r="H26" s="171"/>
      <c r="I26" s="171" t="n">
        <f aca="false">SUM(I27:I27)</f>
        <v>968.66</v>
      </c>
      <c r="J26" s="171"/>
      <c r="K26" s="171" t="n">
        <f aca="false">SUM(K27:K27)</f>
        <v>1441.82</v>
      </c>
      <c r="L26" s="171"/>
      <c r="M26" s="171" t="n">
        <f aca="false">SUM(M27:M27)</f>
        <v>0</v>
      </c>
      <c r="N26" s="172"/>
      <c r="O26" s="172" t="n">
        <f aca="false">SUM(O27:O27)</f>
        <v>0.03</v>
      </c>
      <c r="P26" s="172"/>
      <c r="Q26" s="172" t="n">
        <f aca="false">SUM(Q27:Q27)</f>
        <v>0</v>
      </c>
      <c r="R26" s="171"/>
      <c r="S26" s="171"/>
      <c r="T26" s="171"/>
      <c r="U26" s="171"/>
      <c r="V26" s="171" t="n">
        <f aca="false">SUM(V27:V27)</f>
        <v>2.36</v>
      </c>
      <c r="W26" s="171"/>
      <c r="X26" s="171"/>
      <c r="Y26" s="171"/>
      <c r="AG26" s="3" t="s">
        <v>134</v>
      </c>
    </row>
    <row r="27" customFormat="false" ht="19.4" hidden="false" customHeight="false" outlineLevel="1" collapsed="false">
      <c r="A27" s="173" t="n">
        <v>9</v>
      </c>
      <c r="B27" s="174" t="s">
        <v>166</v>
      </c>
      <c r="C27" s="175" t="s">
        <v>167</v>
      </c>
      <c r="D27" s="176" t="s">
        <v>147</v>
      </c>
      <c r="E27" s="177" t="n">
        <v>2.338</v>
      </c>
      <c r="F27" s="178" t="n">
        <v>0</v>
      </c>
      <c r="G27" s="179" t="n">
        <f aca="false">ROUND(E27*F27,2)</f>
        <v>0</v>
      </c>
      <c r="H27" s="180" t="n">
        <v>414.31</v>
      </c>
      <c r="I27" s="181" t="n">
        <f aca="false">ROUND(E27*H27,2)</f>
        <v>968.66</v>
      </c>
      <c r="J27" s="180" t="n">
        <v>616.69</v>
      </c>
      <c r="K27" s="181" t="n">
        <f aca="false">ROUND(E27*J27,2)</f>
        <v>1441.82</v>
      </c>
      <c r="L27" s="181" t="n">
        <v>21</v>
      </c>
      <c r="M27" s="181" t="n">
        <f aca="false">G27*(1+L27/100)</f>
        <v>0</v>
      </c>
      <c r="N27" s="182" t="n">
        <v>0.01352</v>
      </c>
      <c r="O27" s="182" t="n">
        <f aca="false">ROUND(E27*N27,2)</f>
        <v>0.03</v>
      </c>
      <c r="P27" s="182" t="n">
        <v>0</v>
      </c>
      <c r="Q27" s="182" t="n">
        <f aca="false">ROUND(E27*P27,2)</f>
        <v>0</v>
      </c>
      <c r="R27" s="181"/>
      <c r="S27" s="181" t="s">
        <v>138</v>
      </c>
      <c r="T27" s="181" t="s">
        <v>138</v>
      </c>
      <c r="U27" s="181" t="n">
        <v>1.011</v>
      </c>
      <c r="V27" s="181" t="n">
        <f aca="false">ROUND(E27*U27,2)</f>
        <v>2.36</v>
      </c>
      <c r="W27" s="181"/>
      <c r="X27" s="181" t="s">
        <v>139</v>
      </c>
      <c r="Y27" s="181" t="s">
        <v>140</v>
      </c>
      <c r="Z27" s="183"/>
      <c r="AA27" s="183"/>
      <c r="AB27" s="183"/>
      <c r="AC27" s="183"/>
      <c r="AD27" s="183"/>
      <c r="AE27" s="183"/>
      <c r="AF27" s="183"/>
      <c r="AG27" s="183" t="s">
        <v>141</v>
      </c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</row>
    <row r="28" customFormat="false" ht="12.65" hidden="false" customHeight="false" outlineLevel="0" collapsed="false">
      <c r="A28" s="164" t="s">
        <v>133</v>
      </c>
      <c r="B28" s="165" t="s">
        <v>62</v>
      </c>
      <c r="C28" s="166" t="s">
        <v>63</v>
      </c>
      <c r="D28" s="167"/>
      <c r="E28" s="168"/>
      <c r="F28" s="169"/>
      <c r="G28" s="170" t="n">
        <f aca="false">SUMIF(AG29:AG30,"&lt;&gt;NOR",G29:G30)</f>
        <v>0</v>
      </c>
      <c r="H28" s="171"/>
      <c r="I28" s="171" t="n">
        <f aca="false">SUM(I29:I30)</f>
        <v>419.46</v>
      </c>
      <c r="J28" s="171"/>
      <c r="K28" s="171" t="n">
        <f aca="false">SUM(K29:K30)</f>
        <v>1083.54</v>
      </c>
      <c r="L28" s="171"/>
      <c r="M28" s="171" t="n">
        <f aca="false">SUM(M29:M30)</f>
        <v>0</v>
      </c>
      <c r="N28" s="172"/>
      <c r="O28" s="172" t="n">
        <f aca="false">SUM(O29:O30)</f>
        <v>0.07</v>
      </c>
      <c r="P28" s="172"/>
      <c r="Q28" s="172" t="n">
        <f aca="false">SUM(Q29:Q30)</f>
        <v>0</v>
      </c>
      <c r="R28" s="171"/>
      <c r="S28" s="171"/>
      <c r="T28" s="171"/>
      <c r="U28" s="171"/>
      <c r="V28" s="171" t="n">
        <f aca="false">SUM(V29:V30)</f>
        <v>1.8</v>
      </c>
      <c r="W28" s="171"/>
      <c r="X28" s="171"/>
      <c r="Y28" s="171"/>
      <c r="AG28" s="3" t="s">
        <v>134</v>
      </c>
    </row>
    <row r="29" customFormat="false" ht="19.4" hidden="false" customHeight="false" outlineLevel="1" collapsed="false">
      <c r="A29" s="173" t="n">
        <v>10</v>
      </c>
      <c r="B29" s="174" t="s">
        <v>168</v>
      </c>
      <c r="C29" s="175" t="s">
        <v>169</v>
      </c>
      <c r="D29" s="176" t="s">
        <v>147</v>
      </c>
      <c r="E29" s="177" t="n">
        <v>3</v>
      </c>
      <c r="F29" s="178" t="n">
        <v>0</v>
      </c>
      <c r="G29" s="179" t="n">
        <f aca="false">ROUND(E29*F29,2)</f>
        <v>0</v>
      </c>
      <c r="H29" s="180" t="n">
        <v>119.84</v>
      </c>
      <c r="I29" s="181" t="n">
        <f aca="false">ROUND(E29*H29,2)</f>
        <v>359.52</v>
      </c>
      <c r="J29" s="180" t="n">
        <v>216.16</v>
      </c>
      <c r="K29" s="181" t="n">
        <f aca="false">ROUND(E29*J29,2)</f>
        <v>648.48</v>
      </c>
      <c r="L29" s="181" t="n">
        <v>21</v>
      </c>
      <c r="M29" s="181" t="n">
        <f aca="false">G29*(1+L29/100)</f>
        <v>0</v>
      </c>
      <c r="N29" s="182" t="n">
        <v>0.02</v>
      </c>
      <c r="O29" s="182" t="n">
        <f aca="false">ROUND(E29*N29,2)</f>
        <v>0.06</v>
      </c>
      <c r="P29" s="182" t="n">
        <v>0</v>
      </c>
      <c r="Q29" s="182" t="n">
        <f aca="false">ROUND(E29*P29,2)</f>
        <v>0</v>
      </c>
      <c r="R29" s="181"/>
      <c r="S29" s="181" t="s">
        <v>138</v>
      </c>
      <c r="T29" s="181" t="s">
        <v>138</v>
      </c>
      <c r="U29" s="181" t="n">
        <v>0.36</v>
      </c>
      <c r="V29" s="181" t="n">
        <f aca="false">ROUND(E29*U29,2)</f>
        <v>1.08</v>
      </c>
      <c r="W29" s="181"/>
      <c r="X29" s="181" t="s">
        <v>139</v>
      </c>
      <c r="Y29" s="181" t="s">
        <v>140</v>
      </c>
      <c r="Z29" s="183"/>
      <c r="AA29" s="183"/>
      <c r="AB29" s="183"/>
      <c r="AC29" s="183"/>
      <c r="AD29" s="183"/>
      <c r="AE29" s="183"/>
      <c r="AF29" s="183"/>
      <c r="AG29" s="183" t="s">
        <v>141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</row>
    <row r="30" customFormat="false" ht="19.4" hidden="false" customHeight="false" outlineLevel="1" collapsed="false">
      <c r="A30" s="173" t="n">
        <v>11</v>
      </c>
      <c r="B30" s="174" t="s">
        <v>170</v>
      </c>
      <c r="C30" s="175" t="s">
        <v>171</v>
      </c>
      <c r="D30" s="176" t="s">
        <v>147</v>
      </c>
      <c r="E30" s="177" t="n">
        <v>3</v>
      </c>
      <c r="F30" s="178" t="n">
        <v>0</v>
      </c>
      <c r="G30" s="179" t="n">
        <f aca="false">ROUND(E30*F30,2)</f>
        <v>0</v>
      </c>
      <c r="H30" s="180" t="n">
        <v>19.98</v>
      </c>
      <c r="I30" s="181" t="n">
        <f aca="false">ROUND(E30*H30,2)</f>
        <v>59.94</v>
      </c>
      <c r="J30" s="180" t="n">
        <v>145.02</v>
      </c>
      <c r="K30" s="181" t="n">
        <f aca="false">ROUND(E30*J30,2)</f>
        <v>435.06</v>
      </c>
      <c r="L30" s="181" t="n">
        <v>21</v>
      </c>
      <c r="M30" s="181" t="n">
        <f aca="false">G30*(1+L30/100)</f>
        <v>0</v>
      </c>
      <c r="N30" s="182" t="n">
        <v>0.0035</v>
      </c>
      <c r="O30" s="182" t="n">
        <f aca="false">ROUND(E30*N30,2)</f>
        <v>0.01</v>
      </c>
      <c r="P30" s="182" t="n">
        <v>0</v>
      </c>
      <c r="Q30" s="182" t="n">
        <f aca="false">ROUND(E30*P30,2)</f>
        <v>0</v>
      </c>
      <c r="R30" s="181"/>
      <c r="S30" s="181" t="s">
        <v>138</v>
      </c>
      <c r="T30" s="181" t="s">
        <v>138</v>
      </c>
      <c r="U30" s="181" t="n">
        <v>0.24</v>
      </c>
      <c r="V30" s="181" t="n">
        <f aca="false">ROUND(E30*U30,2)</f>
        <v>0.72</v>
      </c>
      <c r="W30" s="181"/>
      <c r="X30" s="181" t="s">
        <v>139</v>
      </c>
      <c r="Y30" s="181" t="s">
        <v>140</v>
      </c>
      <c r="Z30" s="183"/>
      <c r="AA30" s="183"/>
      <c r="AB30" s="183"/>
      <c r="AC30" s="183"/>
      <c r="AD30" s="183"/>
      <c r="AE30" s="183"/>
      <c r="AF30" s="183"/>
      <c r="AG30" s="183" t="s">
        <v>141</v>
      </c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</row>
    <row r="31" customFormat="false" ht="12.65" hidden="false" customHeight="false" outlineLevel="0" collapsed="false">
      <c r="A31" s="164" t="s">
        <v>133</v>
      </c>
      <c r="B31" s="165" t="s">
        <v>64</v>
      </c>
      <c r="C31" s="166" t="s">
        <v>65</v>
      </c>
      <c r="D31" s="167"/>
      <c r="E31" s="168"/>
      <c r="F31" s="169"/>
      <c r="G31" s="170" t="n">
        <f aca="false">SUMIF(AG32:AG32,"&lt;&gt;NOR",G32:G32)</f>
        <v>0</v>
      </c>
      <c r="H31" s="171"/>
      <c r="I31" s="171" t="n">
        <f aca="false">SUM(I32:I32)</f>
        <v>4381.42</v>
      </c>
      <c r="J31" s="171"/>
      <c r="K31" s="171" t="n">
        <f aca="false">SUM(K32:K32)</f>
        <v>9083.54</v>
      </c>
      <c r="L31" s="171"/>
      <c r="M31" s="171" t="n">
        <f aca="false">SUM(M32:M32)</f>
        <v>0</v>
      </c>
      <c r="N31" s="172"/>
      <c r="O31" s="172" t="n">
        <f aca="false">SUM(O32:O32)</f>
        <v>0.45</v>
      </c>
      <c r="P31" s="172"/>
      <c r="Q31" s="172" t="n">
        <f aca="false">SUM(Q32:Q32)</f>
        <v>0</v>
      </c>
      <c r="R31" s="171"/>
      <c r="S31" s="171"/>
      <c r="T31" s="171"/>
      <c r="U31" s="171"/>
      <c r="V31" s="171" t="n">
        <f aca="false">SUM(V32:V32)</f>
        <v>14.31</v>
      </c>
      <c r="W31" s="171"/>
      <c r="X31" s="171"/>
      <c r="Y31" s="171"/>
      <c r="AG31" s="3" t="s">
        <v>134</v>
      </c>
    </row>
    <row r="32" customFormat="false" ht="19.4" hidden="false" customHeight="false" outlineLevel="1" collapsed="false">
      <c r="A32" s="173" t="n">
        <v>12</v>
      </c>
      <c r="B32" s="174" t="s">
        <v>172</v>
      </c>
      <c r="C32" s="175" t="s">
        <v>173</v>
      </c>
      <c r="D32" s="176" t="s">
        <v>147</v>
      </c>
      <c r="E32" s="177" t="n">
        <v>42.4762</v>
      </c>
      <c r="F32" s="178" t="n">
        <v>0</v>
      </c>
      <c r="G32" s="179" t="n">
        <f aca="false">ROUND(E32*F32,2)</f>
        <v>0</v>
      </c>
      <c r="H32" s="180" t="n">
        <v>103.15</v>
      </c>
      <c r="I32" s="181" t="n">
        <f aca="false">ROUND(E32*H32,2)</f>
        <v>4381.42</v>
      </c>
      <c r="J32" s="180" t="n">
        <v>213.85</v>
      </c>
      <c r="K32" s="181" t="n">
        <f aca="false">ROUND(E32*J32,2)</f>
        <v>9083.54</v>
      </c>
      <c r="L32" s="181" t="n">
        <v>21</v>
      </c>
      <c r="M32" s="181" t="n">
        <f aca="false">G32*(1+L32/100)</f>
        <v>0</v>
      </c>
      <c r="N32" s="182" t="n">
        <v>0.01063</v>
      </c>
      <c r="O32" s="182" t="n">
        <f aca="false">ROUND(E32*N32,2)</f>
        <v>0.45</v>
      </c>
      <c r="P32" s="182" t="n">
        <v>0</v>
      </c>
      <c r="Q32" s="182" t="n">
        <f aca="false">ROUND(E32*P32,2)</f>
        <v>0</v>
      </c>
      <c r="R32" s="181"/>
      <c r="S32" s="181" t="s">
        <v>138</v>
      </c>
      <c r="T32" s="181" t="s">
        <v>138</v>
      </c>
      <c r="U32" s="181" t="n">
        <v>0.33688</v>
      </c>
      <c r="V32" s="181" t="n">
        <f aca="false">ROUND(E32*U32,2)</f>
        <v>14.31</v>
      </c>
      <c r="W32" s="181"/>
      <c r="X32" s="181" t="s">
        <v>139</v>
      </c>
      <c r="Y32" s="181" t="s">
        <v>140</v>
      </c>
      <c r="Z32" s="183"/>
      <c r="AA32" s="183"/>
      <c r="AB32" s="183"/>
      <c r="AC32" s="183"/>
      <c r="AD32" s="183"/>
      <c r="AE32" s="183"/>
      <c r="AF32" s="183"/>
      <c r="AG32" s="183" t="s">
        <v>141</v>
      </c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</row>
    <row r="33" customFormat="false" ht="12.65" hidden="false" customHeight="false" outlineLevel="0" collapsed="false">
      <c r="A33" s="164" t="s">
        <v>133</v>
      </c>
      <c r="B33" s="165" t="s">
        <v>66</v>
      </c>
      <c r="C33" s="166" t="s">
        <v>67</v>
      </c>
      <c r="D33" s="167"/>
      <c r="E33" s="168"/>
      <c r="F33" s="169"/>
      <c r="G33" s="170" t="n">
        <f aca="false">SUMIF(AG34:AG34,"&lt;&gt;NOR",G34:G34)</f>
        <v>0</v>
      </c>
      <c r="H33" s="171"/>
      <c r="I33" s="171" t="n">
        <f aca="false">SUM(I34:I34)</f>
        <v>6192.89</v>
      </c>
      <c r="J33" s="171"/>
      <c r="K33" s="171" t="n">
        <f aca="false">SUM(K34:K34)</f>
        <v>8874.66</v>
      </c>
      <c r="L33" s="171"/>
      <c r="M33" s="171" t="n">
        <f aca="false">SUM(M34:M34)</f>
        <v>0</v>
      </c>
      <c r="N33" s="172"/>
      <c r="O33" s="172" t="n">
        <f aca="false">SUM(O34:O34)</f>
        <v>0.86</v>
      </c>
      <c r="P33" s="172"/>
      <c r="Q33" s="172" t="n">
        <f aca="false">SUM(Q34:Q34)</f>
        <v>0</v>
      </c>
      <c r="R33" s="171"/>
      <c r="S33" s="171"/>
      <c r="T33" s="171"/>
      <c r="U33" s="171"/>
      <c r="V33" s="171" t="n">
        <f aca="false">SUM(V34:V34)</f>
        <v>14.78</v>
      </c>
      <c r="W33" s="171"/>
      <c r="X33" s="171"/>
      <c r="Y33" s="171"/>
      <c r="AG33" s="3" t="s">
        <v>134</v>
      </c>
    </row>
    <row r="34" customFormat="false" ht="12" hidden="false" customHeight="false" outlineLevel="1" collapsed="false">
      <c r="A34" s="173" t="n">
        <v>13</v>
      </c>
      <c r="B34" s="174" t="s">
        <v>174</v>
      </c>
      <c r="C34" s="175" t="s">
        <v>175</v>
      </c>
      <c r="D34" s="176" t="s">
        <v>147</v>
      </c>
      <c r="E34" s="177" t="n">
        <v>41.056</v>
      </c>
      <c r="F34" s="178" t="n">
        <v>0</v>
      </c>
      <c r="G34" s="179" t="n">
        <f aca="false">ROUND(E34*F34,2)</f>
        <v>0</v>
      </c>
      <c r="H34" s="180" t="n">
        <v>150.84</v>
      </c>
      <c r="I34" s="181" t="n">
        <f aca="false">ROUND(E34*H34,2)</f>
        <v>6192.89</v>
      </c>
      <c r="J34" s="180" t="n">
        <v>216.16</v>
      </c>
      <c r="K34" s="181" t="n">
        <f aca="false">ROUND(E34*J34,2)</f>
        <v>8874.66</v>
      </c>
      <c r="L34" s="181" t="n">
        <v>21</v>
      </c>
      <c r="M34" s="181" t="n">
        <f aca="false">G34*(1+L34/100)</f>
        <v>0</v>
      </c>
      <c r="N34" s="182" t="n">
        <v>0.021</v>
      </c>
      <c r="O34" s="182" t="n">
        <f aca="false">ROUND(E34*N34,2)</f>
        <v>0.86</v>
      </c>
      <c r="P34" s="182" t="n">
        <v>0</v>
      </c>
      <c r="Q34" s="182" t="n">
        <f aca="false">ROUND(E34*P34,2)</f>
        <v>0</v>
      </c>
      <c r="R34" s="181"/>
      <c r="S34" s="181" t="s">
        <v>138</v>
      </c>
      <c r="T34" s="181" t="s">
        <v>138</v>
      </c>
      <c r="U34" s="181" t="n">
        <v>0.36</v>
      </c>
      <c r="V34" s="181" t="n">
        <f aca="false">ROUND(E34*U34,2)</f>
        <v>14.78</v>
      </c>
      <c r="W34" s="181"/>
      <c r="X34" s="181" t="s">
        <v>139</v>
      </c>
      <c r="Y34" s="181" t="s">
        <v>140</v>
      </c>
      <c r="Z34" s="183"/>
      <c r="AA34" s="183"/>
      <c r="AB34" s="183"/>
      <c r="AC34" s="183"/>
      <c r="AD34" s="183"/>
      <c r="AE34" s="183"/>
      <c r="AF34" s="183"/>
      <c r="AG34" s="183" t="s">
        <v>141</v>
      </c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</row>
    <row r="35" customFormat="false" ht="12.65" hidden="false" customHeight="false" outlineLevel="0" collapsed="false">
      <c r="A35" s="164" t="s">
        <v>133</v>
      </c>
      <c r="B35" s="165" t="s">
        <v>68</v>
      </c>
      <c r="C35" s="166" t="s">
        <v>69</v>
      </c>
      <c r="D35" s="167"/>
      <c r="E35" s="168"/>
      <c r="F35" s="169"/>
      <c r="G35" s="170" t="n">
        <f aca="false">SUMIF(AG36:AG36,"&lt;&gt;NOR",G36:G36)</f>
        <v>0</v>
      </c>
      <c r="H35" s="171"/>
      <c r="I35" s="171" t="n">
        <f aca="false">SUM(I36:I36)</f>
        <v>9101.89</v>
      </c>
      <c r="J35" s="171"/>
      <c r="K35" s="171" t="n">
        <f aca="false">SUM(K36:K36)</f>
        <v>8493.21</v>
      </c>
      <c r="L35" s="171"/>
      <c r="M35" s="171" t="n">
        <f aca="false">SUM(M36:M36)</f>
        <v>0</v>
      </c>
      <c r="N35" s="172"/>
      <c r="O35" s="172" t="n">
        <f aca="false">SUM(O36:O36)</f>
        <v>0.39</v>
      </c>
      <c r="P35" s="172"/>
      <c r="Q35" s="172" t="n">
        <f aca="false">SUM(Q36:Q36)</f>
        <v>0</v>
      </c>
      <c r="R35" s="171"/>
      <c r="S35" s="171"/>
      <c r="T35" s="171"/>
      <c r="U35" s="171"/>
      <c r="V35" s="171" t="n">
        <f aca="false">SUM(V36:V36)</f>
        <v>14.17</v>
      </c>
      <c r="W35" s="171"/>
      <c r="X35" s="171"/>
      <c r="Y35" s="171"/>
      <c r="AG35" s="3" t="s">
        <v>134</v>
      </c>
    </row>
    <row r="36" customFormat="false" ht="19.4" hidden="false" customHeight="false" outlineLevel="1" collapsed="false">
      <c r="A36" s="173" t="n">
        <v>14</v>
      </c>
      <c r="B36" s="174" t="s">
        <v>176</v>
      </c>
      <c r="C36" s="175" t="s">
        <v>177</v>
      </c>
      <c r="D36" s="176" t="s">
        <v>147</v>
      </c>
      <c r="E36" s="177" t="n">
        <v>40.3095</v>
      </c>
      <c r="F36" s="178" t="n">
        <v>0</v>
      </c>
      <c r="G36" s="179" t="n">
        <f aca="false">ROUND(E36*F36,2)</f>
        <v>0</v>
      </c>
      <c r="H36" s="180" t="n">
        <v>225.8</v>
      </c>
      <c r="I36" s="181" t="n">
        <f aca="false">ROUND(E36*H36,2)</f>
        <v>9101.89</v>
      </c>
      <c r="J36" s="180" t="n">
        <v>210.7</v>
      </c>
      <c r="K36" s="181" t="n">
        <f aca="false">ROUND(E36*J36,2)</f>
        <v>8493.21</v>
      </c>
      <c r="L36" s="181" t="n">
        <v>21</v>
      </c>
      <c r="M36" s="181" t="n">
        <f aca="false">G36*(1+L36/100)</f>
        <v>0</v>
      </c>
      <c r="N36" s="182" t="n">
        <v>0.00961</v>
      </c>
      <c r="O36" s="182" t="n">
        <f aca="false">ROUND(E36*N36,2)</f>
        <v>0.39</v>
      </c>
      <c r="P36" s="182" t="n">
        <v>0</v>
      </c>
      <c r="Q36" s="182" t="n">
        <f aca="false">ROUND(E36*P36,2)</f>
        <v>0</v>
      </c>
      <c r="R36" s="181"/>
      <c r="S36" s="181" t="s">
        <v>138</v>
      </c>
      <c r="T36" s="181" t="s">
        <v>138</v>
      </c>
      <c r="U36" s="181" t="n">
        <v>0.3515</v>
      </c>
      <c r="V36" s="181" t="n">
        <f aca="false">ROUND(E36*U36,2)</f>
        <v>14.17</v>
      </c>
      <c r="W36" s="181"/>
      <c r="X36" s="181" t="s">
        <v>139</v>
      </c>
      <c r="Y36" s="181" t="s">
        <v>140</v>
      </c>
      <c r="Z36" s="183"/>
      <c r="AA36" s="183"/>
      <c r="AB36" s="183"/>
      <c r="AC36" s="183"/>
      <c r="AD36" s="183"/>
      <c r="AE36" s="183"/>
      <c r="AF36" s="183"/>
      <c r="AG36" s="183" t="s">
        <v>141</v>
      </c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</row>
    <row r="37" customFormat="false" ht="12.65" hidden="false" customHeight="false" outlineLevel="0" collapsed="false">
      <c r="A37" s="164" t="s">
        <v>133</v>
      </c>
      <c r="B37" s="165" t="s">
        <v>70</v>
      </c>
      <c r="C37" s="166" t="s">
        <v>71</v>
      </c>
      <c r="D37" s="167"/>
      <c r="E37" s="168"/>
      <c r="F37" s="169"/>
      <c r="G37" s="170" t="n">
        <f aca="false">SUMIF(AG38:AG40,"&lt;&gt;NOR",G38:G40)</f>
        <v>0</v>
      </c>
      <c r="H37" s="171"/>
      <c r="I37" s="171" t="n">
        <f aca="false">SUM(I38:I40)</f>
        <v>7664.58</v>
      </c>
      <c r="J37" s="171"/>
      <c r="K37" s="171" t="n">
        <f aca="false">SUM(K38:K40)</f>
        <v>8305.42</v>
      </c>
      <c r="L37" s="171"/>
      <c r="M37" s="171" t="n">
        <f aca="false">SUM(M38:M40)</f>
        <v>0</v>
      </c>
      <c r="N37" s="172"/>
      <c r="O37" s="172" t="n">
        <f aca="false">SUM(O38:O40)</f>
        <v>0.57</v>
      </c>
      <c r="P37" s="172"/>
      <c r="Q37" s="172" t="n">
        <f aca="false">SUM(Q38:Q40)</f>
        <v>0</v>
      </c>
      <c r="R37" s="171"/>
      <c r="S37" s="171"/>
      <c r="T37" s="171"/>
      <c r="U37" s="171"/>
      <c r="V37" s="171" t="n">
        <f aca="false">SUM(V38:V40)</f>
        <v>12.54</v>
      </c>
      <c r="W37" s="171"/>
      <c r="X37" s="171"/>
      <c r="Y37" s="171"/>
      <c r="AG37" s="3" t="s">
        <v>134</v>
      </c>
    </row>
    <row r="38" customFormat="false" ht="19.4" hidden="false" customHeight="false" outlineLevel="1" collapsed="false">
      <c r="A38" s="173" t="n">
        <v>15</v>
      </c>
      <c r="B38" s="174" t="s">
        <v>178</v>
      </c>
      <c r="C38" s="175" t="s">
        <v>179</v>
      </c>
      <c r="D38" s="176" t="s">
        <v>180</v>
      </c>
      <c r="E38" s="177" t="n">
        <v>2</v>
      </c>
      <c r="F38" s="178" t="n">
        <v>0</v>
      </c>
      <c r="G38" s="179" t="n">
        <f aca="false">ROUND(E38*F38,2)</f>
        <v>0</v>
      </c>
      <c r="H38" s="180" t="n">
        <v>1862.61</v>
      </c>
      <c r="I38" s="181" t="n">
        <f aca="false">ROUND(E38*H38,2)</f>
        <v>3725.22</v>
      </c>
      <c r="J38" s="180" t="n">
        <v>1137.39</v>
      </c>
      <c r="K38" s="181" t="n">
        <f aca="false">ROUND(E38*J38,2)</f>
        <v>2274.78</v>
      </c>
      <c r="L38" s="181" t="n">
        <v>21</v>
      </c>
      <c r="M38" s="181" t="n">
        <f aca="false">G38*(1+L38/100)</f>
        <v>0</v>
      </c>
      <c r="N38" s="182" t="n">
        <v>0.03147</v>
      </c>
      <c r="O38" s="182" t="n">
        <f aca="false">ROUND(E38*N38,2)</f>
        <v>0.06</v>
      </c>
      <c r="P38" s="182" t="n">
        <v>0</v>
      </c>
      <c r="Q38" s="182" t="n">
        <f aca="false">ROUND(E38*P38,2)</f>
        <v>0</v>
      </c>
      <c r="R38" s="181"/>
      <c r="S38" s="181" t="s">
        <v>138</v>
      </c>
      <c r="T38" s="181" t="s">
        <v>138</v>
      </c>
      <c r="U38" s="181" t="n">
        <v>1.86</v>
      </c>
      <c r="V38" s="181" t="n">
        <f aca="false">ROUND(E38*U38,2)</f>
        <v>3.72</v>
      </c>
      <c r="W38" s="181"/>
      <c r="X38" s="181" t="s">
        <v>139</v>
      </c>
      <c r="Y38" s="181" t="s">
        <v>140</v>
      </c>
      <c r="Z38" s="183"/>
      <c r="AA38" s="183"/>
      <c r="AB38" s="183"/>
      <c r="AC38" s="183"/>
      <c r="AD38" s="183"/>
      <c r="AE38" s="183"/>
      <c r="AF38" s="183"/>
      <c r="AG38" s="183" t="s">
        <v>141</v>
      </c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</row>
    <row r="39" customFormat="false" ht="12" hidden="false" customHeight="false" outlineLevel="1" collapsed="false">
      <c r="A39" s="173" t="n">
        <v>16</v>
      </c>
      <c r="B39" s="174" t="s">
        <v>181</v>
      </c>
      <c r="C39" s="175" t="s">
        <v>182</v>
      </c>
      <c r="D39" s="176" t="s">
        <v>180</v>
      </c>
      <c r="E39" s="177" t="n">
        <v>1</v>
      </c>
      <c r="F39" s="178" t="n">
        <v>0</v>
      </c>
      <c r="G39" s="179" t="n">
        <f aca="false">ROUND(E39*F39,2)</f>
        <v>0</v>
      </c>
      <c r="H39" s="180" t="n">
        <v>1439.36</v>
      </c>
      <c r="I39" s="181" t="n">
        <f aca="false">ROUND(E39*H39,2)</f>
        <v>1439.36</v>
      </c>
      <c r="J39" s="180" t="n">
        <v>6030.64</v>
      </c>
      <c r="K39" s="181" t="n">
        <f aca="false">ROUND(E39*J39,2)</f>
        <v>6030.64</v>
      </c>
      <c r="L39" s="181" t="n">
        <v>21</v>
      </c>
      <c r="M39" s="181" t="n">
        <f aca="false">G39*(1+L39/100)</f>
        <v>0</v>
      </c>
      <c r="N39" s="182" t="n">
        <v>0.49075</v>
      </c>
      <c r="O39" s="182" t="n">
        <f aca="false">ROUND(E39*N39,2)</f>
        <v>0.49</v>
      </c>
      <c r="P39" s="182" t="n">
        <v>0</v>
      </c>
      <c r="Q39" s="182" t="n">
        <f aca="false">ROUND(E39*P39,2)</f>
        <v>0</v>
      </c>
      <c r="R39" s="181"/>
      <c r="S39" s="181" t="s">
        <v>138</v>
      </c>
      <c r="T39" s="181" t="s">
        <v>138</v>
      </c>
      <c r="U39" s="181" t="n">
        <v>8.82</v>
      </c>
      <c r="V39" s="181" t="n">
        <f aca="false">ROUND(E39*U39,2)</f>
        <v>8.82</v>
      </c>
      <c r="W39" s="181"/>
      <c r="X39" s="181" t="s">
        <v>139</v>
      </c>
      <c r="Y39" s="181" t="s">
        <v>140</v>
      </c>
      <c r="Z39" s="183"/>
      <c r="AA39" s="183"/>
      <c r="AB39" s="183"/>
      <c r="AC39" s="183"/>
      <c r="AD39" s="183"/>
      <c r="AE39" s="183"/>
      <c r="AF39" s="183"/>
      <c r="AG39" s="183" t="s">
        <v>141</v>
      </c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</row>
    <row r="40" customFormat="false" ht="19.4" hidden="false" customHeight="false" outlineLevel="1" collapsed="false">
      <c r="A40" s="173" t="n">
        <v>17</v>
      </c>
      <c r="B40" s="174" t="s">
        <v>183</v>
      </c>
      <c r="C40" s="175" t="s">
        <v>184</v>
      </c>
      <c r="D40" s="176" t="s">
        <v>180</v>
      </c>
      <c r="E40" s="177" t="n">
        <v>1</v>
      </c>
      <c r="F40" s="178" t="n">
        <v>0</v>
      </c>
      <c r="G40" s="179" t="n">
        <f aca="false">ROUND(E40*F40,2)</f>
        <v>0</v>
      </c>
      <c r="H40" s="180" t="n">
        <v>2500</v>
      </c>
      <c r="I40" s="181" t="n">
        <f aca="false">ROUND(E40*H40,2)</f>
        <v>2500</v>
      </c>
      <c r="J40" s="180" t="n">
        <v>0</v>
      </c>
      <c r="K40" s="181" t="n">
        <f aca="false">ROUND(E40*J40,2)</f>
        <v>0</v>
      </c>
      <c r="L40" s="181" t="n">
        <v>21</v>
      </c>
      <c r="M40" s="181" t="n">
        <f aca="false">G40*(1+L40/100)</f>
        <v>0</v>
      </c>
      <c r="N40" s="182" t="n">
        <v>0.0157</v>
      </c>
      <c r="O40" s="182" t="n">
        <f aca="false">ROUND(E40*N40,2)</f>
        <v>0.02</v>
      </c>
      <c r="P40" s="182" t="n">
        <v>0</v>
      </c>
      <c r="Q40" s="182" t="n">
        <f aca="false">ROUND(E40*P40,2)</f>
        <v>0</v>
      </c>
      <c r="R40" s="181" t="s">
        <v>185</v>
      </c>
      <c r="S40" s="181" t="s">
        <v>138</v>
      </c>
      <c r="T40" s="181" t="s">
        <v>138</v>
      </c>
      <c r="U40" s="181" t="n">
        <v>0</v>
      </c>
      <c r="V40" s="181" t="n">
        <f aca="false">ROUND(E40*U40,2)</f>
        <v>0</v>
      </c>
      <c r="W40" s="181"/>
      <c r="X40" s="181" t="s">
        <v>186</v>
      </c>
      <c r="Y40" s="181" t="s">
        <v>140</v>
      </c>
      <c r="Z40" s="183"/>
      <c r="AA40" s="183"/>
      <c r="AB40" s="183"/>
      <c r="AC40" s="183"/>
      <c r="AD40" s="183"/>
      <c r="AE40" s="183"/>
      <c r="AF40" s="183"/>
      <c r="AG40" s="183" t="s">
        <v>187</v>
      </c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</row>
    <row r="41" customFormat="false" ht="12.65" hidden="false" customHeight="false" outlineLevel="0" collapsed="false">
      <c r="A41" s="164" t="s">
        <v>133</v>
      </c>
      <c r="B41" s="165" t="s">
        <v>72</v>
      </c>
      <c r="C41" s="166" t="s">
        <v>73</v>
      </c>
      <c r="D41" s="167"/>
      <c r="E41" s="168"/>
      <c r="F41" s="169"/>
      <c r="G41" s="170" t="n">
        <f aca="false">SUMIF(AG42:AG45,"&lt;&gt;NOR",G42:G45)</f>
        <v>0</v>
      </c>
      <c r="H41" s="171"/>
      <c r="I41" s="171" t="n">
        <f aca="false">SUM(I42:I45)</f>
        <v>2669.93</v>
      </c>
      <c r="J41" s="171"/>
      <c r="K41" s="171" t="n">
        <f aca="false">SUM(K42:K45)</f>
        <v>4916.51</v>
      </c>
      <c r="L41" s="171"/>
      <c r="M41" s="171" t="n">
        <f aca="false">SUM(M42:M45)</f>
        <v>0</v>
      </c>
      <c r="N41" s="172"/>
      <c r="O41" s="172" t="n">
        <f aca="false">SUM(O42:O45)</f>
        <v>0.07</v>
      </c>
      <c r="P41" s="172"/>
      <c r="Q41" s="172" t="n">
        <f aca="false">SUM(Q42:Q45)</f>
        <v>0</v>
      </c>
      <c r="R41" s="171"/>
      <c r="S41" s="171"/>
      <c r="T41" s="171"/>
      <c r="U41" s="171"/>
      <c r="V41" s="171" t="n">
        <f aca="false">SUM(V42:V45)</f>
        <v>8.85</v>
      </c>
      <c r="W41" s="171"/>
      <c r="X41" s="171"/>
      <c r="Y41" s="171"/>
      <c r="AG41" s="3" t="s">
        <v>134</v>
      </c>
    </row>
    <row r="42" customFormat="false" ht="12" hidden="false" customHeight="false" outlineLevel="1" collapsed="false">
      <c r="A42" s="184" t="n">
        <v>18</v>
      </c>
      <c r="B42" s="185" t="s">
        <v>188</v>
      </c>
      <c r="C42" s="186" t="s">
        <v>189</v>
      </c>
      <c r="D42" s="187" t="s">
        <v>147</v>
      </c>
      <c r="E42" s="188" t="n">
        <v>41.343</v>
      </c>
      <c r="F42" s="189" t="n">
        <v>0</v>
      </c>
      <c r="G42" s="190" t="n">
        <f aca="false">ROUND(E42*F42,2)</f>
        <v>0</v>
      </c>
      <c r="H42" s="180" t="n">
        <v>64.58</v>
      </c>
      <c r="I42" s="181" t="n">
        <f aca="false">ROUND(E42*H42,2)</f>
        <v>2669.93</v>
      </c>
      <c r="J42" s="180" t="n">
        <v>118.92</v>
      </c>
      <c r="K42" s="181" t="n">
        <f aca="false">ROUND(E42*J42,2)</f>
        <v>4916.51</v>
      </c>
      <c r="L42" s="181" t="n">
        <v>21</v>
      </c>
      <c r="M42" s="181" t="n">
        <f aca="false">G42*(1+L42/100)</f>
        <v>0</v>
      </c>
      <c r="N42" s="182" t="n">
        <v>0.00158</v>
      </c>
      <c r="O42" s="182" t="n">
        <f aca="false">ROUND(E42*N42,2)</f>
        <v>0.07</v>
      </c>
      <c r="P42" s="182" t="n">
        <v>0</v>
      </c>
      <c r="Q42" s="182" t="n">
        <f aca="false">ROUND(E42*P42,2)</f>
        <v>0</v>
      </c>
      <c r="R42" s="181"/>
      <c r="S42" s="181" t="s">
        <v>138</v>
      </c>
      <c r="T42" s="181" t="s">
        <v>138</v>
      </c>
      <c r="U42" s="181" t="n">
        <v>0.214</v>
      </c>
      <c r="V42" s="181" t="n">
        <f aca="false">ROUND(E42*U42,2)</f>
        <v>8.85</v>
      </c>
      <c r="W42" s="181"/>
      <c r="X42" s="181" t="s">
        <v>139</v>
      </c>
      <c r="Y42" s="181" t="s">
        <v>140</v>
      </c>
      <c r="Z42" s="183"/>
      <c r="AA42" s="183"/>
      <c r="AB42" s="183"/>
      <c r="AC42" s="183"/>
      <c r="AD42" s="183"/>
      <c r="AE42" s="183"/>
      <c r="AF42" s="183"/>
      <c r="AG42" s="183" t="s">
        <v>141</v>
      </c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</row>
    <row r="43" customFormat="false" ht="12" hidden="false" customHeight="false" outlineLevel="2" collapsed="false">
      <c r="A43" s="191"/>
      <c r="B43" s="192"/>
      <c r="C43" s="193" t="s">
        <v>162</v>
      </c>
      <c r="D43" s="194"/>
      <c r="E43" s="195" t="n">
        <v>37.968</v>
      </c>
      <c r="F43" s="181"/>
      <c r="G43" s="181"/>
      <c r="H43" s="181"/>
      <c r="I43" s="181"/>
      <c r="J43" s="181"/>
      <c r="K43" s="181"/>
      <c r="L43" s="181"/>
      <c r="M43" s="181"/>
      <c r="N43" s="182"/>
      <c r="O43" s="182"/>
      <c r="P43" s="182"/>
      <c r="Q43" s="182"/>
      <c r="R43" s="181"/>
      <c r="S43" s="181"/>
      <c r="T43" s="181"/>
      <c r="U43" s="181"/>
      <c r="V43" s="181"/>
      <c r="W43" s="181"/>
      <c r="X43" s="181"/>
      <c r="Y43" s="181"/>
      <c r="Z43" s="183"/>
      <c r="AA43" s="183"/>
      <c r="AB43" s="183"/>
      <c r="AC43" s="183"/>
      <c r="AD43" s="183"/>
      <c r="AE43" s="183"/>
      <c r="AF43" s="183"/>
      <c r="AG43" s="183" t="s">
        <v>151</v>
      </c>
      <c r="AH43" s="183" t="n">
        <v>0</v>
      </c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</row>
    <row r="44" customFormat="false" ht="12" hidden="false" customHeight="false" outlineLevel="3" collapsed="false">
      <c r="A44" s="191"/>
      <c r="B44" s="192"/>
      <c r="C44" s="193" t="s">
        <v>163</v>
      </c>
      <c r="D44" s="194"/>
      <c r="E44" s="195" t="n">
        <v>1.875</v>
      </c>
      <c r="F44" s="181"/>
      <c r="G44" s="181"/>
      <c r="H44" s="181"/>
      <c r="I44" s="181"/>
      <c r="J44" s="181"/>
      <c r="K44" s="181"/>
      <c r="L44" s="181"/>
      <c r="M44" s="181"/>
      <c r="N44" s="182"/>
      <c r="O44" s="182"/>
      <c r="P44" s="182"/>
      <c r="Q44" s="182"/>
      <c r="R44" s="181"/>
      <c r="S44" s="181"/>
      <c r="T44" s="181"/>
      <c r="U44" s="181"/>
      <c r="V44" s="181"/>
      <c r="W44" s="181"/>
      <c r="X44" s="181"/>
      <c r="Y44" s="181"/>
      <c r="Z44" s="183"/>
      <c r="AA44" s="183"/>
      <c r="AB44" s="183"/>
      <c r="AC44" s="183"/>
      <c r="AD44" s="183"/>
      <c r="AE44" s="183"/>
      <c r="AF44" s="183"/>
      <c r="AG44" s="183" t="s">
        <v>151</v>
      </c>
      <c r="AH44" s="183" t="n">
        <v>0</v>
      </c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</row>
    <row r="45" customFormat="false" ht="12" hidden="false" customHeight="false" outlineLevel="3" collapsed="false">
      <c r="A45" s="191"/>
      <c r="B45" s="192"/>
      <c r="C45" s="193" t="s">
        <v>190</v>
      </c>
      <c r="D45" s="194"/>
      <c r="E45" s="195" t="n">
        <v>1.5</v>
      </c>
      <c r="F45" s="181"/>
      <c r="G45" s="181"/>
      <c r="H45" s="181"/>
      <c r="I45" s="181"/>
      <c r="J45" s="181"/>
      <c r="K45" s="181"/>
      <c r="L45" s="181"/>
      <c r="M45" s="181"/>
      <c r="N45" s="182"/>
      <c r="O45" s="182"/>
      <c r="P45" s="182"/>
      <c r="Q45" s="182"/>
      <c r="R45" s="181"/>
      <c r="S45" s="181"/>
      <c r="T45" s="181"/>
      <c r="U45" s="181"/>
      <c r="V45" s="181"/>
      <c r="W45" s="181"/>
      <c r="X45" s="181"/>
      <c r="Y45" s="181"/>
      <c r="Z45" s="183"/>
      <c r="AA45" s="183"/>
      <c r="AB45" s="183"/>
      <c r="AC45" s="183"/>
      <c r="AD45" s="183"/>
      <c r="AE45" s="183"/>
      <c r="AF45" s="183"/>
      <c r="AG45" s="183" t="s">
        <v>151</v>
      </c>
      <c r="AH45" s="183" t="n">
        <v>0</v>
      </c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</row>
    <row r="46" customFormat="false" ht="12.65" hidden="false" customHeight="false" outlineLevel="0" collapsed="false">
      <c r="A46" s="164" t="s">
        <v>133</v>
      </c>
      <c r="B46" s="165" t="s">
        <v>74</v>
      </c>
      <c r="C46" s="166" t="s">
        <v>75</v>
      </c>
      <c r="D46" s="167"/>
      <c r="E46" s="168"/>
      <c r="F46" s="169"/>
      <c r="G46" s="170" t="n">
        <f aca="false">SUMIF(AG47:AG74,"&lt;&gt;NOR",G47:G74)</f>
        <v>0</v>
      </c>
      <c r="H46" s="171"/>
      <c r="I46" s="171" t="n">
        <f aca="false">SUM(I47:I74)</f>
        <v>10081.03</v>
      </c>
      <c r="J46" s="171"/>
      <c r="K46" s="171" t="n">
        <f aca="false">SUM(K47:K74)</f>
        <v>76570.45</v>
      </c>
      <c r="L46" s="171"/>
      <c r="M46" s="171" t="n">
        <f aca="false">SUM(M47:M74)</f>
        <v>0</v>
      </c>
      <c r="N46" s="172"/>
      <c r="O46" s="172" t="n">
        <f aca="false">SUM(O47:O74)</f>
        <v>0.05</v>
      </c>
      <c r="P46" s="172"/>
      <c r="Q46" s="172" t="n">
        <f aca="false">SUM(Q47:Q74)</f>
        <v>21.67</v>
      </c>
      <c r="R46" s="171"/>
      <c r="S46" s="171"/>
      <c r="T46" s="171"/>
      <c r="U46" s="171"/>
      <c r="V46" s="171" t="n">
        <f aca="false">SUM(V47:V74)</f>
        <v>130.63</v>
      </c>
      <c r="W46" s="171"/>
      <c r="X46" s="171"/>
      <c r="Y46" s="171"/>
      <c r="AG46" s="3" t="s">
        <v>134</v>
      </c>
    </row>
    <row r="47" customFormat="false" ht="12" hidden="false" customHeight="false" outlineLevel="1" collapsed="false">
      <c r="A47" s="184" t="n">
        <v>19</v>
      </c>
      <c r="B47" s="185" t="s">
        <v>191</v>
      </c>
      <c r="C47" s="186" t="s">
        <v>192</v>
      </c>
      <c r="D47" s="187" t="s">
        <v>147</v>
      </c>
      <c r="E47" s="188" t="n">
        <v>25.583</v>
      </c>
      <c r="F47" s="189" t="n">
        <v>0</v>
      </c>
      <c r="G47" s="190" t="n">
        <f aca="false">ROUND(E47*F47,2)</f>
        <v>0</v>
      </c>
      <c r="H47" s="180" t="n">
        <v>19.43</v>
      </c>
      <c r="I47" s="181" t="n">
        <f aca="false">ROUND(E47*H47,2)</f>
        <v>497.08</v>
      </c>
      <c r="J47" s="180" t="n">
        <v>194.07</v>
      </c>
      <c r="K47" s="181" t="n">
        <f aca="false">ROUND(E47*J47,2)</f>
        <v>4964.89</v>
      </c>
      <c r="L47" s="181" t="n">
        <v>21</v>
      </c>
      <c r="M47" s="181" t="n">
        <f aca="false">G47*(1+L47/100)</f>
        <v>0</v>
      </c>
      <c r="N47" s="182" t="n">
        <v>0.00067</v>
      </c>
      <c r="O47" s="182" t="n">
        <f aca="false">ROUND(E47*N47,2)</f>
        <v>0.02</v>
      </c>
      <c r="P47" s="182" t="n">
        <v>0.319</v>
      </c>
      <c r="Q47" s="182" t="n">
        <f aca="false">ROUND(E47*P47,2)</f>
        <v>8.16</v>
      </c>
      <c r="R47" s="181"/>
      <c r="S47" s="181" t="s">
        <v>138</v>
      </c>
      <c r="T47" s="181" t="s">
        <v>138</v>
      </c>
      <c r="U47" s="181" t="n">
        <v>0.317</v>
      </c>
      <c r="V47" s="181" t="n">
        <f aca="false">ROUND(E47*U47,2)</f>
        <v>8.11</v>
      </c>
      <c r="W47" s="181"/>
      <c r="X47" s="181" t="s">
        <v>139</v>
      </c>
      <c r="Y47" s="181" t="s">
        <v>140</v>
      </c>
      <c r="Z47" s="183"/>
      <c r="AA47" s="183"/>
      <c r="AB47" s="183"/>
      <c r="AC47" s="183"/>
      <c r="AD47" s="183"/>
      <c r="AE47" s="183"/>
      <c r="AF47" s="183"/>
      <c r="AG47" s="183" t="s">
        <v>141</v>
      </c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</row>
    <row r="48" customFormat="false" ht="12" hidden="false" customHeight="false" outlineLevel="2" collapsed="false">
      <c r="A48" s="191"/>
      <c r="B48" s="192"/>
      <c r="C48" s="193" t="s">
        <v>193</v>
      </c>
      <c r="D48" s="194"/>
      <c r="E48" s="195" t="n">
        <v>17.168</v>
      </c>
      <c r="F48" s="181"/>
      <c r="G48" s="181"/>
      <c r="H48" s="181"/>
      <c r="I48" s="181"/>
      <c r="J48" s="181"/>
      <c r="K48" s="181"/>
      <c r="L48" s="181"/>
      <c r="M48" s="181"/>
      <c r="N48" s="182"/>
      <c r="O48" s="182"/>
      <c r="P48" s="182"/>
      <c r="Q48" s="182"/>
      <c r="R48" s="181"/>
      <c r="S48" s="181"/>
      <c r="T48" s="181"/>
      <c r="U48" s="181"/>
      <c r="V48" s="181"/>
      <c r="W48" s="181"/>
      <c r="X48" s="181"/>
      <c r="Y48" s="181"/>
      <c r="Z48" s="183"/>
      <c r="AA48" s="183"/>
      <c r="AB48" s="183"/>
      <c r="AC48" s="183"/>
      <c r="AD48" s="183"/>
      <c r="AE48" s="183"/>
      <c r="AF48" s="183"/>
      <c r="AG48" s="183" t="s">
        <v>151</v>
      </c>
      <c r="AH48" s="183" t="n">
        <v>0</v>
      </c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</row>
    <row r="49" customFormat="false" ht="12" hidden="false" customHeight="false" outlineLevel="3" collapsed="false">
      <c r="A49" s="191"/>
      <c r="B49" s="192"/>
      <c r="C49" s="193" t="s">
        <v>194</v>
      </c>
      <c r="D49" s="194"/>
      <c r="E49" s="195" t="n">
        <v>5.365</v>
      </c>
      <c r="F49" s="181"/>
      <c r="G49" s="181"/>
      <c r="H49" s="181"/>
      <c r="I49" s="181"/>
      <c r="J49" s="181"/>
      <c r="K49" s="181"/>
      <c r="L49" s="181"/>
      <c r="M49" s="181"/>
      <c r="N49" s="182"/>
      <c r="O49" s="182"/>
      <c r="P49" s="182"/>
      <c r="Q49" s="182"/>
      <c r="R49" s="181"/>
      <c r="S49" s="181"/>
      <c r="T49" s="181"/>
      <c r="U49" s="181"/>
      <c r="V49" s="181"/>
      <c r="W49" s="181"/>
      <c r="X49" s="181"/>
      <c r="Y49" s="181"/>
      <c r="Z49" s="183"/>
      <c r="AA49" s="183"/>
      <c r="AB49" s="183"/>
      <c r="AC49" s="183"/>
      <c r="AD49" s="183"/>
      <c r="AE49" s="183"/>
      <c r="AF49" s="183"/>
      <c r="AG49" s="183" t="s">
        <v>151</v>
      </c>
      <c r="AH49" s="183" t="n">
        <v>0</v>
      </c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</row>
    <row r="50" customFormat="false" ht="12" hidden="false" customHeight="false" outlineLevel="3" collapsed="false">
      <c r="A50" s="191"/>
      <c r="B50" s="192"/>
      <c r="C50" s="193" t="s">
        <v>195</v>
      </c>
      <c r="D50" s="194"/>
      <c r="E50" s="195" t="n">
        <v>1.16</v>
      </c>
      <c r="F50" s="181"/>
      <c r="G50" s="181"/>
      <c r="H50" s="181"/>
      <c r="I50" s="181"/>
      <c r="J50" s="181"/>
      <c r="K50" s="181"/>
      <c r="L50" s="181"/>
      <c r="M50" s="181"/>
      <c r="N50" s="182"/>
      <c r="O50" s="182"/>
      <c r="P50" s="182"/>
      <c r="Q50" s="182"/>
      <c r="R50" s="181"/>
      <c r="S50" s="181"/>
      <c r="T50" s="181"/>
      <c r="U50" s="181"/>
      <c r="V50" s="181"/>
      <c r="W50" s="181"/>
      <c r="X50" s="181"/>
      <c r="Y50" s="181"/>
      <c r="Z50" s="183"/>
      <c r="AA50" s="183"/>
      <c r="AB50" s="183"/>
      <c r="AC50" s="183"/>
      <c r="AD50" s="183"/>
      <c r="AE50" s="183"/>
      <c r="AF50" s="183"/>
      <c r="AG50" s="183" t="s">
        <v>151</v>
      </c>
      <c r="AH50" s="183" t="n">
        <v>0</v>
      </c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</row>
    <row r="51" customFormat="false" ht="12" hidden="false" customHeight="false" outlineLevel="3" collapsed="false">
      <c r="A51" s="191"/>
      <c r="B51" s="192"/>
      <c r="C51" s="193" t="s">
        <v>196</v>
      </c>
      <c r="D51" s="194"/>
      <c r="E51" s="195" t="n">
        <v>1.89</v>
      </c>
      <c r="F51" s="181"/>
      <c r="G51" s="181"/>
      <c r="H51" s="181"/>
      <c r="I51" s="181"/>
      <c r="J51" s="181"/>
      <c r="K51" s="181"/>
      <c r="L51" s="181"/>
      <c r="M51" s="181"/>
      <c r="N51" s="182"/>
      <c r="O51" s="182"/>
      <c r="P51" s="182"/>
      <c r="Q51" s="182"/>
      <c r="R51" s="181"/>
      <c r="S51" s="181"/>
      <c r="T51" s="181"/>
      <c r="U51" s="181"/>
      <c r="V51" s="181"/>
      <c r="W51" s="181"/>
      <c r="X51" s="181"/>
      <c r="Y51" s="181"/>
      <c r="Z51" s="183"/>
      <c r="AA51" s="183"/>
      <c r="AB51" s="183"/>
      <c r="AC51" s="183"/>
      <c r="AD51" s="183"/>
      <c r="AE51" s="183"/>
      <c r="AF51" s="183"/>
      <c r="AG51" s="183" t="s">
        <v>151</v>
      </c>
      <c r="AH51" s="183" t="n">
        <v>0</v>
      </c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</row>
    <row r="52" customFormat="false" ht="19.4" hidden="false" customHeight="false" outlineLevel="1" collapsed="false">
      <c r="A52" s="184" t="n">
        <v>20</v>
      </c>
      <c r="B52" s="185" t="s">
        <v>197</v>
      </c>
      <c r="C52" s="186" t="s">
        <v>198</v>
      </c>
      <c r="D52" s="187" t="s">
        <v>137</v>
      </c>
      <c r="E52" s="188" t="n">
        <v>0.9646</v>
      </c>
      <c r="F52" s="189" t="n">
        <v>0</v>
      </c>
      <c r="G52" s="190" t="n">
        <f aca="false">ROUND(E52*F52,2)</f>
        <v>0</v>
      </c>
      <c r="H52" s="180" t="n">
        <v>37.29</v>
      </c>
      <c r="I52" s="181" t="n">
        <f aca="false">ROUND(E52*H52,2)</f>
        <v>35.97</v>
      </c>
      <c r="J52" s="180" t="n">
        <v>1019.71</v>
      </c>
      <c r="K52" s="181" t="n">
        <f aca="false">ROUND(E52*J52,2)</f>
        <v>983.61</v>
      </c>
      <c r="L52" s="181" t="n">
        <v>21</v>
      </c>
      <c r="M52" s="181" t="n">
        <f aca="false">G52*(1+L52/100)</f>
        <v>0</v>
      </c>
      <c r="N52" s="182" t="n">
        <v>0.00128</v>
      </c>
      <c r="O52" s="182" t="n">
        <f aca="false">ROUND(E52*N52,2)</f>
        <v>0</v>
      </c>
      <c r="P52" s="182" t="n">
        <v>1.8</v>
      </c>
      <c r="Q52" s="182" t="n">
        <f aca="false">ROUND(E52*P52,2)</f>
        <v>1.74</v>
      </c>
      <c r="R52" s="181"/>
      <c r="S52" s="181" t="s">
        <v>138</v>
      </c>
      <c r="T52" s="181" t="s">
        <v>138</v>
      </c>
      <c r="U52" s="181" t="n">
        <v>1.52</v>
      </c>
      <c r="V52" s="181" t="n">
        <f aca="false">ROUND(E52*U52,2)</f>
        <v>1.47</v>
      </c>
      <c r="W52" s="181"/>
      <c r="X52" s="181" t="s">
        <v>139</v>
      </c>
      <c r="Y52" s="181" t="s">
        <v>140</v>
      </c>
      <c r="Z52" s="183"/>
      <c r="AA52" s="183"/>
      <c r="AB52" s="183"/>
      <c r="AC52" s="183"/>
      <c r="AD52" s="183"/>
      <c r="AE52" s="183"/>
      <c r="AF52" s="183"/>
      <c r="AG52" s="183" t="s">
        <v>141</v>
      </c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</row>
    <row r="53" customFormat="false" ht="12" hidden="false" customHeight="false" outlineLevel="2" collapsed="false">
      <c r="A53" s="191"/>
      <c r="B53" s="192"/>
      <c r="C53" s="193" t="s">
        <v>199</v>
      </c>
      <c r="D53" s="194"/>
      <c r="E53" s="195" t="n">
        <v>0.9646</v>
      </c>
      <c r="F53" s="181"/>
      <c r="G53" s="181"/>
      <c r="H53" s="181"/>
      <c r="I53" s="181"/>
      <c r="J53" s="181"/>
      <c r="K53" s="181"/>
      <c r="L53" s="181"/>
      <c r="M53" s="181"/>
      <c r="N53" s="182"/>
      <c r="O53" s="182"/>
      <c r="P53" s="182"/>
      <c r="Q53" s="182"/>
      <c r="R53" s="181"/>
      <c r="S53" s="181"/>
      <c r="T53" s="181"/>
      <c r="U53" s="181"/>
      <c r="V53" s="181"/>
      <c r="W53" s="181"/>
      <c r="X53" s="181"/>
      <c r="Y53" s="181"/>
      <c r="Z53" s="183"/>
      <c r="AA53" s="183"/>
      <c r="AB53" s="183"/>
      <c r="AC53" s="183"/>
      <c r="AD53" s="183"/>
      <c r="AE53" s="183"/>
      <c r="AF53" s="183"/>
      <c r="AG53" s="183" t="s">
        <v>151</v>
      </c>
      <c r="AH53" s="183" t="n">
        <v>0</v>
      </c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</row>
    <row r="54" customFormat="false" ht="19.4" hidden="false" customHeight="false" outlineLevel="1" collapsed="false">
      <c r="A54" s="173" t="n">
        <v>21</v>
      </c>
      <c r="B54" s="174" t="s">
        <v>200</v>
      </c>
      <c r="C54" s="175" t="s">
        <v>201</v>
      </c>
      <c r="D54" s="176" t="s">
        <v>147</v>
      </c>
      <c r="E54" s="177" t="n">
        <v>19.082</v>
      </c>
      <c r="F54" s="178" t="n">
        <v>0</v>
      </c>
      <c r="G54" s="179" t="n">
        <f aca="false">ROUND(E54*F54,2)</f>
        <v>0</v>
      </c>
      <c r="H54" s="180" t="n">
        <v>9.65</v>
      </c>
      <c r="I54" s="181" t="n">
        <f aca="false">ROUND(E54*H54,2)</f>
        <v>184.14</v>
      </c>
      <c r="J54" s="180" t="n">
        <v>166.35</v>
      </c>
      <c r="K54" s="181" t="n">
        <f aca="false">ROUND(E54*J54,2)</f>
        <v>3174.29</v>
      </c>
      <c r="L54" s="181" t="n">
        <v>21</v>
      </c>
      <c r="M54" s="181" t="n">
        <f aca="false">G54*(1+L54/100)</f>
        <v>0</v>
      </c>
      <c r="N54" s="182" t="n">
        <v>0.00033</v>
      </c>
      <c r="O54" s="182" t="n">
        <f aca="false">ROUND(E54*N54,2)</f>
        <v>0.01</v>
      </c>
      <c r="P54" s="182" t="n">
        <v>0.02198</v>
      </c>
      <c r="Q54" s="182" t="n">
        <f aca="false">ROUND(E54*P54,2)</f>
        <v>0.42</v>
      </c>
      <c r="R54" s="181"/>
      <c r="S54" s="181" t="s">
        <v>138</v>
      </c>
      <c r="T54" s="181" t="s">
        <v>138</v>
      </c>
      <c r="U54" s="181" t="n">
        <v>0.325</v>
      </c>
      <c r="V54" s="181" t="n">
        <f aca="false">ROUND(E54*U54,2)</f>
        <v>6.2</v>
      </c>
      <c r="W54" s="181"/>
      <c r="X54" s="181" t="s">
        <v>139</v>
      </c>
      <c r="Y54" s="181" t="s">
        <v>140</v>
      </c>
      <c r="Z54" s="183"/>
      <c r="AA54" s="183"/>
      <c r="AB54" s="183"/>
      <c r="AC54" s="183"/>
      <c r="AD54" s="183"/>
      <c r="AE54" s="183"/>
      <c r="AF54" s="183"/>
      <c r="AG54" s="183" t="s">
        <v>141</v>
      </c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</row>
    <row r="55" customFormat="false" ht="19.4" hidden="false" customHeight="false" outlineLevel="1" collapsed="false">
      <c r="A55" s="173" t="n">
        <v>22</v>
      </c>
      <c r="B55" s="174" t="s">
        <v>200</v>
      </c>
      <c r="C55" s="175" t="s">
        <v>201</v>
      </c>
      <c r="D55" s="176" t="s">
        <v>147</v>
      </c>
      <c r="E55" s="177" t="n">
        <v>28.5505</v>
      </c>
      <c r="F55" s="178" t="n">
        <v>0</v>
      </c>
      <c r="G55" s="179" t="n">
        <f aca="false">ROUND(E55*F55,2)</f>
        <v>0</v>
      </c>
      <c r="H55" s="180" t="n">
        <v>9.65</v>
      </c>
      <c r="I55" s="181" t="n">
        <f aca="false">ROUND(E55*H55,2)</f>
        <v>275.51</v>
      </c>
      <c r="J55" s="180" t="n">
        <v>166.35</v>
      </c>
      <c r="K55" s="181" t="n">
        <f aca="false">ROUND(E55*J55,2)</f>
        <v>4749.38</v>
      </c>
      <c r="L55" s="181" t="n">
        <v>21</v>
      </c>
      <c r="M55" s="181" t="n">
        <f aca="false">G55*(1+L55/100)</f>
        <v>0</v>
      </c>
      <c r="N55" s="182" t="n">
        <v>0.00033</v>
      </c>
      <c r="O55" s="182" t="n">
        <f aca="false">ROUND(E55*N55,2)</f>
        <v>0.01</v>
      </c>
      <c r="P55" s="182" t="n">
        <v>0.02198</v>
      </c>
      <c r="Q55" s="182" t="n">
        <f aca="false">ROUND(E55*P55,2)</f>
        <v>0.63</v>
      </c>
      <c r="R55" s="181"/>
      <c r="S55" s="181" t="s">
        <v>138</v>
      </c>
      <c r="T55" s="181" t="s">
        <v>138</v>
      </c>
      <c r="U55" s="181" t="n">
        <v>0.325</v>
      </c>
      <c r="V55" s="181" t="n">
        <f aca="false">ROUND(E55*U55,2)</f>
        <v>9.28</v>
      </c>
      <c r="W55" s="181"/>
      <c r="X55" s="181" t="s">
        <v>139</v>
      </c>
      <c r="Y55" s="181" t="s">
        <v>140</v>
      </c>
      <c r="Z55" s="183"/>
      <c r="AA55" s="183"/>
      <c r="AB55" s="183"/>
      <c r="AC55" s="183"/>
      <c r="AD55" s="183"/>
      <c r="AE55" s="183"/>
      <c r="AF55" s="183"/>
      <c r="AG55" s="183" t="s">
        <v>141</v>
      </c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</row>
    <row r="56" customFormat="false" ht="19.4" hidden="false" customHeight="false" outlineLevel="1" collapsed="false">
      <c r="A56" s="173" t="n">
        <v>23</v>
      </c>
      <c r="B56" s="174" t="s">
        <v>202</v>
      </c>
      <c r="C56" s="175" t="s">
        <v>203</v>
      </c>
      <c r="D56" s="176" t="s">
        <v>147</v>
      </c>
      <c r="E56" s="177" t="n">
        <v>10.96</v>
      </c>
      <c r="F56" s="178" t="n">
        <v>0</v>
      </c>
      <c r="G56" s="179" t="n">
        <f aca="false">ROUND(E56*F56,2)</f>
        <v>0</v>
      </c>
      <c r="H56" s="180" t="n">
        <v>9.65</v>
      </c>
      <c r="I56" s="181" t="n">
        <f aca="false">ROUND(E56*H56,2)</f>
        <v>105.76</v>
      </c>
      <c r="J56" s="180" t="n">
        <v>109.35</v>
      </c>
      <c r="K56" s="181" t="n">
        <f aca="false">ROUND(E56*J56,2)</f>
        <v>1198.48</v>
      </c>
      <c r="L56" s="181" t="n">
        <v>21</v>
      </c>
      <c r="M56" s="181" t="n">
        <f aca="false">G56*(1+L56/100)</f>
        <v>0</v>
      </c>
      <c r="N56" s="182" t="n">
        <v>0.00033</v>
      </c>
      <c r="O56" s="182" t="n">
        <f aca="false">ROUND(E56*N56,2)</f>
        <v>0</v>
      </c>
      <c r="P56" s="182" t="n">
        <v>0.01068</v>
      </c>
      <c r="Q56" s="182" t="n">
        <f aca="false">ROUND(E56*P56,2)</f>
        <v>0.12</v>
      </c>
      <c r="R56" s="181"/>
      <c r="S56" s="181" t="s">
        <v>138</v>
      </c>
      <c r="T56" s="181" t="s">
        <v>138</v>
      </c>
      <c r="U56" s="181" t="n">
        <v>0.211</v>
      </c>
      <c r="V56" s="181" t="n">
        <f aca="false">ROUND(E56*U56,2)</f>
        <v>2.31</v>
      </c>
      <c r="W56" s="181"/>
      <c r="X56" s="181" t="s">
        <v>139</v>
      </c>
      <c r="Y56" s="181" t="s">
        <v>140</v>
      </c>
      <c r="Z56" s="183"/>
      <c r="AA56" s="183"/>
      <c r="AB56" s="183"/>
      <c r="AC56" s="183"/>
      <c r="AD56" s="183"/>
      <c r="AE56" s="183"/>
      <c r="AF56" s="183"/>
      <c r="AG56" s="183" t="s">
        <v>141</v>
      </c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</row>
    <row r="57" customFormat="false" ht="19.4" hidden="false" customHeight="false" outlineLevel="1" collapsed="false">
      <c r="A57" s="184" t="n">
        <v>24</v>
      </c>
      <c r="B57" s="185" t="s">
        <v>204</v>
      </c>
      <c r="C57" s="186" t="s">
        <v>205</v>
      </c>
      <c r="D57" s="187" t="s">
        <v>137</v>
      </c>
      <c r="E57" s="188" t="n">
        <v>3.03772</v>
      </c>
      <c r="F57" s="189" t="n">
        <v>0</v>
      </c>
      <c r="G57" s="190" t="n">
        <f aca="false">ROUND(E57*F57,2)</f>
        <v>0</v>
      </c>
      <c r="H57" s="180" t="n">
        <v>0</v>
      </c>
      <c r="I57" s="181" t="n">
        <f aca="false">ROUND(E57*H57,2)</f>
        <v>0</v>
      </c>
      <c r="J57" s="180" t="n">
        <v>5075</v>
      </c>
      <c r="K57" s="181" t="n">
        <f aca="false">ROUND(E57*J57,2)</f>
        <v>15416.43</v>
      </c>
      <c r="L57" s="181" t="n">
        <v>21</v>
      </c>
      <c r="M57" s="181" t="n">
        <f aca="false">G57*(1+L57/100)</f>
        <v>0</v>
      </c>
      <c r="N57" s="182" t="n">
        <v>0</v>
      </c>
      <c r="O57" s="182" t="n">
        <f aca="false">ROUND(E57*N57,2)</f>
        <v>0</v>
      </c>
      <c r="P57" s="182" t="n">
        <v>2.2</v>
      </c>
      <c r="Q57" s="182" t="n">
        <f aca="false">ROUND(E57*P57,2)</f>
        <v>6.68</v>
      </c>
      <c r="R57" s="181"/>
      <c r="S57" s="181" t="s">
        <v>138</v>
      </c>
      <c r="T57" s="181" t="s">
        <v>138</v>
      </c>
      <c r="U57" s="181" t="n">
        <v>11.05</v>
      </c>
      <c r="V57" s="181" t="n">
        <f aca="false">ROUND(E57*U57,2)</f>
        <v>33.57</v>
      </c>
      <c r="W57" s="181"/>
      <c r="X57" s="181" t="s">
        <v>139</v>
      </c>
      <c r="Y57" s="181" t="s">
        <v>140</v>
      </c>
      <c r="Z57" s="183"/>
      <c r="AA57" s="183"/>
      <c r="AB57" s="183"/>
      <c r="AC57" s="183"/>
      <c r="AD57" s="183"/>
      <c r="AE57" s="183"/>
      <c r="AF57" s="183"/>
      <c r="AG57" s="183" t="s">
        <v>141</v>
      </c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</row>
    <row r="58" customFormat="false" ht="12" hidden="false" customHeight="false" outlineLevel="2" collapsed="false">
      <c r="A58" s="191"/>
      <c r="B58" s="192"/>
      <c r="C58" s="193" t="s">
        <v>206</v>
      </c>
      <c r="D58" s="194"/>
      <c r="E58" s="195" t="n">
        <v>3.03744</v>
      </c>
      <c r="F58" s="181"/>
      <c r="G58" s="181"/>
      <c r="H58" s="181"/>
      <c r="I58" s="181"/>
      <c r="J58" s="181"/>
      <c r="K58" s="181"/>
      <c r="L58" s="181"/>
      <c r="M58" s="181"/>
      <c r="N58" s="182"/>
      <c r="O58" s="182"/>
      <c r="P58" s="182"/>
      <c r="Q58" s="182"/>
      <c r="R58" s="181"/>
      <c r="S58" s="181"/>
      <c r="T58" s="181"/>
      <c r="U58" s="181"/>
      <c r="V58" s="181"/>
      <c r="W58" s="181"/>
      <c r="X58" s="181"/>
      <c r="Y58" s="181"/>
      <c r="Z58" s="183"/>
      <c r="AA58" s="183"/>
      <c r="AB58" s="183"/>
      <c r="AC58" s="183"/>
      <c r="AD58" s="183"/>
      <c r="AE58" s="183"/>
      <c r="AF58" s="183"/>
      <c r="AG58" s="183" t="s">
        <v>151</v>
      </c>
      <c r="AH58" s="183" t="n">
        <v>0</v>
      </c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</row>
    <row r="59" customFormat="false" ht="12" hidden="false" customHeight="false" outlineLevel="3" collapsed="false">
      <c r="A59" s="191"/>
      <c r="B59" s="192"/>
      <c r="C59" s="193" t="s">
        <v>207</v>
      </c>
      <c r="D59" s="194"/>
      <c r="E59" s="195" t="n">
        <v>0.15</v>
      </c>
      <c r="F59" s="181"/>
      <c r="G59" s="181"/>
      <c r="H59" s="181"/>
      <c r="I59" s="181"/>
      <c r="J59" s="181"/>
      <c r="K59" s="181"/>
      <c r="L59" s="181"/>
      <c r="M59" s="181"/>
      <c r="N59" s="182"/>
      <c r="O59" s="182"/>
      <c r="P59" s="182"/>
      <c r="Q59" s="182"/>
      <c r="R59" s="181"/>
      <c r="S59" s="181"/>
      <c r="T59" s="181"/>
      <c r="U59" s="181"/>
      <c r="V59" s="181"/>
      <c r="W59" s="181"/>
      <c r="X59" s="181"/>
      <c r="Y59" s="181"/>
      <c r="Z59" s="183"/>
      <c r="AA59" s="183"/>
      <c r="AB59" s="183"/>
      <c r="AC59" s="183"/>
      <c r="AD59" s="183"/>
      <c r="AE59" s="183"/>
      <c r="AF59" s="183"/>
      <c r="AG59" s="183" t="s">
        <v>151</v>
      </c>
      <c r="AH59" s="183" t="n">
        <v>0</v>
      </c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</row>
    <row r="60" customFormat="false" ht="12" hidden="false" customHeight="false" outlineLevel="3" collapsed="false">
      <c r="A60" s="191"/>
      <c r="B60" s="192"/>
      <c r="C60" s="193" t="s">
        <v>208</v>
      </c>
      <c r="D60" s="194"/>
      <c r="E60" s="195" t="n">
        <v>-0.14972</v>
      </c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2"/>
      <c r="R60" s="181"/>
      <c r="S60" s="181"/>
      <c r="T60" s="181"/>
      <c r="U60" s="181"/>
      <c r="V60" s="181"/>
      <c r="W60" s="181"/>
      <c r="X60" s="181"/>
      <c r="Y60" s="181"/>
      <c r="Z60" s="183"/>
      <c r="AA60" s="183"/>
      <c r="AB60" s="183"/>
      <c r="AC60" s="183"/>
      <c r="AD60" s="183"/>
      <c r="AE60" s="183"/>
      <c r="AF60" s="183"/>
      <c r="AG60" s="183" t="s">
        <v>151</v>
      </c>
      <c r="AH60" s="183" t="n">
        <v>0</v>
      </c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</row>
    <row r="61" customFormat="false" ht="19.4" hidden="false" customHeight="false" outlineLevel="1" collapsed="false">
      <c r="A61" s="184" t="n">
        <v>25</v>
      </c>
      <c r="B61" s="185" t="s">
        <v>209</v>
      </c>
      <c r="C61" s="186" t="s">
        <v>210</v>
      </c>
      <c r="D61" s="187" t="s">
        <v>137</v>
      </c>
      <c r="E61" s="188" t="n">
        <v>1.5027</v>
      </c>
      <c r="F61" s="189" t="n">
        <v>0</v>
      </c>
      <c r="G61" s="190" t="n">
        <f aca="false">ROUND(E61*F61,2)</f>
        <v>0</v>
      </c>
      <c r="H61" s="180" t="n">
        <v>0</v>
      </c>
      <c r="I61" s="181" t="n">
        <f aca="false">ROUND(E61*H61,2)</f>
        <v>0</v>
      </c>
      <c r="J61" s="180" t="n">
        <v>4900</v>
      </c>
      <c r="K61" s="181" t="n">
        <f aca="false">ROUND(E61*J61,2)</f>
        <v>7363.23</v>
      </c>
      <c r="L61" s="181" t="n">
        <v>21</v>
      </c>
      <c r="M61" s="181" t="n">
        <f aca="false">G61*(1+L61/100)</f>
        <v>0</v>
      </c>
      <c r="N61" s="182" t="n">
        <v>0</v>
      </c>
      <c r="O61" s="182" t="n">
        <f aca="false">ROUND(E61*N61,2)</f>
        <v>0</v>
      </c>
      <c r="P61" s="182" t="n">
        <v>2.2</v>
      </c>
      <c r="Q61" s="182" t="n">
        <f aca="false">ROUND(E61*P61,2)</f>
        <v>3.31</v>
      </c>
      <c r="R61" s="181"/>
      <c r="S61" s="181" t="s">
        <v>138</v>
      </c>
      <c r="T61" s="181" t="s">
        <v>138</v>
      </c>
      <c r="U61" s="181" t="n">
        <v>10.67</v>
      </c>
      <c r="V61" s="181" t="n">
        <f aca="false">ROUND(E61*U61,2)</f>
        <v>16.03</v>
      </c>
      <c r="W61" s="181"/>
      <c r="X61" s="181" t="s">
        <v>139</v>
      </c>
      <c r="Y61" s="181" t="s">
        <v>140</v>
      </c>
      <c r="Z61" s="183"/>
      <c r="AA61" s="183"/>
      <c r="AB61" s="183"/>
      <c r="AC61" s="183"/>
      <c r="AD61" s="183"/>
      <c r="AE61" s="183"/>
      <c r="AF61" s="183"/>
      <c r="AG61" s="183" t="s">
        <v>141</v>
      </c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</row>
    <row r="62" customFormat="false" ht="12" hidden="false" customHeight="false" outlineLevel="2" collapsed="false">
      <c r="A62" s="191"/>
      <c r="B62" s="192"/>
      <c r="C62" s="193" t="s">
        <v>211</v>
      </c>
      <c r="D62" s="194"/>
      <c r="E62" s="195" t="n">
        <v>1.5027</v>
      </c>
      <c r="F62" s="181"/>
      <c r="G62" s="181"/>
      <c r="H62" s="181"/>
      <c r="I62" s="181"/>
      <c r="J62" s="181"/>
      <c r="K62" s="181"/>
      <c r="L62" s="181"/>
      <c r="M62" s="181"/>
      <c r="N62" s="182"/>
      <c r="O62" s="182"/>
      <c r="P62" s="182"/>
      <c r="Q62" s="182"/>
      <c r="R62" s="181"/>
      <c r="S62" s="181"/>
      <c r="T62" s="181"/>
      <c r="U62" s="181"/>
      <c r="V62" s="181"/>
      <c r="W62" s="181"/>
      <c r="X62" s="181"/>
      <c r="Y62" s="181"/>
      <c r="Z62" s="183"/>
      <c r="AA62" s="183"/>
      <c r="AB62" s="183"/>
      <c r="AC62" s="183"/>
      <c r="AD62" s="183"/>
      <c r="AE62" s="183"/>
      <c r="AF62" s="183"/>
      <c r="AG62" s="183" t="s">
        <v>151</v>
      </c>
      <c r="AH62" s="183" t="n">
        <v>0</v>
      </c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</row>
    <row r="63" customFormat="false" ht="19.4" hidden="false" customHeight="false" outlineLevel="1" collapsed="false">
      <c r="A63" s="184" t="n">
        <v>26</v>
      </c>
      <c r="B63" s="185" t="s">
        <v>212</v>
      </c>
      <c r="C63" s="186" t="s">
        <v>213</v>
      </c>
      <c r="D63" s="187" t="s">
        <v>147</v>
      </c>
      <c r="E63" s="188" t="n">
        <v>15.027</v>
      </c>
      <c r="F63" s="189" t="n">
        <v>0</v>
      </c>
      <c r="G63" s="190" t="n">
        <f aca="false">ROUND(E63*F63,2)</f>
        <v>0</v>
      </c>
      <c r="H63" s="180" t="n">
        <v>0</v>
      </c>
      <c r="I63" s="181" t="n">
        <f aca="false">ROUND(E63*H63,2)</f>
        <v>0</v>
      </c>
      <c r="J63" s="180" t="n">
        <v>120.5</v>
      </c>
      <c r="K63" s="181" t="n">
        <f aca="false">ROUND(E63*J63,2)</f>
        <v>1810.75</v>
      </c>
      <c r="L63" s="181" t="n">
        <v>21</v>
      </c>
      <c r="M63" s="181" t="n">
        <f aca="false">G63*(1+L63/100)</f>
        <v>0</v>
      </c>
      <c r="N63" s="182" t="n">
        <v>0</v>
      </c>
      <c r="O63" s="182" t="n">
        <f aca="false">ROUND(E63*N63,2)</f>
        <v>0</v>
      </c>
      <c r="P63" s="182" t="n">
        <v>0.02</v>
      </c>
      <c r="Q63" s="182" t="n">
        <f aca="false">ROUND(E63*P63,2)</f>
        <v>0.3</v>
      </c>
      <c r="R63" s="181"/>
      <c r="S63" s="181" t="s">
        <v>138</v>
      </c>
      <c r="T63" s="181" t="s">
        <v>138</v>
      </c>
      <c r="U63" s="181" t="n">
        <v>0.24</v>
      </c>
      <c r="V63" s="181" t="n">
        <f aca="false">ROUND(E63*U63,2)</f>
        <v>3.61</v>
      </c>
      <c r="W63" s="181"/>
      <c r="X63" s="181" t="s">
        <v>139</v>
      </c>
      <c r="Y63" s="181" t="s">
        <v>140</v>
      </c>
      <c r="Z63" s="183"/>
      <c r="AA63" s="183"/>
      <c r="AB63" s="183"/>
      <c r="AC63" s="183"/>
      <c r="AD63" s="183"/>
      <c r="AE63" s="183"/>
      <c r="AF63" s="183"/>
      <c r="AG63" s="183" t="s">
        <v>141</v>
      </c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</row>
    <row r="64" customFormat="false" ht="12" hidden="false" customHeight="false" outlineLevel="2" collapsed="false">
      <c r="A64" s="191"/>
      <c r="B64" s="192"/>
      <c r="C64" s="193" t="s">
        <v>214</v>
      </c>
      <c r="D64" s="194"/>
      <c r="E64" s="195" t="n">
        <v>14.577</v>
      </c>
      <c r="F64" s="181"/>
      <c r="G64" s="181"/>
      <c r="H64" s="181"/>
      <c r="I64" s="181"/>
      <c r="J64" s="181"/>
      <c r="K64" s="181"/>
      <c r="L64" s="181"/>
      <c r="M64" s="181"/>
      <c r="N64" s="182"/>
      <c r="O64" s="182"/>
      <c r="P64" s="182"/>
      <c r="Q64" s="182"/>
      <c r="R64" s="181"/>
      <c r="S64" s="181"/>
      <c r="T64" s="181"/>
      <c r="U64" s="181"/>
      <c r="V64" s="181"/>
      <c r="W64" s="181"/>
      <c r="X64" s="181"/>
      <c r="Y64" s="181"/>
      <c r="Z64" s="183"/>
      <c r="AA64" s="183"/>
      <c r="AB64" s="183"/>
      <c r="AC64" s="183"/>
      <c r="AD64" s="183"/>
      <c r="AE64" s="183"/>
      <c r="AF64" s="183"/>
      <c r="AG64" s="183" t="s">
        <v>151</v>
      </c>
      <c r="AH64" s="183" t="n">
        <v>0</v>
      </c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</row>
    <row r="65" customFormat="false" ht="12" hidden="false" customHeight="false" outlineLevel="3" collapsed="false">
      <c r="A65" s="191"/>
      <c r="B65" s="192"/>
      <c r="C65" s="193" t="s">
        <v>215</v>
      </c>
      <c r="D65" s="194"/>
      <c r="E65" s="195" t="n">
        <v>0.45</v>
      </c>
      <c r="F65" s="181"/>
      <c r="G65" s="181"/>
      <c r="H65" s="181"/>
      <c r="I65" s="181"/>
      <c r="J65" s="181"/>
      <c r="K65" s="181"/>
      <c r="L65" s="181"/>
      <c r="M65" s="181"/>
      <c r="N65" s="182"/>
      <c r="O65" s="182"/>
      <c r="P65" s="182"/>
      <c r="Q65" s="182"/>
      <c r="R65" s="181"/>
      <c r="S65" s="181"/>
      <c r="T65" s="181"/>
      <c r="U65" s="181"/>
      <c r="V65" s="181"/>
      <c r="W65" s="181"/>
      <c r="X65" s="181"/>
      <c r="Y65" s="181"/>
      <c r="Z65" s="183"/>
      <c r="AA65" s="183"/>
      <c r="AB65" s="183"/>
      <c r="AC65" s="183"/>
      <c r="AD65" s="183"/>
      <c r="AE65" s="183"/>
      <c r="AF65" s="183"/>
      <c r="AG65" s="183" t="s">
        <v>151</v>
      </c>
      <c r="AH65" s="183" t="n">
        <v>0</v>
      </c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</row>
    <row r="66" customFormat="false" ht="19.4" hidden="false" customHeight="false" outlineLevel="1" collapsed="false">
      <c r="A66" s="173" t="n">
        <v>27</v>
      </c>
      <c r="B66" s="174" t="s">
        <v>216</v>
      </c>
      <c r="C66" s="175" t="s">
        <v>217</v>
      </c>
      <c r="D66" s="176" t="s">
        <v>180</v>
      </c>
      <c r="E66" s="177" t="n">
        <v>1</v>
      </c>
      <c r="F66" s="178" t="n">
        <v>0</v>
      </c>
      <c r="G66" s="179" t="n">
        <f aca="false">ROUND(E66*F66,2)</f>
        <v>0</v>
      </c>
      <c r="H66" s="180" t="n">
        <v>0</v>
      </c>
      <c r="I66" s="181" t="n">
        <f aca="false">ROUND(E66*H66,2)</f>
        <v>0</v>
      </c>
      <c r="J66" s="180" t="n">
        <v>23</v>
      </c>
      <c r="K66" s="181" t="n">
        <f aca="false">ROUND(E66*J66,2)</f>
        <v>23</v>
      </c>
      <c r="L66" s="181" t="n">
        <v>21</v>
      </c>
      <c r="M66" s="181" t="n">
        <f aca="false">G66*(1+L66/100)</f>
        <v>0</v>
      </c>
      <c r="N66" s="182" t="n">
        <v>0</v>
      </c>
      <c r="O66" s="182" t="n">
        <f aca="false">ROUND(E66*N66,2)</f>
        <v>0</v>
      </c>
      <c r="P66" s="182" t="n">
        <v>0</v>
      </c>
      <c r="Q66" s="182" t="n">
        <f aca="false">ROUND(E66*P66,2)</f>
        <v>0</v>
      </c>
      <c r="R66" s="181"/>
      <c r="S66" s="181" t="s">
        <v>138</v>
      </c>
      <c r="T66" s="181" t="s">
        <v>138</v>
      </c>
      <c r="U66" s="181" t="n">
        <v>0.05</v>
      </c>
      <c r="V66" s="181" t="n">
        <f aca="false">ROUND(E66*U66,2)</f>
        <v>0.05</v>
      </c>
      <c r="W66" s="181"/>
      <c r="X66" s="181" t="s">
        <v>139</v>
      </c>
      <c r="Y66" s="181" t="s">
        <v>140</v>
      </c>
      <c r="Z66" s="183"/>
      <c r="AA66" s="183"/>
      <c r="AB66" s="183"/>
      <c r="AC66" s="183"/>
      <c r="AD66" s="183"/>
      <c r="AE66" s="183"/>
      <c r="AF66" s="183"/>
      <c r="AG66" s="183" t="s">
        <v>141</v>
      </c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</row>
    <row r="67" customFormat="false" ht="12" hidden="false" customHeight="false" outlineLevel="1" collapsed="false">
      <c r="A67" s="173" t="n">
        <v>28</v>
      </c>
      <c r="B67" s="174" t="s">
        <v>218</v>
      </c>
      <c r="C67" s="175" t="s">
        <v>219</v>
      </c>
      <c r="D67" s="176" t="s">
        <v>147</v>
      </c>
      <c r="E67" s="177" t="n">
        <v>1</v>
      </c>
      <c r="F67" s="178" t="n">
        <v>0</v>
      </c>
      <c r="G67" s="179" t="n">
        <f aca="false">ROUND(E67*F67,2)</f>
        <v>0</v>
      </c>
      <c r="H67" s="180" t="n">
        <v>34.17</v>
      </c>
      <c r="I67" s="181" t="n">
        <f aca="false">ROUND(E67*H67,2)</f>
        <v>34.17</v>
      </c>
      <c r="J67" s="180" t="n">
        <v>476.83</v>
      </c>
      <c r="K67" s="181" t="n">
        <f aca="false">ROUND(E67*J67,2)</f>
        <v>476.83</v>
      </c>
      <c r="L67" s="181" t="n">
        <v>21</v>
      </c>
      <c r="M67" s="181" t="n">
        <f aca="false">G67*(1+L67/100)</f>
        <v>0</v>
      </c>
      <c r="N67" s="182" t="n">
        <v>0.00117</v>
      </c>
      <c r="O67" s="182" t="n">
        <f aca="false">ROUND(E67*N67,2)</f>
        <v>0</v>
      </c>
      <c r="P67" s="182" t="n">
        <v>0.076</v>
      </c>
      <c r="Q67" s="182" t="n">
        <f aca="false">ROUND(E67*P67,2)</f>
        <v>0.08</v>
      </c>
      <c r="R67" s="181"/>
      <c r="S67" s="181" t="s">
        <v>138</v>
      </c>
      <c r="T67" s="181" t="s">
        <v>138</v>
      </c>
      <c r="U67" s="181" t="n">
        <v>0.939</v>
      </c>
      <c r="V67" s="181" t="n">
        <f aca="false">ROUND(E67*U67,2)</f>
        <v>0.94</v>
      </c>
      <c r="W67" s="181"/>
      <c r="X67" s="181" t="s">
        <v>139</v>
      </c>
      <c r="Y67" s="181" t="s">
        <v>140</v>
      </c>
      <c r="Z67" s="183"/>
      <c r="AA67" s="183"/>
      <c r="AB67" s="183"/>
      <c r="AC67" s="183"/>
      <c r="AD67" s="183"/>
      <c r="AE67" s="183"/>
      <c r="AF67" s="183"/>
      <c r="AG67" s="183" t="s">
        <v>141</v>
      </c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</row>
    <row r="68" customFormat="false" ht="12" hidden="false" customHeight="false" outlineLevel="1" collapsed="false">
      <c r="A68" s="173" t="n">
        <v>29</v>
      </c>
      <c r="B68" s="174" t="s">
        <v>220</v>
      </c>
      <c r="C68" s="175" t="s">
        <v>221</v>
      </c>
      <c r="D68" s="176" t="s">
        <v>222</v>
      </c>
      <c r="E68" s="177" t="n">
        <v>4</v>
      </c>
      <c r="F68" s="178" t="n">
        <v>0</v>
      </c>
      <c r="G68" s="179" t="n">
        <f aca="false">ROUND(E68*F68,2)</f>
        <v>0</v>
      </c>
      <c r="H68" s="180" t="n">
        <v>814.39</v>
      </c>
      <c r="I68" s="181" t="n">
        <f aca="false">ROUND(E68*H68,2)</f>
        <v>3257.56</v>
      </c>
      <c r="J68" s="180" t="n">
        <v>1575.61</v>
      </c>
      <c r="K68" s="181" t="n">
        <f aca="false">ROUND(E68*J68,2)</f>
        <v>6302.44</v>
      </c>
      <c r="L68" s="181" t="n">
        <v>21</v>
      </c>
      <c r="M68" s="181" t="n">
        <f aca="false">G68*(1+L68/100)</f>
        <v>0</v>
      </c>
      <c r="N68" s="182" t="n">
        <v>0.0014</v>
      </c>
      <c r="O68" s="182" t="n">
        <f aca="false">ROUND(E68*N68,2)</f>
        <v>0.01</v>
      </c>
      <c r="P68" s="182" t="n">
        <v>0.00509</v>
      </c>
      <c r="Q68" s="182" t="n">
        <f aca="false">ROUND(E68*P68,2)</f>
        <v>0.02</v>
      </c>
      <c r="R68" s="181"/>
      <c r="S68" s="181" t="s">
        <v>138</v>
      </c>
      <c r="T68" s="181" t="s">
        <v>138</v>
      </c>
      <c r="U68" s="181" t="n">
        <v>2.35</v>
      </c>
      <c r="V68" s="181" t="n">
        <f aca="false">ROUND(E68*U68,2)</f>
        <v>9.4</v>
      </c>
      <c r="W68" s="181"/>
      <c r="X68" s="181" t="s">
        <v>139</v>
      </c>
      <c r="Y68" s="181" t="s">
        <v>140</v>
      </c>
      <c r="Z68" s="183"/>
      <c r="AA68" s="183"/>
      <c r="AB68" s="183"/>
      <c r="AC68" s="183"/>
      <c r="AD68" s="183"/>
      <c r="AE68" s="183"/>
      <c r="AF68" s="183"/>
      <c r="AG68" s="183" t="s">
        <v>141</v>
      </c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</row>
    <row r="69" customFormat="false" ht="12" hidden="false" customHeight="false" outlineLevel="1" collapsed="false">
      <c r="A69" s="173" t="n">
        <v>30</v>
      </c>
      <c r="B69" s="174" t="s">
        <v>223</v>
      </c>
      <c r="C69" s="175" t="s">
        <v>224</v>
      </c>
      <c r="D69" s="176" t="s">
        <v>222</v>
      </c>
      <c r="E69" s="177" t="n">
        <v>2</v>
      </c>
      <c r="F69" s="178" t="n">
        <v>0</v>
      </c>
      <c r="G69" s="179" t="n">
        <f aca="false">ROUND(E69*F69,2)</f>
        <v>0</v>
      </c>
      <c r="H69" s="180" t="n">
        <v>1189.93</v>
      </c>
      <c r="I69" s="181" t="n">
        <f aca="false">ROUND(E69*H69,2)</f>
        <v>2379.86</v>
      </c>
      <c r="J69" s="180" t="n">
        <v>2640.07</v>
      </c>
      <c r="K69" s="181" t="n">
        <f aca="false">ROUND(E69*J69,2)</f>
        <v>5280.14</v>
      </c>
      <c r="L69" s="181" t="n">
        <v>21</v>
      </c>
      <c r="M69" s="181" t="n">
        <f aca="false">G69*(1+L69/100)</f>
        <v>0</v>
      </c>
      <c r="N69" s="182" t="n">
        <v>0.00192</v>
      </c>
      <c r="O69" s="182" t="n">
        <f aca="false">ROUND(E69*N69,2)</f>
        <v>0</v>
      </c>
      <c r="P69" s="182" t="n">
        <v>0.03317</v>
      </c>
      <c r="Q69" s="182" t="n">
        <f aca="false">ROUND(E69*P69,2)</f>
        <v>0.07</v>
      </c>
      <c r="R69" s="181"/>
      <c r="S69" s="181" t="s">
        <v>138</v>
      </c>
      <c r="T69" s="181" t="s">
        <v>138</v>
      </c>
      <c r="U69" s="181" t="n">
        <v>3.9</v>
      </c>
      <c r="V69" s="181" t="n">
        <f aca="false">ROUND(E69*U69,2)</f>
        <v>7.8</v>
      </c>
      <c r="W69" s="181"/>
      <c r="X69" s="181" t="s">
        <v>139</v>
      </c>
      <c r="Y69" s="181" t="s">
        <v>140</v>
      </c>
      <c r="Z69" s="183"/>
      <c r="AA69" s="183"/>
      <c r="AB69" s="183"/>
      <c r="AC69" s="183"/>
      <c r="AD69" s="183"/>
      <c r="AE69" s="183"/>
      <c r="AF69" s="183"/>
      <c r="AG69" s="183" t="s">
        <v>141</v>
      </c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</row>
    <row r="70" customFormat="false" ht="12" hidden="false" customHeight="false" outlineLevel="1" collapsed="false">
      <c r="A70" s="173" t="n">
        <v>31</v>
      </c>
      <c r="B70" s="174" t="s">
        <v>225</v>
      </c>
      <c r="C70" s="175" t="s">
        <v>226</v>
      </c>
      <c r="D70" s="176" t="s">
        <v>222</v>
      </c>
      <c r="E70" s="177" t="n">
        <v>5</v>
      </c>
      <c r="F70" s="178" t="n">
        <v>0</v>
      </c>
      <c r="G70" s="179" t="n">
        <f aca="false">ROUND(E70*F70,2)</f>
        <v>0</v>
      </c>
      <c r="H70" s="180" t="n">
        <v>111.66</v>
      </c>
      <c r="I70" s="181" t="n">
        <f aca="false">ROUND(E70*H70,2)</f>
        <v>558.3</v>
      </c>
      <c r="J70" s="180" t="n">
        <v>837.34</v>
      </c>
      <c r="K70" s="181" t="n">
        <f aca="false">ROUND(E70*J70,2)</f>
        <v>4186.7</v>
      </c>
      <c r="L70" s="181" t="n">
        <v>21</v>
      </c>
      <c r="M70" s="181" t="n">
        <f aca="false">G70*(1+L70/100)</f>
        <v>0</v>
      </c>
      <c r="N70" s="182" t="n">
        <v>0</v>
      </c>
      <c r="O70" s="182" t="n">
        <f aca="false">ROUND(E70*N70,2)</f>
        <v>0</v>
      </c>
      <c r="P70" s="182" t="n">
        <v>0.00046</v>
      </c>
      <c r="Q70" s="182" t="n">
        <f aca="false">ROUND(E70*P70,2)</f>
        <v>0</v>
      </c>
      <c r="R70" s="181"/>
      <c r="S70" s="181" t="s">
        <v>138</v>
      </c>
      <c r="T70" s="181" t="s">
        <v>138</v>
      </c>
      <c r="U70" s="181" t="n">
        <v>1.215</v>
      </c>
      <c r="V70" s="181" t="n">
        <f aca="false">ROUND(E70*U70,2)</f>
        <v>6.08</v>
      </c>
      <c r="W70" s="181"/>
      <c r="X70" s="181" t="s">
        <v>139</v>
      </c>
      <c r="Y70" s="181" t="s">
        <v>140</v>
      </c>
      <c r="Z70" s="183"/>
      <c r="AA70" s="183"/>
      <c r="AB70" s="183"/>
      <c r="AC70" s="183"/>
      <c r="AD70" s="183"/>
      <c r="AE70" s="183"/>
      <c r="AF70" s="183"/>
      <c r="AG70" s="183" t="s">
        <v>141</v>
      </c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</row>
    <row r="71" customFormat="false" ht="12" hidden="false" customHeight="false" outlineLevel="1" collapsed="false">
      <c r="A71" s="173" t="n">
        <v>32</v>
      </c>
      <c r="B71" s="174" t="s">
        <v>227</v>
      </c>
      <c r="C71" s="175" t="s">
        <v>228</v>
      </c>
      <c r="D71" s="176" t="s">
        <v>222</v>
      </c>
      <c r="E71" s="177" t="n">
        <v>14</v>
      </c>
      <c r="F71" s="178" t="n">
        <v>0</v>
      </c>
      <c r="G71" s="179" t="n">
        <f aca="false">ROUND(E71*F71,2)</f>
        <v>0</v>
      </c>
      <c r="H71" s="180" t="n">
        <v>196.62</v>
      </c>
      <c r="I71" s="181" t="n">
        <f aca="false">ROUND(E71*H71,2)</f>
        <v>2752.68</v>
      </c>
      <c r="J71" s="180" t="n">
        <v>1239.38</v>
      </c>
      <c r="K71" s="181" t="n">
        <f aca="false">ROUND(E71*J71,2)</f>
        <v>17351.32</v>
      </c>
      <c r="L71" s="181" t="n">
        <v>21</v>
      </c>
      <c r="M71" s="181" t="n">
        <f aca="false">G71*(1+L71/100)</f>
        <v>0</v>
      </c>
      <c r="N71" s="182" t="n">
        <v>0</v>
      </c>
      <c r="O71" s="182" t="n">
        <f aca="false">ROUND(E71*N71,2)</f>
        <v>0</v>
      </c>
      <c r="P71" s="182" t="n">
        <v>0.00046</v>
      </c>
      <c r="Q71" s="182" t="n">
        <f aca="false">ROUND(E71*P71,2)</f>
        <v>0.01</v>
      </c>
      <c r="R71" s="181"/>
      <c r="S71" s="181" t="s">
        <v>138</v>
      </c>
      <c r="T71" s="181" t="s">
        <v>138</v>
      </c>
      <c r="U71" s="181" t="n">
        <v>1.8</v>
      </c>
      <c r="V71" s="181" t="n">
        <f aca="false">ROUND(E71*U71,2)</f>
        <v>25.2</v>
      </c>
      <c r="W71" s="181"/>
      <c r="X71" s="181" t="s">
        <v>139</v>
      </c>
      <c r="Y71" s="181" t="s">
        <v>140</v>
      </c>
      <c r="Z71" s="183"/>
      <c r="AA71" s="183"/>
      <c r="AB71" s="183"/>
      <c r="AC71" s="183"/>
      <c r="AD71" s="183"/>
      <c r="AE71" s="183"/>
      <c r="AF71" s="183"/>
      <c r="AG71" s="183" t="s">
        <v>141</v>
      </c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</row>
    <row r="72" customFormat="false" ht="12" hidden="false" customHeight="false" outlineLevel="1" collapsed="false">
      <c r="A72" s="184" t="n">
        <v>33</v>
      </c>
      <c r="B72" s="185" t="s">
        <v>229</v>
      </c>
      <c r="C72" s="186" t="s">
        <v>230</v>
      </c>
      <c r="D72" s="187" t="s">
        <v>147</v>
      </c>
      <c r="E72" s="188" t="n">
        <v>1.92</v>
      </c>
      <c r="F72" s="189" t="n">
        <v>0</v>
      </c>
      <c r="G72" s="190" t="n">
        <f aca="false">ROUND(E72*F72,2)</f>
        <v>0</v>
      </c>
      <c r="H72" s="180" t="n">
        <v>0</v>
      </c>
      <c r="I72" s="181" t="n">
        <f aca="false">ROUND(E72*H72,2)</f>
        <v>0</v>
      </c>
      <c r="J72" s="180" t="n">
        <v>150.5</v>
      </c>
      <c r="K72" s="181" t="n">
        <f aca="false">ROUND(E72*J72,2)</f>
        <v>288.96</v>
      </c>
      <c r="L72" s="181" t="n">
        <v>21</v>
      </c>
      <c r="M72" s="181" t="n">
        <f aca="false">G72*(1+L72/100)</f>
        <v>0</v>
      </c>
      <c r="N72" s="182" t="n">
        <v>0</v>
      </c>
      <c r="O72" s="182" t="n">
        <f aca="false">ROUND(E72*N72,2)</f>
        <v>0</v>
      </c>
      <c r="P72" s="182" t="n">
        <v>0.068</v>
      </c>
      <c r="Q72" s="182" t="n">
        <f aca="false">ROUND(E72*P72,2)</f>
        <v>0.13</v>
      </c>
      <c r="R72" s="181"/>
      <c r="S72" s="181" t="s">
        <v>138</v>
      </c>
      <c r="T72" s="181" t="s">
        <v>138</v>
      </c>
      <c r="U72" s="181" t="n">
        <v>0.3</v>
      </c>
      <c r="V72" s="181" t="n">
        <f aca="false">ROUND(E72*U72,2)</f>
        <v>0.58</v>
      </c>
      <c r="W72" s="181"/>
      <c r="X72" s="181" t="s">
        <v>139</v>
      </c>
      <c r="Y72" s="181" t="s">
        <v>140</v>
      </c>
      <c r="Z72" s="183"/>
      <c r="AA72" s="183"/>
      <c r="AB72" s="183"/>
      <c r="AC72" s="183"/>
      <c r="AD72" s="183"/>
      <c r="AE72" s="183"/>
      <c r="AF72" s="183"/>
      <c r="AG72" s="183" t="s">
        <v>141</v>
      </c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</row>
    <row r="73" customFormat="false" ht="12" hidden="false" customHeight="false" outlineLevel="2" collapsed="false">
      <c r="A73" s="191"/>
      <c r="B73" s="192"/>
      <c r="C73" s="193" t="s">
        <v>231</v>
      </c>
      <c r="D73" s="194"/>
      <c r="E73" s="195" t="n">
        <v>1.92</v>
      </c>
      <c r="F73" s="181"/>
      <c r="G73" s="181"/>
      <c r="H73" s="181"/>
      <c r="I73" s="181"/>
      <c r="J73" s="181"/>
      <c r="K73" s="181"/>
      <c r="L73" s="181"/>
      <c r="M73" s="181"/>
      <c r="N73" s="182"/>
      <c r="O73" s="182"/>
      <c r="P73" s="182"/>
      <c r="Q73" s="182"/>
      <c r="R73" s="181"/>
      <c r="S73" s="181"/>
      <c r="T73" s="181"/>
      <c r="U73" s="181"/>
      <c r="V73" s="181"/>
      <c r="W73" s="181"/>
      <c r="X73" s="181"/>
      <c r="Y73" s="181"/>
      <c r="Z73" s="183"/>
      <c r="AA73" s="183"/>
      <c r="AB73" s="183"/>
      <c r="AC73" s="183"/>
      <c r="AD73" s="183"/>
      <c r="AE73" s="183"/>
      <c r="AF73" s="183"/>
      <c r="AG73" s="183" t="s">
        <v>151</v>
      </c>
      <c r="AH73" s="183" t="n">
        <v>0</v>
      </c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</row>
    <row r="74" customFormat="false" ht="19.4" hidden="false" customHeight="false" outlineLevel="1" collapsed="false">
      <c r="A74" s="173" t="n">
        <v>34</v>
      </c>
      <c r="B74" s="174" t="s">
        <v>232</v>
      </c>
      <c r="C74" s="175" t="s">
        <v>233</v>
      </c>
      <c r="D74" s="176" t="s">
        <v>234</v>
      </c>
      <c r="E74" s="177" t="n">
        <v>2</v>
      </c>
      <c r="F74" s="178" t="n">
        <v>0</v>
      </c>
      <c r="G74" s="179" t="n">
        <f aca="false">ROUND(E74*F74,2)</f>
        <v>0</v>
      </c>
      <c r="H74" s="180" t="n">
        <v>0</v>
      </c>
      <c r="I74" s="181" t="n">
        <f aca="false">ROUND(E74*H74,2)</f>
        <v>0</v>
      </c>
      <c r="J74" s="180" t="n">
        <v>1500</v>
      </c>
      <c r="K74" s="181" t="n">
        <f aca="false">ROUND(E74*J74,2)</f>
        <v>3000</v>
      </c>
      <c r="L74" s="181" t="n">
        <v>21</v>
      </c>
      <c r="M74" s="181" t="n">
        <f aca="false">G74*(1+L74/100)</f>
        <v>0</v>
      </c>
      <c r="N74" s="182" t="n">
        <v>0</v>
      </c>
      <c r="O74" s="182" t="n">
        <f aca="false">ROUND(E74*N74,2)</f>
        <v>0</v>
      </c>
      <c r="P74" s="182" t="n">
        <v>0</v>
      </c>
      <c r="Q74" s="182" t="n">
        <f aca="false">ROUND(E74*P74,2)</f>
        <v>0</v>
      </c>
      <c r="R74" s="181"/>
      <c r="S74" s="181" t="s">
        <v>160</v>
      </c>
      <c r="T74" s="181" t="s">
        <v>161</v>
      </c>
      <c r="U74" s="181" t="n">
        <v>0</v>
      </c>
      <c r="V74" s="181" t="n">
        <f aca="false">ROUND(E74*U74,2)</f>
        <v>0</v>
      </c>
      <c r="W74" s="181"/>
      <c r="X74" s="181" t="s">
        <v>139</v>
      </c>
      <c r="Y74" s="181" t="s">
        <v>140</v>
      </c>
      <c r="Z74" s="183"/>
      <c r="AA74" s="183"/>
      <c r="AB74" s="183"/>
      <c r="AC74" s="183"/>
      <c r="AD74" s="183"/>
      <c r="AE74" s="183"/>
      <c r="AF74" s="183"/>
      <c r="AG74" s="183" t="s">
        <v>141</v>
      </c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</row>
    <row r="75" customFormat="false" ht="12.65" hidden="false" customHeight="false" outlineLevel="0" collapsed="false">
      <c r="A75" s="164" t="s">
        <v>133</v>
      </c>
      <c r="B75" s="165" t="s">
        <v>76</v>
      </c>
      <c r="C75" s="166" t="s">
        <v>77</v>
      </c>
      <c r="D75" s="167"/>
      <c r="E75" s="168"/>
      <c r="F75" s="169"/>
      <c r="G75" s="170" t="n">
        <f aca="false">SUMIF(AG76:AG76,"&lt;&gt;NOR",G76:G76)</f>
        <v>0</v>
      </c>
      <c r="H75" s="171"/>
      <c r="I75" s="171" t="n">
        <f aca="false">SUM(I76:I76)</f>
        <v>0</v>
      </c>
      <c r="J75" s="171"/>
      <c r="K75" s="171" t="n">
        <f aca="false">SUM(K76:K76)</f>
        <v>14228.29</v>
      </c>
      <c r="L75" s="171"/>
      <c r="M75" s="171" t="n">
        <f aca="false">SUM(M76:M76)</f>
        <v>0</v>
      </c>
      <c r="N75" s="172"/>
      <c r="O75" s="172" t="n">
        <f aca="false">SUM(O76:O76)</f>
        <v>0</v>
      </c>
      <c r="P75" s="172"/>
      <c r="Q75" s="172" t="n">
        <f aca="false">SUM(Q76:Q76)</f>
        <v>0</v>
      </c>
      <c r="R75" s="171"/>
      <c r="S75" s="171"/>
      <c r="T75" s="171"/>
      <c r="U75" s="171"/>
      <c r="V75" s="171" t="n">
        <f aca="false">SUM(V76:V76)</f>
        <v>24.56</v>
      </c>
      <c r="W75" s="171"/>
      <c r="X75" s="171"/>
      <c r="Y75" s="171"/>
      <c r="AG75" s="3" t="s">
        <v>134</v>
      </c>
    </row>
    <row r="76" customFormat="false" ht="12" hidden="false" customHeight="false" outlineLevel="1" collapsed="false">
      <c r="A76" s="173" t="n">
        <v>35</v>
      </c>
      <c r="B76" s="174" t="s">
        <v>235</v>
      </c>
      <c r="C76" s="175" t="s">
        <v>236</v>
      </c>
      <c r="D76" s="176" t="s">
        <v>144</v>
      </c>
      <c r="E76" s="177" t="n">
        <v>9.53</v>
      </c>
      <c r="F76" s="178" t="n">
        <v>0</v>
      </c>
      <c r="G76" s="179" t="n">
        <f aca="false">ROUND(E76*F76,2)</f>
        <v>0</v>
      </c>
      <c r="H76" s="180" t="n">
        <v>0</v>
      </c>
      <c r="I76" s="181" t="n">
        <f aca="false">ROUND(E76*H76,2)</f>
        <v>0</v>
      </c>
      <c r="J76" s="180" t="n">
        <v>1493</v>
      </c>
      <c r="K76" s="181" t="n">
        <f aca="false">ROUND(E76*J76,2)</f>
        <v>14228.29</v>
      </c>
      <c r="L76" s="181" t="n">
        <v>21</v>
      </c>
      <c r="M76" s="181" t="n">
        <f aca="false">G76*(1+L76/100)</f>
        <v>0</v>
      </c>
      <c r="N76" s="182" t="n">
        <v>0</v>
      </c>
      <c r="O76" s="182" t="n">
        <f aca="false">ROUND(E76*N76,2)</f>
        <v>0</v>
      </c>
      <c r="P76" s="182" t="n">
        <v>0</v>
      </c>
      <c r="Q76" s="182" t="n">
        <f aca="false">ROUND(E76*P76,2)</f>
        <v>0</v>
      </c>
      <c r="R76" s="181"/>
      <c r="S76" s="181" t="s">
        <v>138</v>
      </c>
      <c r="T76" s="181" t="s">
        <v>138</v>
      </c>
      <c r="U76" s="181" t="n">
        <v>2.577</v>
      </c>
      <c r="V76" s="181" t="n">
        <f aca="false">ROUND(E76*U76,2)</f>
        <v>24.56</v>
      </c>
      <c r="W76" s="181"/>
      <c r="X76" s="181" t="s">
        <v>139</v>
      </c>
      <c r="Y76" s="181" t="s">
        <v>140</v>
      </c>
      <c r="Z76" s="183"/>
      <c r="AA76" s="183"/>
      <c r="AB76" s="183"/>
      <c r="AC76" s="183"/>
      <c r="AD76" s="183"/>
      <c r="AE76" s="183"/>
      <c r="AF76" s="183"/>
      <c r="AG76" s="183" t="s">
        <v>141</v>
      </c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</row>
    <row r="77" customFormat="false" ht="12.65" hidden="false" customHeight="false" outlineLevel="0" collapsed="false">
      <c r="A77" s="164" t="s">
        <v>133</v>
      </c>
      <c r="B77" s="165" t="s">
        <v>78</v>
      </c>
      <c r="C77" s="166" t="s">
        <v>79</v>
      </c>
      <c r="D77" s="167"/>
      <c r="E77" s="168"/>
      <c r="F77" s="169"/>
      <c r="G77" s="170" t="n">
        <f aca="false">SUMIF(AG78:AG83,"&lt;&gt;NOR",G78:G83)</f>
        <v>0</v>
      </c>
      <c r="H77" s="171"/>
      <c r="I77" s="171" t="n">
        <f aca="false">SUM(I78:I83)</f>
        <v>23287.31</v>
      </c>
      <c r="J77" s="171"/>
      <c r="K77" s="171" t="n">
        <f aca="false">SUM(K78:K83)</f>
        <v>14797.14</v>
      </c>
      <c r="L77" s="171"/>
      <c r="M77" s="171" t="n">
        <f aca="false">SUM(M78:M83)</f>
        <v>0</v>
      </c>
      <c r="N77" s="172"/>
      <c r="O77" s="172" t="n">
        <f aca="false">SUM(O78:O83)</f>
        <v>0.16</v>
      </c>
      <c r="P77" s="172"/>
      <c r="Q77" s="172" t="n">
        <f aca="false">SUM(Q78:Q83)</f>
        <v>0</v>
      </c>
      <c r="R77" s="171"/>
      <c r="S77" s="171"/>
      <c r="T77" s="171"/>
      <c r="U77" s="171"/>
      <c r="V77" s="171" t="n">
        <f aca="false">SUM(V78:V83)</f>
        <v>23.27</v>
      </c>
      <c r="W77" s="171"/>
      <c r="X77" s="171"/>
      <c r="Y77" s="171"/>
      <c r="AG77" s="3" t="s">
        <v>134</v>
      </c>
    </row>
    <row r="78" customFormat="false" ht="19.4" hidden="false" customHeight="false" outlineLevel="1" collapsed="false">
      <c r="A78" s="184" t="n">
        <v>36</v>
      </c>
      <c r="B78" s="185" t="s">
        <v>237</v>
      </c>
      <c r="C78" s="186" t="s">
        <v>238</v>
      </c>
      <c r="D78" s="187" t="s">
        <v>147</v>
      </c>
      <c r="E78" s="188" t="n">
        <v>40.7875</v>
      </c>
      <c r="F78" s="189" t="n">
        <v>0</v>
      </c>
      <c r="G78" s="190" t="n">
        <f aca="false">ROUND(E78*F78,2)</f>
        <v>0</v>
      </c>
      <c r="H78" s="180" t="n">
        <v>479.39</v>
      </c>
      <c r="I78" s="181" t="n">
        <f aca="false">ROUND(E78*H78,2)</f>
        <v>19553.12</v>
      </c>
      <c r="J78" s="180" t="n">
        <v>316.61</v>
      </c>
      <c r="K78" s="181" t="n">
        <f aca="false">ROUND(E78*J78,2)</f>
        <v>12913.73</v>
      </c>
      <c r="L78" s="181" t="n">
        <v>21</v>
      </c>
      <c r="M78" s="181" t="n">
        <f aca="false">G78*(1+L78/100)</f>
        <v>0</v>
      </c>
      <c r="N78" s="182" t="n">
        <v>0.00358</v>
      </c>
      <c r="O78" s="182" t="n">
        <f aca="false">ROUND(E78*N78,2)</f>
        <v>0.15</v>
      </c>
      <c r="P78" s="182" t="n">
        <v>0</v>
      </c>
      <c r="Q78" s="182" t="n">
        <f aca="false">ROUND(E78*P78,2)</f>
        <v>0</v>
      </c>
      <c r="R78" s="181"/>
      <c r="S78" s="181" t="s">
        <v>138</v>
      </c>
      <c r="T78" s="181" t="s">
        <v>138</v>
      </c>
      <c r="U78" s="181" t="n">
        <v>0.498</v>
      </c>
      <c r="V78" s="181" t="n">
        <f aca="false">ROUND(E78*U78,2)</f>
        <v>20.31</v>
      </c>
      <c r="W78" s="181"/>
      <c r="X78" s="181" t="s">
        <v>139</v>
      </c>
      <c r="Y78" s="181" t="s">
        <v>140</v>
      </c>
      <c r="Z78" s="183"/>
      <c r="AA78" s="183"/>
      <c r="AB78" s="183"/>
      <c r="AC78" s="183"/>
      <c r="AD78" s="183"/>
      <c r="AE78" s="183"/>
      <c r="AF78" s="183"/>
      <c r="AG78" s="183" t="s">
        <v>141</v>
      </c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</row>
    <row r="79" customFormat="false" ht="12" hidden="false" customHeight="false" outlineLevel="2" collapsed="false">
      <c r="A79" s="191"/>
      <c r="B79" s="192"/>
      <c r="C79" s="193" t="s">
        <v>239</v>
      </c>
      <c r="D79" s="194"/>
      <c r="E79" s="195" t="n">
        <v>37.9715</v>
      </c>
      <c r="F79" s="181"/>
      <c r="G79" s="181"/>
      <c r="H79" s="181"/>
      <c r="I79" s="181"/>
      <c r="J79" s="181"/>
      <c r="K79" s="181"/>
      <c r="L79" s="181"/>
      <c r="M79" s="181"/>
      <c r="N79" s="182"/>
      <c r="O79" s="182"/>
      <c r="P79" s="182"/>
      <c r="Q79" s="182"/>
      <c r="R79" s="181"/>
      <c r="S79" s="181"/>
      <c r="T79" s="181"/>
      <c r="U79" s="181"/>
      <c r="V79" s="181"/>
      <c r="W79" s="181"/>
      <c r="X79" s="181"/>
      <c r="Y79" s="181"/>
      <c r="Z79" s="183"/>
      <c r="AA79" s="183"/>
      <c r="AB79" s="183"/>
      <c r="AC79" s="183"/>
      <c r="AD79" s="183"/>
      <c r="AE79" s="183"/>
      <c r="AF79" s="183"/>
      <c r="AG79" s="183" t="s">
        <v>151</v>
      </c>
      <c r="AH79" s="183" t="n">
        <v>0</v>
      </c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</row>
    <row r="80" customFormat="false" ht="12" hidden="false" customHeight="false" outlineLevel="3" collapsed="false">
      <c r="A80" s="191"/>
      <c r="B80" s="192"/>
      <c r="C80" s="193" t="s">
        <v>240</v>
      </c>
      <c r="D80" s="194"/>
      <c r="E80" s="195" t="n">
        <v>2.816</v>
      </c>
      <c r="F80" s="181"/>
      <c r="G80" s="181"/>
      <c r="H80" s="181"/>
      <c r="I80" s="181"/>
      <c r="J80" s="181"/>
      <c r="K80" s="181"/>
      <c r="L80" s="181"/>
      <c r="M80" s="181"/>
      <c r="N80" s="182"/>
      <c r="O80" s="182"/>
      <c r="P80" s="182"/>
      <c r="Q80" s="182"/>
      <c r="R80" s="181"/>
      <c r="S80" s="181"/>
      <c r="T80" s="181"/>
      <c r="U80" s="181"/>
      <c r="V80" s="181"/>
      <c r="W80" s="181"/>
      <c r="X80" s="181"/>
      <c r="Y80" s="181"/>
      <c r="Z80" s="183"/>
      <c r="AA80" s="183"/>
      <c r="AB80" s="183"/>
      <c r="AC80" s="183"/>
      <c r="AD80" s="183"/>
      <c r="AE80" s="183"/>
      <c r="AF80" s="183"/>
      <c r="AG80" s="183" t="s">
        <v>151</v>
      </c>
      <c r="AH80" s="183" t="n">
        <v>0</v>
      </c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</row>
    <row r="81" customFormat="false" ht="28.35" hidden="false" customHeight="false" outlineLevel="1" collapsed="false">
      <c r="A81" s="184" t="n">
        <v>37</v>
      </c>
      <c r="B81" s="185" t="s">
        <v>241</v>
      </c>
      <c r="C81" s="186" t="s">
        <v>242</v>
      </c>
      <c r="D81" s="187" t="s">
        <v>222</v>
      </c>
      <c r="E81" s="188" t="n">
        <v>25.66</v>
      </c>
      <c r="F81" s="189" t="n">
        <v>0</v>
      </c>
      <c r="G81" s="190" t="n">
        <f aca="false">ROUND(E81*F81,2)</f>
        <v>0</v>
      </c>
      <c r="H81" s="180" t="n">
        <v>140.07</v>
      </c>
      <c r="I81" s="181" t="n">
        <f aca="false">ROUND(E81*H81,2)</f>
        <v>3594.2</v>
      </c>
      <c r="J81" s="180" t="n">
        <v>69.93</v>
      </c>
      <c r="K81" s="181" t="n">
        <f aca="false">ROUND(E81*J81,2)</f>
        <v>1794.4</v>
      </c>
      <c r="L81" s="181" t="n">
        <v>21</v>
      </c>
      <c r="M81" s="181" t="n">
        <f aca="false">G81*(1+L81/100)</f>
        <v>0</v>
      </c>
      <c r="N81" s="182" t="n">
        <v>0.00029</v>
      </c>
      <c r="O81" s="182" t="n">
        <f aca="false">ROUND(E81*N81,2)</f>
        <v>0.01</v>
      </c>
      <c r="P81" s="182" t="n">
        <v>0</v>
      </c>
      <c r="Q81" s="182" t="n">
        <f aca="false">ROUND(E81*P81,2)</f>
        <v>0</v>
      </c>
      <c r="R81" s="181"/>
      <c r="S81" s="181" t="s">
        <v>138</v>
      </c>
      <c r="T81" s="181" t="s">
        <v>138</v>
      </c>
      <c r="U81" s="181" t="n">
        <v>0.11</v>
      </c>
      <c r="V81" s="181" t="n">
        <f aca="false">ROUND(E81*U81,2)</f>
        <v>2.82</v>
      </c>
      <c r="W81" s="181"/>
      <c r="X81" s="181" t="s">
        <v>139</v>
      </c>
      <c r="Y81" s="181" t="s">
        <v>140</v>
      </c>
      <c r="Z81" s="183"/>
      <c r="AA81" s="183"/>
      <c r="AB81" s="183"/>
      <c r="AC81" s="183"/>
      <c r="AD81" s="183"/>
      <c r="AE81" s="183"/>
      <c r="AF81" s="183"/>
      <c r="AG81" s="183" t="s">
        <v>141</v>
      </c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</row>
    <row r="82" customFormat="false" ht="12" hidden="false" customHeight="false" outlineLevel="2" collapsed="false">
      <c r="A82" s="191"/>
      <c r="B82" s="192"/>
      <c r="C82" s="193" t="s">
        <v>243</v>
      </c>
      <c r="D82" s="194"/>
      <c r="E82" s="195" t="n">
        <v>25.66</v>
      </c>
      <c r="F82" s="181"/>
      <c r="G82" s="181"/>
      <c r="H82" s="181"/>
      <c r="I82" s="181"/>
      <c r="J82" s="181"/>
      <c r="K82" s="181"/>
      <c r="L82" s="181"/>
      <c r="M82" s="181"/>
      <c r="N82" s="182"/>
      <c r="O82" s="182"/>
      <c r="P82" s="182"/>
      <c r="Q82" s="182"/>
      <c r="R82" s="181"/>
      <c r="S82" s="181"/>
      <c r="T82" s="181"/>
      <c r="U82" s="181"/>
      <c r="V82" s="181"/>
      <c r="W82" s="181"/>
      <c r="X82" s="181"/>
      <c r="Y82" s="181"/>
      <c r="Z82" s="183"/>
      <c r="AA82" s="183"/>
      <c r="AB82" s="183"/>
      <c r="AC82" s="183"/>
      <c r="AD82" s="183"/>
      <c r="AE82" s="183"/>
      <c r="AF82" s="183"/>
      <c r="AG82" s="183" t="s">
        <v>151</v>
      </c>
      <c r="AH82" s="183" t="n">
        <v>0</v>
      </c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</row>
    <row r="83" customFormat="false" ht="28.35" hidden="false" customHeight="false" outlineLevel="1" collapsed="false">
      <c r="A83" s="173" t="n">
        <v>38</v>
      </c>
      <c r="B83" s="174" t="s">
        <v>244</v>
      </c>
      <c r="C83" s="175" t="s">
        <v>245</v>
      </c>
      <c r="D83" s="176" t="s">
        <v>222</v>
      </c>
      <c r="E83" s="177" t="n">
        <v>1</v>
      </c>
      <c r="F83" s="178" t="n">
        <v>0</v>
      </c>
      <c r="G83" s="179" t="n">
        <f aca="false">ROUND(E83*F83,2)</f>
        <v>0</v>
      </c>
      <c r="H83" s="180" t="n">
        <v>139.99</v>
      </c>
      <c r="I83" s="181" t="n">
        <f aca="false">ROUND(E83*H83,2)</f>
        <v>139.99</v>
      </c>
      <c r="J83" s="180" t="n">
        <v>89.01</v>
      </c>
      <c r="K83" s="181" t="n">
        <f aca="false">ROUND(E83*J83,2)</f>
        <v>89.01</v>
      </c>
      <c r="L83" s="181" t="n">
        <v>21</v>
      </c>
      <c r="M83" s="181" t="n">
        <f aca="false">G83*(1+L83/100)</f>
        <v>0</v>
      </c>
      <c r="N83" s="182" t="n">
        <v>0.00029</v>
      </c>
      <c r="O83" s="182" t="n">
        <f aca="false">ROUND(E83*N83,2)</f>
        <v>0</v>
      </c>
      <c r="P83" s="182" t="n">
        <v>0</v>
      </c>
      <c r="Q83" s="182" t="n">
        <f aca="false">ROUND(E83*P83,2)</f>
        <v>0</v>
      </c>
      <c r="R83" s="181"/>
      <c r="S83" s="181" t="s">
        <v>138</v>
      </c>
      <c r="T83" s="181" t="s">
        <v>138</v>
      </c>
      <c r="U83" s="181" t="n">
        <v>0.14</v>
      </c>
      <c r="V83" s="181" t="n">
        <f aca="false">ROUND(E83*U83,2)</f>
        <v>0.14</v>
      </c>
      <c r="W83" s="181"/>
      <c r="X83" s="181" t="s">
        <v>139</v>
      </c>
      <c r="Y83" s="181" t="s">
        <v>140</v>
      </c>
      <c r="Z83" s="183"/>
      <c r="AA83" s="183"/>
      <c r="AB83" s="183"/>
      <c r="AC83" s="183"/>
      <c r="AD83" s="183"/>
      <c r="AE83" s="183"/>
      <c r="AF83" s="183"/>
      <c r="AG83" s="183" t="s">
        <v>141</v>
      </c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</row>
    <row r="84" customFormat="false" ht="12.65" hidden="false" customHeight="false" outlineLevel="0" collapsed="false">
      <c r="A84" s="164" t="s">
        <v>133</v>
      </c>
      <c r="B84" s="165" t="s">
        <v>80</v>
      </c>
      <c r="C84" s="166" t="s">
        <v>81</v>
      </c>
      <c r="D84" s="167"/>
      <c r="E84" s="168"/>
      <c r="F84" s="169"/>
      <c r="G84" s="170" t="n">
        <f aca="false">SUMIF(AG85:AG85,"&lt;&gt;NOR",G85:G85)</f>
        <v>0</v>
      </c>
      <c r="H84" s="171"/>
      <c r="I84" s="171" t="n">
        <f aca="false">SUM(I85:I85)</f>
        <v>4113.23</v>
      </c>
      <c r="J84" s="171"/>
      <c r="K84" s="171" t="n">
        <f aca="false">SUM(K85:K85)</f>
        <v>20886.77</v>
      </c>
      <c r="L84" s="171"/>
      <c r="M84" s="171" t="n">
        <f aca="false">SUM(M85:M85)</f>
        <v>0</v>
      </c>
      <c r="N84" s="172"/>
      <c r="O84" s="172" t="n">
        <f aca="false">SUM(O85:O85)</f>
        <v>0</v>
      </c>
      <c r="P84" s="172"/>
      <c r="Q84" s="172" t="n">
        <f aca="false">SUM(Q85:Q85)</f>
        <v>0</v>
      </c>
      <c r="R84" s="171"/>
      <c r="S84" s="171"/>
      <c r="T84" s="171"/>
      <c r="U84" s="171"/>
      <c r="V84" s="171" t="n">
        <f aca="false">SUM(V85:V85)</f>
        <v>0.89</v>
      </c>
      <c r="W84" s="171"/>
      <c r="X84" s="171"/>
      <c r="Y84" s="171"/>
      <c r="AG84" s="3" t="s">
        <v>134</v>
      </c>
    </row>
    <row r="85" customFormat="false" ht="19.4" hidden="false" customHeight="false" outlineLevel="1" collapsed="false">
      <c r="A85" s="173" t="n">
        <v>39</v>
      </c>
      <c r="B85" s="174" t="s">
        <v>246</v>
      </c>
      <c r="C85" s="175" t="s">
        <v>247</v>
      </c>
      <c r="D85" s="176" t="s">
        <v>248</v>
      </c>
      <c r="E85" s="177" t="n">
        <v>1</v>
      </c>
      <c r="F85" s="178" t="n">
        <v>0</v>
      </c>
      <c r="G85" s="179" t="n">
        <f aca="false">ROUND(E85*F85,2)</f>
        <v>0</v>
      </c>
      <c r="H85" s="180" t="n">
        <v>4113.23</v>
      </c>
      <c r="I85" s="181" t="n">
        <f aca="false">ROUND(E85*H85,2)</f>
        <v>4113.23</v>
      </c>
      <c r="J85" s="180" t="n">
        <v>20886.77</v>
      </c>
      <c r="K85" s="181" t="n">
        <f aca="false">ROUND(E85*J85,2)</f>
        <v>20886.77</v>
      </c>
      <c r="L85" s="181" t="n">
        <v>21</v>
      </c>
      <c r="M85" s="181" t="n">
        <f aca="false">G85*(1+L85/100)</f>
        <v>0</v>
      </c>
      <c r="N85" s="182" t="n">
        <v>0.00068</v>
      </c>
      <c r="O85" s="182" t="n">
        <f aca="false">ROUND(E85*N85,2)</f>
        <v>0</v>
      </c>
      <c r="P85" s="182" t="n">
        <v>0</v>
      </c>
      <c r="Q85" s="182" t="n">
        <f aca="false">ROUND(E85*P85,2)</f>
        <v>0</v>
      </c>
      <c r="R85" s="181"/>
      <c r="S85" s="181" t="s">
        <v>160</v>
      </c>
      <c r="T85" s="181" t="s">
        <v>161</v>
      </c>
      <c r="U85" s="181" t="n">
        <v>0.89</v>
      </c>
      <c r="V85" s="181" t="n">
        <f aca="false">ROUND(E85*U85,2)</f>
        <v>0.89</v>
      </c>
      <c r="W85" s="181"/>
      <c r="X85" s="181" t="s">
        <v>139</v>
      </c>
      <c r="Y85" s="181" t="s">
        <v>140</v>
      </c>
      <c r="Z85" s="183"/>
      <c r="AA85" s="183"/>
      <c r="AB85" s="183"/>
      <c r="AC85" s="183"/>
      <c r="AD85" s="183"/>
      <c r="AE85" s="183"/>
      <c r="AF85" s="183"/>
      <c r="AG85" s="183" t="s">
        <v>141</v>
      </c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</row>
    <row r="86" customFormat="false" ht="12.65" hidden="false" customHeight="false" outlineLevel="0" collapsed="false">
      <c r="A86" s="164" t="s">
        <v>133</v>
      </c>
      <c r="B86" s="165" t="s">
        <v>82</v>
      </c>
      <c r="C86" s="166" t="s">
        <v>83</v>
      </c>
      <c r="D86" s="167"/>
      <c r="E86" s="168"/>
      <c r="F86" s="169"/>
      <c r="G86" s="170" t="n">
        <f aca="false">SUMIF(AG87:AG87,"&lt;&gt;NOR",G87:G87)</f>
        <v>0</v>
      </c>
      <c r="H86" s="171"/>
      <c r="I86" s="171" t="n">
        <f aca="false">SUM(I87:I87)</f>
        <v>0</v>
      </c>
      <c r="J86" s="171"/>
      <c r="K86" s="171" t="n">
        <f aca="false">SUM(K87:K87)</f>
        <v>7500</v>
      </c>
      <c r="L86" s="171"/>
      <c r="M86" s="171" t="n">
        <f aca="false">SUM(M87:M87)</f>
        <v>0</v>
      </c>
      <c r="N86" s="172"/>
      <c r="O86" s="172" t="n">
        <f aca="false">SUM(O87:O87)</f>
        <v>0</v>
      </c>
      <c r="P86" s="172"/>
      <c r="Q86" s="172" t="n">
        <f aca="false">SUM(Q87:Q87)</f>
        <v>0</v>
      </c>
      <c r="R86" s="171"/>
      <c r="S86" s="171"/>
      <c r="T86" s="171"/>
      <c r="U86" s="171"/>
      <c r="V86" s="171" t="n">
        <f aca="false">SUM(V87:V87)</f>
        <v>0</v>
      </c>
      <c r="W86" s="171"/>
      <c r="X86" s="171"/>
      <c r="Y86" s="171"/>
      <c r="AG86" s="3" t="s">
        <v>134</v>
      </c>
    </row>
    <row r="87" customFormat="false" ht="19.4" hidden="false" customHeight="false" outlineLevel="1" collapsed="false">
      <c r="A87" s="173" t="n">
        <v>40</v>
      </c>
      <c r="B87" s="174" t="s">
        <v>249</v>
      </c>
      <c r="C87" s="175" t="s">
        <v>250</v>
      </c>
      <c r="D87" s="176" t="s">
        <v>248</v>
      </c>
      <c r="E87" s="177" t="n">
        <v>1</v>
      </c>
      <c r="F87" s="178" t="n">
        <v>0</v>
      </c>
      <c r="G87" s="179" t="n">
        <f aca="false">ROUND(E87*F87,2)</f>
        <v>0</v>
      </c>
      <c r="H87" s="180" t="n">
        <v>0</v>
      </c>
      <c r="I87" s="181" t="n">
        <f aca="false">ROUND(E87*H87,2)</f>
        <v>0</v>
      </c>
      <c r="J87" s="180" t="n">
        <v>7500</v>
      </c>
      <c r="K87" s="181" t="n">
        <f aca="false">ROUND(E87*J87,2)</f>
        <v>7500</v>
      </c>
      <c r="L87" s="181" t="n">
        <v>21</v>
      </c>
      <c r="M87" s="181" t="n">
        <f aca="false">G87*(1+L87/100)</f>
        <v>0</v>
      </c>
      <c r="N87" s="182" t="n">
        <v>0</v>
      </c>
      <c r="O87" s="182" t="n">
        <f aca="false">ROUND(E87*N87,2)</f>
        <v>0</v>
      </c>
      <c r="P87" s="182" t="n">
        <v>0</v>
      </c>
      <c r="Q87" s="182" t="n">
        <f aca="false">ROUND(E87*P87,2)</f>
        <v>0</v>
      </c>
      <c r="R87" s="181"/>
      <c r="S87" s="181" t="s">
        <v>160</v>
      </c>
      <c r="T87" s="181" t="s">
        <v>161</v>
      </c>
      <c r="U87" s="181" t="n">
        <v>0</v>
      </c>
      <c r="V87" s="181" t="n">
        <f aca="false">ROUND(E87*U87,2)</f>
        <v>0</v>
      </c>
      <c r="W87" s="181"/>
      <c r="X87" s="181" t="s">
        <v>139</v>
      </c>
      <c r="Y87" s="181" t="s">
        <v>140</v>
      </c>
      <c r="Z87" s="183"/>
      <c r="AA87" s="183"/>
      <c r="AB87" s="183"/>
      <c r="AC87" s="183"/>
      <c r="AD87" s="183"/>
      <c r="AE87" s="183"/>
      <c r="AF87" s="183"/>
      <c r="AG87" s="183" t="s">
        <v>141</v>
      </c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</row>
    <row r="88" customFormat="false" ht="12.65" hidden="false" customHeight="false" outlineLevel="0" collapsed="false">
      <c r="A88" s="164" t="s">
        <v>133</v>
      </c>
      <c r="B88" s="165" t="s">
        <v>84</v>
      </c>
      <c r="C88" s="166" t="s">
        <v>85</v>
      </c>
      <c r="D88" s="167"/>
      <c r="E88" s="168"/>
      <c r="F88" s="169"/>
      <c r="G88" s="170" t="n">
        <f aca="false">SUMIF(AG89:AG89,"&lt;&gt;NOR",G89:G89)</f>
        <v>0</v>
      </c>
      <c r="H88" s="171"/>
      <c r="I88" s="171" t="n">
        <f aca="false">SUM(I89:I89)</f>
        <v>0</v>
      </c>
      <c r="J88" s="171"/>
      <c r="K88" s="171" t="n">
        <f aca="false">SUM(K89:K89)</f>
        <v>15000</v>
      </c>
      <c r="L88" s="171"/>
      <c r="M88" s="171" t="n">
        <f aca="false">SUM(M89:M89)</f>
        <v>0</v>
      </c>
      <c r="N88" s="172"/>
      <c r="O88" s="172" t="n">
        <f aca="false">SUM(O89:O89)</f>
        <v>0</v>
      </c>
      <c r="P88" s="172"/>
      <c r="Q88" s="172" t="n">
        <f aca="false">SUM(Q89:Q89)</f>
        <v>0</v>
      </c>
      <c r="R88" s="171"/>
      <c r="S88" s="171"/>
      <c r="T88" s="171"/>
      <c r="U88" s="171"/>
      <c r="V88" s="171" t="n">
        <f aca="false">SUM(V89:V89)</f>
        <v>0</v>
      </c>
      <c r="W88" s="171"/>
      <c r="X88" s="171"/>
      <c r="Y88" s="171"/>
      <c r="AG88" s="3" t="s">
        <v>134</v>
      </c>
    </row>
    <row r="89" customFormat="false" ht="19.4" hidden="false" customHeight="false" outlineLevel="1" collapsed="false">
      <c r="A89" s="173" t="n">
        <v>41</v>
      </c>
      <c r="B89" s="174" t="s">
        <v>251</v>
      </c>
      <c r="C89" s="175" t="s">
        <v>252</v>
      </c>
      <c r="D89" s="176" t="s">
        <v>248</v>
      </c>
      <c r="E89" s="177" t="n">
        <v>1</v>
      </c>
      <c r="F89" s="178" t="n">
        <v>0</v>
      </c>
      <c r="G89" s="179" t="n">
        <f aca="false">ROUND(E89*F89,2)</f>
        <v>0</v>
      </c>
      <c r="H89" s="180" t="n">
        <v>0</v>
      </c>
      <c r="I89" s="181" t="n">
        <f aca="false">ROUND(E89*H89,2)</f>
        <v>0</v>
      </c>
      <c r="J89" s="180" t="n">
        <v>15000</v>
      </c>
      <c r="K89" s="181" t="n">
        <f aca="false">ROUND(E89*J89,2)</f>
        <v>15000</v>
      </c>
      <c r="L89" s="181" t="n">
        <v>21</v>
      </c>
      <c r="M89" s="181" t="n">
        <f aca="false">G89*(1+L89/100)</f>
        <v>0</v>
      </c>
      <c r="N89" s="182" t="n">
        <v>0</v>
      </c>
      <c r="O89" s="182" t="n">
        <f aca="false">ROUND(E89*N89,2)</f>
        <v>0</v>
      </c>
      <c r="P89" s="182" t="n">
        <v>0</v>
      </c>
      <c r="Q89" s="182" t="n">
        <f aca="false">ROUND(E89*P89,2)</f>
        <v>0</v>
      </c>
      <c r="R89" s="181"/>
      <c r="S89" s="181" t="s">
        <v>160</v>
      </c>
      <c r="T89" s="181" t="s">
        <v>161</v>
      </c>
      <c r="U89" s="181" t="n">
        <v>0</v>
      </c>
      <c r="V89" s="181" t="n">
        <f aca="false">ROUND(E89*U89,2)</f>
        <v>0</v>
      </c>
      <c r="W89" s="181"/>
      <c r="X89" s="181" t="s">
        <v>139</v>
      </c>
      <c r="Y89" s="181" t="s">
        <v>140</v>
      </c>
      <c r="Z89" s="183"/>
      <c r="AA89" s="183"/>
      <c r="AB89" s="183"/>
      <c r="AC89" s="183"/>
      <c r="AD89" s="183"/>
      <c r="AE89" s="183"/>
      <c r="AF89" s="183"/>
      <c r="AG89" s="183" t="s">
        <v>141</v>
      </c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</row>
    <row r="90" customFormat="false" ht="12.65" hidden="false" customHeight="false" outlineLevel="0" collapsed="false">
      <c r="A90" s="164" t="s">
        <v>133</v>
      </c>
      <c r="B90" s="165" t="s">
        <v>86</v>
      </c>
      <c r="C90" s="166" t="s">
        <v>87</v>
      </c>
      <c r="D90" s="167"/>
      <c r="E90" s="168"/>
      <c r="F90" s="169"/>
      <c r="G90" s="170" t="n">
        <f aca="false">SUMIF(AG91:AG95,"&lt;&gt;NOR",G91:G95)</f>
        <v>0</v>
      </c>
      <c r="H90" s="171"/>
      <c r="I90" s="171" t="n">
        <f aca="false">SUM(I91:I95)</f>
        <v>17890</v>
      </c>
      <c r="J90" s="171"/>
      <c r="K90" s="171" t="n">
        <f aca="false">SUM(K91:K95)</f>
        <v>2990</v>
      </c>
      <c r="L90" s="171"/>
      <c r="M90" s="171" t="n">
        <f aca="false">SUM(M91:M95)</f>
        <v>0</v>
      </c>
      <c r="N90" s="172"/>
      <c r="O90" s="172" t="n">
        <f aca="false">SUM(O91:O95)</f>
        <v>0.11</v>
      </c>
      <c r="P90" s="172"/>
      <c r="Q90" s="172" t="n">
        <f aca="false">SUM(Q91:Q95)</f>
        <v>0</v>
      </c>
      <c r="R90" s="171"/>
      <c r="S90" s="171"/>
      <c r="T90" s="171"/>
      <c r="U90" s="171"/>
      <c r="V90" s="171" t="n">
        <f aca="false">SUM(V91:V95)</f>
        <v>4.88</v>
      </c>
      <c r="W90" s="171"/>
      <c r="X90" s="171"/>
      <c r="Y90" s="171"/>
      <c r="AG90" s="3" t="s">
        <v>134</v>
      </c>
    </row>
    <row r="91" customFormat="false" ht="12" hidden="false" customHeight="false" outlineLevel="1" collapsed="false">
      <c r="A91" s="173" t="n">
        <v>42</v>
      </c>
      <c r="B91" s="174" t="s">
        <v>253</v>
      </c>
      <c r="C91" s="175" t="s">
        <v>254</v>
      </c>
      <c r="D91" s="176" t="s">
        <v>180</v>
      </c>
      <c r="E91" s="177" t="n">
        <v>1</v>
      </c>
      <c r="F91" s="178" t="n">
        <v>0</v>
      </c>
      <c r="G91" s="179" t="n">
        <f aca="false">ROUND(E91*F91,2)</f>
        <v>0</v>
      </c>
      <c r="H91" s="180" t="n">
        <v>0</v>
      </c>
      <c r="I91" s="181" t="n">
        <f aca="false">ROUND(E91*H91,2)</f>
        <v>0</v>
      </c>
      <c r="J91" s="180" t="n">
        <v>960</v>
      </c>
      <c r="K91" s="181" t="n">
        <f aca="false">ROUND(E91*J91,2)</f>
        <v>960</v>
      </c>
      <c r="L91" s="181" t="n">
        <v>21</v>
      </c>
      <c r="M91" s="181" t="n">
        <f aca="false">G91*(1+L91/100)</f>
        <v>0</v>
      </c>
      <c r="N91" s="182" t="n">
        <v>0</v>
      </c>
      <c r="O91" s="182" t="n">
        <f aca="false">ROUND(E91*N91,2)</f>
        <v>0</v>
      </c>
      <c r="P91" s="182" t="n">
        <v>0</v>
      </c>
      <c r="Q91" s="182" t="n">
        <f aca="false">ROUND(E91*P91,2)</f>
        <v>0</v>
      </c>
      <c r="R91" s="181"/>
      <c r="S91" s="181" t="s">
        <v>138</v>
      </c>
      <c r="T91" s="181" t="s">
        <v>138</v>
      </c>
      <c r="U91" s="181" t="n">
        <v>1.56</v>
      </c>
      <c r="V91" s="181" t="n">
        <f aca="false">ROUND(E91*U91,2)</f>
        <v>1.56</v>
      </c>
      <c r="W91" s="181"/>
      <c r="X91" s="181" t="s">
        <v>139</v>
      </c>
      <c r="Y91" s="181" t="s">
        <v>140</v>
      </c>
      <c r="Z91" s="183"/>
      <c r="AA91" s="183"/>
      <c r="AB91" s="183"/>
      <c r="AC91" s="183"/>
      <c r="AD91" s="183"/>
      <c r="AE91" s="183"/>
      <c r="AF91" s="183"/>
      <c r="AG91" s="183" t="s">
        <v>141</v>
      </c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</row>
    <row r="92" customFormat="false" ht="12" hidden="false" customHeight="false" outlineLevel="1" collapsed="false">
      <c r="A92" s="173" t="n">
        <v>43</v>
      </c>
      <c r="B92" s="174" t="s">
        <v>255</v>
      </c>
      <c r="C92" s="175" t="s">
        <v>256</v>
      </c>
      <c r="D92" s="176" t="s">
        <v>180</v>
      </c>
      <c r="E92" s="177" t="n">
        <v>2</v>
      </c>
      <c r="F92" s="178" t="n">
        <v>0</v>
      </c>
      <c r="G92" s="179" t="n">
        <f aca="false">ROUND(E92*F92,2)</f>
        <v>0</v>
      </c>
      <c r="H92" s="180" t="n">
        <v>0</v>
      </c>
      <c r="I92" s="181" t="n">
        <f aca="false">ROUND(E92*H92,2)</f>
        <v>0</v>
      </c>
      <c r="J92" s="180" t="n">
        <v>1015</v>
      </c>
      <c r="K92" s="181" t="n">
        <f aca="false">ROUND(E92*J92,2)</f>
        <v>2030</v>
      </c>
      <c r="L92" s="181" t="n">
        <v>21</v>
      </c>
      <c r="M92" s="181" t="n">
        <f aca="false">G92*(1+L92/100)</f>
        <v>0</v>
      </c>
      <c r="N92" s="182" t="n">
        <v>0</v>
      </c>
      <c r="O92" s="182" t="n">
        <f aca="false">ROUND(E92*N92,2)</f>
        <v>0</v>
      </c>
      <c r="P92" s="182" t="n">
        <v>0</v>
      </c>
      <c r="Q92" s="182" t="n">
        <f aca="false">ROUND(E92*P92,2)</f>
        <v>0</v>
      </c>
      <c r="R92" s="181"/>
      <c r="S92" s="181" t="s">
        <v>138</v>
      </c>
      <c r="T92" s="181" t="s">
        <v>138</v>
      </c>
      <c r="U92" s="181" t="n">
        <v>1.659</v>
      </c>
      <c r="V92" s="181" t="n">
        <f aca="false">ROUND(E92*U92,2)</f>
        <v>3.32</v>
      </c>
      <c r="W92" s="181"/>
      <c r="X92" s="181" t="s">
        <v>139</v>
      </c>
      <c r="Y92" s="181" t="s">
        <v>140</v>
      </c>
      <c r="Z92" s="183"/>
      <c r="AA92" s="183"/>
      <c r="AB92" s="183"/>
      <c r="AC92" s="183"/>
      <c r="AD92" s="183"/>
      <c r="AE92" s="183"/>
      <c r="AF92" s="183"/>
      <c r="AG92" s="183" t="s">
        <v>141</v>
      </c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</row>
    <row r="93" customFormat="false" ht="19.4" hidden="false" customHeight="false" outlineLevel="1" collapsed="false">
      <c r="A93" s="173" t="n">
        <v>44</v>
      </c>
      <c r="B93" s="174" t="s">
        <v>257</v>
      </c>
      <c r="C93" s="175" t="s">
        <v>258</v>
      </c>
      <c r="D93" s="176" t="s">
        <v>180</v>
      </c>
      <c r="E93" s="177" t="n">
        <v>1</v>
      </c>
      <c r="F93" s="178" t="n">
        <v>0</v>
      </c>
      <c r="G93" s="179" t="n">
        <f aca="false">ROUND(E93*F93,2)</f>
        <v>0</v>
      </c>
      <c r="H93" s="180" t="n">
        <v>12660</v>
      </c>
      <c r="I93" s="181" t="n">
        <f aca="false">ROUND(E93*H93,2)</f>
        <v>12660</v>
      </c>
      <c r="J93" s="180" t="n">
        <v>0</v>
      </c>
      <c r="K93" s="181" t="n">
        <f aca="false">ROUND(E93*J93,2)</f>
        <v>0</v>
      </c>
      <c r="L93" s="181" t="n">
        <v>21</v>
      </c>
      <c r="M93" s="181" t="n">
        <f aca="false">G93*(1+L93/100)</f>
        <v>0</v>
      </c>
      <c r="N93" s="182" t="n">
        <v>0.071</v>
      </c>
      <c r="O93" s="182" t="n">
        <f aca="false">ROUND(E93*N93,2)</f>
        <v>0.07</v>
      </c>
      <c r="P93" s="182" t="n">
        <v>0</v>
      </c>
      <c r="Q93" s="182" t="n">
        <f aca="false">ROUND(E93*P93,2)</f>
        <v>0</v>
      </c>
      <c r="R93" s="181" t="s">
        <v>185</v>
      </c>
      <c r="S93" s="181" t="s">
        <v>138</v>
      </c>
      <c r="T93" s="181" t="s">
        <v>138</v>
      </c>
      <c r="U93" s="181" t="n">
        <v>0</v>
      </c>
      <c r="V93" s="181" t="n">
        <f aca="false">ROUND(E93*U93,2)</f>
        <v>0</v>
      </c>
      <c r="W93" s="181"/>
      <c r="X93" s="181" t="s">
        <v>186</v>
      </c>
      <c r="Y93" s="181" t="s">
        <v>140</v>
      </c>
      <c r="Z93" s="183"/>
      <c r="AA93" s="183"/>
      <c r="AB93" s="183"/>
      <c r="AC93" s="183"/>
      <c r="AD93" s="183"/>
      <c r="AE93" s="183"/>
      <c r="AF93" s="183"/>
      <c r="AG93" s="183" t="s">
        <v>187</v>
      </c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</row>
    <row r="94" customFormat="false" ht="19.4" hidden="false" customHeight="false" outlineLevel="1" collapsed="false">
      <c r="A94" s="173" t="n">
        <v>45</v>
      </c>
      <c r="B94" s="174" t="s">
        <v>259</v>
      </c>
      <c r="C94" s="175" t="s">
        <v>260</v>
      </c>
      <c r="D94" s="176" t="s">
        <v>180</v>
      </c>
      <c r="E94" s="177" t="n">
        <v>1</v>
      </c>
      <c r="F94" s="178" t="n">
        <v>0</v>
      </c>
      <c r="G94" s="179" t="n">
        <f aca="false">ROUND(E94*F94,2)</f>
        <v>0</v>
      </c>
      <c r="H94" s="180" t="n">
        <v>2615</v>
      </c>
      <c r="I94" s="181" t="n">
        <f aca="false">ROUND(E94*H94,2)</f>
        <v>2615</v>
      </c>
      <c r="J94" s="180" t="n">
        <v>0</v>
      </c>
      <c r="K94" s="181" t="n">
        <f aca="false">ROUND(E94*J94,2)</f>
        <v>0</v>
      </c>
      <c r="L94" s="181" t="n">
        <v>21</v>
      </c>
      <c r="M94" s="181" t="n">
        <f aca="false">G94*(1+L94/100)</f>
        <v>0</v>
      </c>
      <c r="N94" s="182" t="n">
        <v>0.016</v>
      </c>
      <c r="O94" s="182" t="n">
        <f aca="false">ROUND(E94*N94,2)</f>
        <v>0.02</v>
      </c>
      <c r="P94" s="182" t="n">
        <v>0</v>
      </c>
      <c r="Q94" s="182" t="n">
        <f aca="false">ROUND(E94*P94,2)</f>
        <v>0</v>
      </c>
      <c r="R94" s="181" t="s">
        <v>185</v>
      </c>
      <c r="S94" s="181" t="s">
        <v>138</v>
      </c>
      <c r="T94" s="181" t="s">
        <v>138</v>
      </c>
      <c r="U94" s="181" t="n">
        <v>0</v>
      </c>
      <c r="V94" s="181" t="n">
        <f aca="false">ROUND(E94*U94,2)</f>
        <v>0</v>
      </c>
      <c r="W94" s="181"/>
      <c r="X94" s="181" t="s">
        <v>186</v>
      </c>
      <c r="Y94" s="181" t="s">
        <v>140</v>
      </c>
      <c r="Z94" s="183"/>
      <c r="AA94" s="183"/>
      <c r="AB94" s="183"/>
      <c r="AC94" s="183"/>
      <c r="AD94" s="183"/>
      <c r="AE94" s="183"/>
      <c r="AF94" s="183"/>
      <c r="AG94" s="183" t="s">
        <v>187</v>
      </c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</row>
    <row r="95" customFormat="false" ht="19.4" hidden="false" customHeight="false" outlineLevel="1" collapsed="false">
      <c r="A95" s="173" t="n">
        <v>46</v>
      </c>
      <c r="B95" s="174" t="s">
        <v>261</v>
      </c>
      <c r="C95" s="175" t="s">
        <v>262</v>
      </c>
      <c r="D95" s="176" t="s">
        <v>180</v>
      </c>
      <c r="E95" s="177" t="n">
        <v>1</v>
      </c>
      <c r="F95" s="178" t="n">
        <v>0</v>
      </c>
      <c r="G95" s="179" t="n">
        <f aca="false">ROUND(E95*F95,2)</f>
        <v>0</v>
      </c>
      <c r="H95" s="180" t="n">
        <v>2615</v>
      </c>
      <c r="I95" s="181" t="n">
        <f aca="false">ROUND(E95*H95,2)</f>
        <v>2615</v>
      </c>
      <c r="J95" s="180" t="n">
        <v>0</v>
      </c>
      <c r="K95" s="181" t="n">
        <f aca="false">ROUND(E95*J95,2)</f>
        <v>0</v>
      </c>
      <c r="L95" s="181" t="n">
        <v>21</v>
      </c>
      <c r="M95" s="181" t="n">
        <f aca="false">G95*(1+L95/100)</f>
        <v>0</v>
      </c>
      <c r="N95" s="182" t="n">
        <v>0.0175</v>
      </c>
      <c r="O95" s="182" t="n">
        <f aca="false">ROUND(E95*N95,2)</f>
        <v>0.02</v>
      </c>
      <c r="P95" s="182" t="n">
        <v>0</v>
      </c>
      <c r="Q95" s="182" t="n">
        <f aca="false">ROUND(E95*P95,2)</f>
        <v>0</v>
      </c>
      <c r="R95" s="181" t="s">
        <v>185</v>
      </c>
      <c r="S95" s="181" t="s">
        <v>138</v>
      </c>
      <c r="T95" s="181" t="s">
        <v>138</v>
      </c>
      <c r="U95" s="181" t="n">
        <v>0</v>
      </c>
      <c r="V95" s="181" t="n">
        <f aca="false">ROUND(E95*U95,2)</f>
        <v>0</v>
      </c>
      <c r="W95" s="181"/>
      <c r="X95" s="181" t="s">
        <v>186</v>
      </c>
      <c r="Y95" s="181" t="s">
        <v>140</v>
      </c>
      <c r="Z95" s="183"/>
      <c r="AA95" s="183"/>
      <c r="AB95" s="183"/>
      <c r="AC95" s="183"/>
      <c r="AD95" s="183"/>
      <c r="AE95" s="183"/>
      <c r="AF95" s="183"/>
      <c r="AG95" s="183" t="s">
        <v>187</v>
      </c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</row>
    <row r="96" customFormat="false" ht="12.65" hidden="false" customHeight="false" outlineLevel="0" collapsed="false">
      <c r="A96" s="164" t="s">
        <v>133</v>
      </c>
      <c r="B96" s="165" t="s">
        <v>88</v>
      </c>
      <c r="C96" s="166" t="s">
        <v>89</v>
      </c>
      <c r="D96" s="167"/>
      <c r="E96" s="168"/>
      <c r="F96" s="169"/>
      <c r="G96" s="170" t="n">
        <f aca="false">SUMIF(AG97:AG114,"&lt;&gt;NOR",G97:G114)</f>
        <v>0</v>
      </c>
      <c r="H96" s="171"/>
      <c r="I96" s="171" t="n">
        <f aca="false">SUM(I97:I114)</f>
        <v>109625.23</v>
      </c>
      <c r="J96" s="171"/>
      <c r="K96" s="171" t="n">
        <f aca="false">SUM(K97:K114)</f>
        <v>265804.28</v>
      </c>
      <c r="L96" s="171"/>
      <c r="M96" s="171" t="n">
        <f aca="false">SUM(M97:M114)</f>
        <v>0</v>
      </c>
      <c r="N96" s="172"/>
      <c r="O96" s="172" t="n">
        <f aca="false">SUM(O97:O114)</f>
        <v>0.75</v>
      </c>
      <c r="P96" s="172"/>
      <c r="Q96" s="172" t="n">
        <f aca="false">SUM(Q97:Q114)</f>
        <v>4.05</v>
      </c>
      <c r="R96" s="171"/>
      <c r="S96" s="171"/>
      <c r="T96" s="171"/>
      <c r="U96" s="171"/>
      <c r="V96" s="171" t="n">
        <f aca="false">SUM(V97:V114)</f>
        <v>112.64</v>
      </c>
      <c r="W96" s="171"/>
      <c r="X96" s="171"/>
      <c r="Y96" s="171"/>
      <c r="AG96" s="3" t="s">
        <v>134</v>
      </c>
    </row>
    <row r="97" customFormat="false" ht="12" hidden="false" customHeight="false" outlineLevel="1" collapsed="false">
      <c r="A97" s="173" t="n">
        <v>47</v>
      </c>
      <c r="B97" s="174" t="s">
        <v>263</v>
      </c>
      <c r="C97" s="175" t="s">
        <v>264</v>
      </c>
      <c r="D97" s="176" t="s">
        <v>147</v>
      </c>
      <c r="E97" s="177" t="n">
        <v>9</v>
      </c>
      <c r="F97" s="178" t="n">
        <v>0</v>
      </c>
      <c r="G97" s="179" t="n">
        <f aca="false">ROUND(E97*F97,2)</f>
        <v>0</v>
      </c>
      <c r="H97" s="180" t="n">
        <v>0</v>
      </c>
      <c r="I97" s="181" t="n">
        <f aca="false">ROUND(E97*H97,2)</f>
        <v>0</v>
      </c>
      <c r="J97" s="180" t="n">
        <v>105</v>
      </c>
      <c r="K97" s="181" t="n">
        <f aca="false">ROUND(E97*J97,2)</f>
        <v>945</v>
      </c>
      <c r="L97" s="181" t="n">
        <v>21</v>
      </c>
      <c r="M97" s="181" t="n">
        <f aca="false">G97*(1+L97/100)</f>
        <v>0</v>
      </c>
      <c r="N97" s="182" t="n">
        <v>0</v>
      </c>
      <c r="O97" s="182" t="n">
        <f aca="false">ROUND(E97*N97,2)</f>
        <v>0</v>
      </c>
      <c r="P97" s="182" t="n">
        <v>0.009</v>
      </c>
      <c r="Q97" s="182" t="n">
        <f aca="false">ROUND(E97*P97,2)</f>
        <v>0.08</v>
      </c>
      <c r="R97" s="181"/>
      <c r="S97" s="181" t="s">
        <v>138</v>
      </c>
      <c r="T97" s="181" t="s">
        <v>138</v>
      </c>
      <c r="U97" s="181" t="n">
        <v>0.165</v>
      </c>
      <c r="V97" s="181" t="n">
        <f aca="false">ROUND(E97*U97,2)</f>
        <v>1.49</v>
      </c>
      <c r="W97" s="181"/>
      <c r="X97" s="181" t="s">
        <v>139</v>
      </c>
      <c r="Y97" s="181" t="s">
        <v>140</v>
      </c>
      <c r="Z97" s="183"/>
      <c r="AA97" s="183"/>
      <c r="AB97" s="183"/>
      <c r="AC97" s="183"/>
      <c r="AD97" s="183"/>
      <c r="AE97" s="183"/>
      <c r="AF97" s="183"/>
      <c r="AG97" s="183" t="s">
        <v>141</v>
      </c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</row>
    <row r="98" customFormat="false" ht="19.4" hidden="false" customHeight="false" outlineLevel="1" collapsed="false">
      <c r="A98" s="173" t="n">
        <v>48</v>
      </c>
      <c r="B98" s="174" t="s">
        <v>265</v>
      </c>
      <c r="C98" s="175" t="s">
        <v>266</v>
      </c>
      <c r="D98" s="176" t="s">
        <v>248</v>
      </c>
      <c r="E98" s="177" t="n">
        <v>1</v>
      </c>
      <c r="F98" s="178" t="n">
        <v>0</v>
      </c>
      <c r="G98" s="179" t="n">
        <f aca="false">ROUND(E98*F98,2)</f>
        <v>0</v>
      </c>
      <c r="H98" s="180" t="n">
        <v>36.51</v>
      </c>
      <c r="I98" s="181" t="n">
        <f aca="false">ROUND(E98*H98,2)</f>
        <v>36.51</v>
      </c>
      <c r="J98" s="180" t="n">
        <v>3463.49</v>
      </c>
      <c r="K98" s="181" t="n">
        <f aca="false">ROUND(E98*J98,2)</f>
        <v>3463.49</v>
      </c>
      <c r="L98" s="181" t="n">
        <v>21</v>
      </c>
      <c r="M98" s="181" t="n">
        <f aca="false">G98*(1+L98/100)</f>
        <v>0</v>
      </c>
      <c r="N98" s="182" t="n">
        <v>2E-005</v>
      </c>
      <c r="O98" s="182" t="n">
        <f aca="false">ROUND(E98*N98,2)</f>
        <v>0</v>
      </c>
      <c r="P98" s="182" t="n">
        <v>0</v>
      </c>
      <c r="Q98" s="182" t="n">
        <f aca="false">ROUND(E98*P98,2)</f>
        <v>0</v>
      </c>
      <c r="R98" s="181"/>
      <c r="S98" s="181" t="s">
        <v>138</v>
      </c>
      <c r="T98" s="181" t="s">
        <v>161</v>
      </c>
      <c r="U98" s="181" t="n">
        <v>0.45</v>
      </c>
      <c r="V98" s="181" t="n">
        <f aca="false">ROUND(E98*U98,2)</f>
        <v>0.45</v>
      </c>
      <c r="W98" s="181"/>
      <c r="X98" s="181" t="s">
        <v>139</v>
      </c>
      <c r="Y98" s="181" t="s">
        <v>140</v>
      </c>
      <c r="Z98" s="183"/>
      <c r="AA98" s="183"/>
      <c r="AB98" s="183"/>
      <c r="AC98" s="183"/>
      <c r="AD98" s="183"/>
      <c r="AE98" s="183"/>
      <c r="AF98" s="183"/>
      <c r="AG98" s="183" t="s">
        <v>141</v>
      </c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</row>
    <row r="99" customFormat="false" ht="12" hidden="false" customHeight="false" outlineLevel="1" collapsed="false">
      <c r="A99" s="184" t="n">
        <v>49</v>
      </c>
      <c r="B99" s="185" t="s">
        <v>267</v>
      </c>
      <c r="C99" s="186" t="s">
        <v>268</v>
      </c>
      <c r="D99" s="187" t="s">
        <v>147</v>
      </c>
      <c r="E99" s="188" t="n">
        <v>77.314</v>
      </c>
      <c r="F99" s="189" t="n">
        <v>0</v>
      </c>
      <c r="G99" s="190" t="n">
        <f aca="false">ROUND(E99*F99,2)</f>
        <v>0</v>
      </c>
      <c r="H99" s="180" t="n">
        <v>579.25</v>
      </c>
      <c r="I99" s="181" t="n">
        <f aca="false">ROUND(E99*H99,2)</f>
        <v>44784.13</v>
      </c>
      <c r="J99" s="180" t="n">
        <v>299.75</v>
      </c>
      <c r="K99" s="181" t="n">
        <f aca="false">ROUND(E99*J99,2)</f>
        <v>23174.87</v>
      </c>
      <c r="L99" s="181" t="n">
        <v>21</v>
      </c>
      <c r="M99" s="181" t="n">
        <f aca="false">G99*(1+L99/100)</f>
        <v>0</v>
      </c>
      <c r="N99" s="182" t="n">
        <v>0.00483</v>
      </c>
      <c r="O99" s="182" t="n">
        <f aca="false">ROUND(E99*N99,2)</f>
        <v>0.37</v>
      </c>
      <c r="P99" s="182" t="n">
        <v>0</v>
      </c>
      <c r="Q99" s="182" t="n">
        <f aca="false">ROUND(E99*P99,2)</f>
        <v>0</v>
      </c>
      <c r="R99" s="181"/>
      <c r="S99" s="181" t="s">
        <v>138</v>
      </c>
      <c r="T99" s="181" t="s">
        <v>138</v>
      </c>
      <c r="U99" s="181" t="n">
        <v>0.485</v>
      </c>
      <c r="V99" s="181" t="n">
        <f aca="false">ROUND(E99*U99,2)</f>
        <v>37.5</v>
      </c>
      <c r="W99" s="181"/>
      <c r="X99" s="181" t="s">
        <v>139</v>
      </c>
      <c r="Y99" s="181" t="s">
        <v>140</v>
      </c>
      <c r="Z99" s="183"/>
      <c r="AA99" s="183"/>
      <c r="AB99" s="183"/>
      <c r="AC99" s="183"/>
      <c r="AD99" s="183"/>
      <c r="AE99" s="183"/>
      <c r="AF99" s="183"/>
      <c r="AG99" s="183" t="s">
        <v>141</v>
      </c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</row>
    <row r="100" customFormat="false" ht="12" hidden="false" customHeight="false" outlineLevel="2" collapsed="false">
      <c r="A100" s="191"/>
      <c r="B100" s="192"/>
      <c r="C100" s="193" t="s">
        <v>239</v>
      </c>
      <c r="D100" s="194"/>
      <c r="E100" s="195" t="n">
        <v>37.9715</v>
      </c>
      <c r="F100" s="181"/>
      <c r="G100" s="181"/>
      <c r="H100" s="181"/>
      <c r="I100" s="181"/>
      <c r="J100" s="181"/>
      <c r="K100" s="181"/>
      <c r="L100" s="181"/>
      <c r="M100" s="181"/>
      <c r="N100" s="182"/>
      <c r="O100" s="182"/>
      <c r="P100" s="182"/>
      <c r="Q100" s="182"/>
      <c r="R100" s="181"/>
      <c r="S100" s="181"/>
      <c r="T100" s="181"/>
      <c r="U100" s="181"/>
      <c r="V100" s="181"/>
      <c r="W100" s="181"/>
      <c r="X100" s="181"/>
      <c r="Y100" s="181"/>
      <c r="Z100" s="183"/>
      <c r="AA100" s="183"/>
      <c r="AB100" s="183"/>
      <c r="AC100" s="183"/>
      <c r="AD100" s="183"/>
      <c r="AE100" s="183"/>
      <c r="AF100" s="183"/>
      <c r="AG100" s="183" t="s">
        <v>151</v>
      </c>
      <c r="AH100" s="183" t="n">
        <v>0</v>
      </c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</row>
    <row r="101" customFormat="false" ht="12" hidden="false" customHeight="false" outlineLevel="3" collapsed="false">
      <c r="A101" s="191"/>
      <c r="B101" s="192"/>
      <c r="C101" s="193" t="s">
        <v>269</v>
      </c>
      <c r="D101" s="194"/>
      <c r="E101" s="195" t="n">
        <v>36.3525</v>
      </c>
      <c r="F101" s="181"/>
      <c r="G101" s="181"/>
      <c r="H101" s="181"/>
      <c r="I101" s="181"/>
      <c r="J101" s="181"/>
      <c r="K101" s="181"/>
      <c r="L101" s="181"/>
      <c r="M101" s="181"/>
      <c r="N101" s="182"/>
      <c r="O101" s="182"/>
      <c r="P101" s="182"/>
      <c r="Q101" s="182"/>
      <c r="R101" s="181"/>
      <c r="S101" s="181"/>
      <c r="T101" s="181"/>
      <c r="U101" s="181"/>
      <c r="V101" s="181"/>
      <c r="W101" s="181"/>
      <c r="X101" s="181"/>
      <c r="Y101" s="181"/>
      <c r="Z101" s="183"/>
      <c r="AA101" s="183"/>
      <c r="AB101" s="183"/>
      <c r="AC101" s="183"/>
      <c r="AD101" s="183"/>
      <c r="AE101" s="183"/>
      <c r="AF101" s="183"/>
      <c r="AG101" s="183" t="s">
        <v>151</v>
      </c>
      <c r="AH101" s="183" t="n">
        <v>0</v>
      </c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</row>
    <row r="102" customFormat="false" ht="12" hidden="false" customHeight="false" outlineLevel="3" collapsed="false">
      <c r="A102" s="191"/>
      <c r="B102" s="192"/>
      <c r="C102" s="193" t="s">
        <v>270</v>
      </c>
      <c r="D102" s="194"/>
      <c r="E102" s="195" t="n">
        <v>2.99</v>
      </c>
      <c r="F102" s="181"/>
      <c r="G102" s="181"/>
      <c r="H102" s="181"/>
      <c r="I102" s="181"/>
      <c r="J102" s="181"/>
      <c r="K102" s="181"/>
      <c r="L102" s="181"/>
      <c r="M102" s="181"/>
      <c r="N102" s="182"/>
      <c r="O102" s="182"/>
      <c r="P102" s="182"/>
      <c r="Q102" s="182"/>
      <c r="R102" s="181"/>
      <c r="S102" s="181"/>
      <c r="T102" s="181"/>
      <c r="U102" s="181"/>
      <c r="V102" s="181"/>
      <c r="W102" s="181"/>
      <c r="X102" s="181"/>
      <c r="Y102" s="181"/>
      <c r="Z102" s="183"/>
      <c r="AA102" s="183"/>
      <c r="AB102" s="183"/>
      <c r="AC102" s="183"/>
      <c r="AD102" s="183"/>
      <c r="AE102" s="183"/>
      <c r="AF102" s="183"/>
      <c r="AG102" s="183" t="s">
        <v>151</v>
      </c>
      <c r="AH102" s="183" t="n">
        <v>0</v>
      </c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</row>
    <row r="103" customFormat="false" ht="12" hidden="false" customHeight="false" outlineLevel="1" collapsed="false">
      <c r="A103" s="184" t="n">
        <v>50</v>
      </c>
      <c r="B103" s="185" t="s">
        <v>271</v>
      </c>
      <c r="C103" s="186" t="s">
        <v>272</v>
      </c>
      <c r="D103" s="187" t="s">
        <v>147</v>
      </c>
      <c r="E103" s="188" t="n">
        <v>69.7255</v>
      </c>
      <c r="F103" s="189" t="n">
        <v>0</v>
      </c>
      <c r="G103" s="190" t="n">
        <f aca="false">ROUND(E103*F103,2)</f>
        <v>0</v>
      </c>
      <c r="H103" s="180" t="n">
        <v>0</v>
      </c>
      <c r="I103" s="181" t="n">
        <f aca="false">ROUND(E103*H103,2)</f>
        <v>0</v>
      </c>
      <c r="J103" s="180" t="n">
        <v>143.5</v>
      </c>
      <c r="K103" s="181" t="n">
        <f aca="false">ROUND(E103*J103,2)</f>
        <v>10005.61</v>
      </c>
      <c r="L103" s="181" t="n">
        <v>21</v>
      </c>
      <c r="M103" s="181" t="n">
        <f aca="false">G103*(1+L103/100)</f>
        <v>0</v>
      </c>
      <c r="N103" s="182" t="n">
        <v>0</v>
      </c>
      <c r="O103" s="182" t="n">
        <f aca="false">ROUND(E103*N103,2)</f>
        <v>0</v>
      </c>
      <c r="P103" s="182" t="n">
        <v>0.055</v>
      </c>
      <c r="Q103" s="182" t="n">
        <f aca="false">ROUND(E103*P103,2)</f>
        <v>3.83</v>
      </c>
      <c r="R103" s="181"/>
      <c r="S103" s="181" t="s">
        <v>138</v>
      </c>
      <c r="T103" s="181" t="s">
        <v>138</v>
      </c>
      <c r="U103" s="181" t="n">
        <v>0.225</v>
      </c>
      <c r="V103" s="181" t="n">
        <f aca="false">ROUND(E103*U103,2)</f>
        <v>15.69</v>
      </c>
      <c r="W103" s="181"/>
      <c r="X103" s="181" t="s">
        <v>139</v>
      </c>
      <c r="Y103" s="181" t="s">
        <v>140</v>
      </c>
      <c r="Z103" s="183"/>
      <c r="AA103" s="183"/>
      <c r="AB103" s="183"/>
      <c r="AC103" s="183"/>
      <c r="AD103" s="183"/>
      <c r="AE103" s="183"/>
      <c r="AF103" s="183"/>
      <c r="AG103" s="183" t="s">
        <v>141</v>
      </c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</row>
    <row r="104" customFormat="false" ht="12" hidden="false" customHeight="false" outlineLevel="2" collapsed="false">
      <c r="A104" s="191"/>
      <c r="B104" s="192"/>
      <c r="C104" s="193" t="s">
        <v>273</v>
      </c>
      <c r="D104" s="194"/>
      <c r="E104" s="195" t="n">
        <v>30.383</v>
      </c>
      <c r="F104" s="181"/>
      <c r="G104" s="181"/>
      <c r="H104" s="181"/>
      <c r="I104" s="181"/>
      <c r="J104" s="181"/>
      <c r="K104" s="181"/>
      <c r="L104" s="181"/>
      <c r="M104" s="181"/>
      <c r="N104" s="182"/>
      <c r="O104" s="182"/>
      <c r="P104" s="182"/>
      <c r="Q104" s="182"/>
      <c r="R104" s="181"/>
      <c r="S104" s="181"/>
      <c r="T104" s="181"/>
      <c r="U104" s="181"/>
      <c r="V104" s="181"/>
      <c r="W104" s="181"/>
      <c r="X104" s="181"/>
      <c r="Y104" s="181"/>
      <c r="Z104" s="183"/>
      <c r="AA104" s="183"/>
      <c r="AB104" s="183"/>
      <c r="AC104" s="183"/>
      <c r="AD104" s="183"/>
      <c r="AE104" s="183"/>
      <c r="AF104" s="183"/>
      <c r="AG104" s="183" t="s">
        <v>151</v>
      </c>
      <c r="AH104" s="183" t="n">
        <v>0</v>
      </c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</row>
    <row r="105" customFormat="false" ht="12" hidden="false" customHeight="false" outlineLevel="3" collapsed="false">
      <c r="A105" s="191"/>
      <c r="B105" s="192"/>
      <c r="C105" s="193" t="s">
        <v>269</v>
      </c>
      <c r="D105" s="194"/>
      <c r="E105" s="195" t="n">
        <v>36.3525</v>
      </c>
      <c r="F105" s="181"/>
      <c r="G105" s="181"/>
      <c r="H105" s="181"/>
      <c r="I105" s="181"/>
      <c r="J105" s="181"/>
      <c r="K105" s="181"/>
      <c r="L105" s="181"/>
      <c r="M105" s="181"/>
      <c r="N105" s="182"/>
      <c r="O105" s="182"/>
      <c r="P105" s="182"/>
      <c r="Q105" s="182"/>
      <c r="R105" s="181"/>
      <c r="S105" s="181"/>
      <c r="T105" s="181"/>
      <c r="U105" s="181"/>
      <c r="V105" s="181"/>
      <c r="W105" s="181"/>
      <c r="X105" s="181"/>
      <c r="Y105" s="181"/>
      <c r="Z105" s="183"/>
      <c r="AA105" s="183"/>
      <c r="AB105" s="183"/>
      <c r="AC105" s="183"/>
      <c r="AD105" s="183"/>
      <c r="AE105" s="183"/>
      <c r="AF105" s="183"/>
      <c r="AG105" s="183" t="s">
        <v>151</v>
      </c>
      <c r="AH105" s="183" t="n">
        <v>0</v>
      </c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</row>
    <row r="106" customFormat="false" ht="12" hidden="false" customHeight="false" outlineLevel="3" collapsed="false">
      <c r="A106" s="191"/>
      <c r="B106" s="192"/>
      <c r="C106" s="193" t="s">
        <v>270</v>
      </c>
      <c r="D106" s="194"/>
      <c r="E106" s="195" t="n">
        <v>2.99</v>
      </c>
      <c r="F106" s="181"/>
      <c r="G106" s="181"/>
      <c r="H106" s="181"/>
      <c r="I106" s="181"/>
      <c r="J106" s="181"/>
      <c r="K106" s="181"/>
      <c r="L106" s="181"/>
      <c r="M106" s="181"/>
      <c r="N106" s="182"/>
      <c r="O106" s="182"/>
      <c r="P106" s="182"/>
      <c r="Q106" s="182"/>
      <c r="R106" s="181"/>
      <c r="S106" s="181"/>
      <c r="T106" s="181"/>
      <c r="U106" s="181"/>
      <c r="V106" s="181"/>
      <c r="W106" s="181"/>
      <c r="X106" s="181"/>
      <c r="Y106" s="181"/>
      <c r="Z106" s="183"/>
      <c r="AA106" s="183"/>
      <c r="AB106" s="183"/>
      <c r="AC106" s="183"/>
      <c r="AD106" s="183"/>
      <c r="AE106" s="183"/>
      <c r="AF106" s="183"/>
      <c r="AG106" s="183" t="s">
        <v>151</v>
      </c>
      <c r="AH106" s="183" t="n">
        <v>0</v>
      </c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</row>
    <row r="107" customFormat="false" ht="12" hidden="false" customHeight="false" outlineLevel="1" collapsed="false">
      <c r="A107" s="173" t="n">
        <v>51</v>
      </c>
      <c r="B107" s="174" t="s">
        <v>274</v>
      </c>
      <c r="C107" s="175" t="s">
        <v>275</v>
      </c>
      <c r="D107" s="176" t="s">
        <v>147</v>
      </c>
      <c r="E107" s="177" t="n">
        <v>69.7255</v>
      </c>
      <c r="F107" s="178" t="n">
        <v>0</v>
      </c>
      <c r="G107" s="179" t="n">
        <f aca="false">ROUND(E107*F107,2)</f>
        <v>0</v>
      </c>
      <c r="H107" s="180" t="n">
        <v>0</v>
      </c>
      <c r="I107" s="181" t="n">
        <f aca="false">ROUND(E107*H107,2)</f>
        <v>0</v>
      </c>
      <c r="J107" s="180" t="n">
        <v>63.6</v>
      </c>
      <c r="K107" s="181" t="n">
        <f aca="false">ROUND(E107*J107,2)</f>
        <v>4434.54</v>
      </c>
      <c r="L107" s="181" t="n">
        <v>21</v>
      </c>
      <c r="M107" s="181" t="n">
        <f aca="false">G107*(1+L107/100)</f>
        <v>0</v>
      </c>
      <c r="N107" s="182" t="n">
        <v>0</v>
      </c>
      <c r="O107" s="182" t="n">
        <f aca="false">ROUND(E107*N107,2)</f>
        <v>0</v>
      </c>
      <c r="P107" s="182" t="n">
        <v>0.002</v>
      </c>
      <c r="Q107" s="182" t="n">
        <f aca="false">ROUND(E107*P107,2)</f>
        <v>0.14</v>
      </c>
      <c r="R107" s="181"/>
      <c r="S107" s="181" t="s">
        <v>138</v>
      </c>
      <c r="T107" s="181" t="s">
        <v>138</v>
      </c>
      <c r="U107" s="181" t="n">
        <v>0.1</v>
      </c>
      <c r="V107" s="181" t="n">
        <f aca="false">ROUND(E107*U107,2)</f>
        <v>6.97</v>
      </c>
      <c r="W107" s="181"/>
      <c r="X107" s="181" t="s">
        <v>139</v>
      </c>
      <c r="Y107" s="181" t="s">
        <v>140</v>
      </c>
      <c r="Z107" s="183"/>
      <c r="AA107" s="183"/>
      <c r="AB107" s="183"/>
      <c r="AC107" s="183"/>
      <c r="AD107" s="183"/>
      <c r="AE107" s="183"/>
      <c r="AF107" s="183"/>
      <c r="AG107" s="183" t="s">
        <v>141</v>
      </c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</row>
    <row r="108" customFormat="false" ht="12" hidden="false" customHeight="false" outlineLevel="1" collapsed="false">
      <c r="A108" s="173" t="n">
        <v>52</v>
      </c>
      <c r="B108" s="174" t="s">
        <v>276</v>
      </c>
      <c r="C108" s="175" t="s">
        <v>277</v>
      </c>
      <c r="D108" s="176" t="s">
        <v>278</v>
      </c>
      <c r="E108" s="177" t="n">
        <v>16.756</v>
      </c>
      <c r="F108" s="178" t="n">
        <v>0</v>
      </c>
      <c r="G108" s="179" t="n">
        <f aca="false">ROUND(E108*F108,2)</f>
        <v>0</v>
      </c>
      <c r="H108" s="180" t="n">
        <v>0</v>
      </c>
      <c r="I108" s="181" t="n">
        <f aca="false">ROUND(E108*H108,2)</f>
        <v>0</v>
      </c>
      <c r="J108" s="180" t="n">
        <v>1837</v>
      </c>
      <c r="K108" s="181" t="n">
        <f aca="false">ROUND(E108*J108,2)</f>
        <v>30780.77</v>
      </c>
      <c r="L108" s="181" t="n">
        <v>21</v>
      </c>
      <c r="M108" s="181" t="n">
        <f aca="false">G108*(1+L108/100)</f>
        <v>0</v>
      </c>
      <c r="N108" s="182" t="n">
        <v>0</v>
      </c>
      <c r="O108" s="182" t="n">
        <f aca="false">ROUND(E108*N108,2)</f>
        <v>0</v>
      </c>
      <c r="P108" s="182" t="n">
        <v>0</v>
      </c>
      <c r="Q108" s="182" t="n">
        <f aca="false">ROUND(E108*P108,2)</f>
        <v>0</v>
      </c>
      <c r="R108" s="181"/>
      <c r="S108" s="181" t="s">
        <v>138</v>
      </c>
      <c r="T108" s="181" t="s">
        <v>138</v>
      </c>
      <c r="U108" s="181" t="n">
        <v>3.016</v>
      </c>
      <c r="V108" s="181" t="n">
        <f aca="false">ROUND(E108*U108,2)</f>
        <v>50.54</v>
      </c>
      <c r="W108" s="181"/>
      <c r="X108" s="181" t="s">
        <v>139</v>
      </c>
      <c r="Y108" s="181" t="s">
        <v>140</v>
      </c>
      <c r="Z108" s="183"/>
      <c r="AA108" s="183"/>
      <c r="AB108" s="183"/>
      <c r="AC108" s="183"/>
      <c r="AD108" s="183"/>
      <c r="AE108" s="183"/>
      <c r="AF108" s="183"/>
      <c r="AG108" s="183" t="s">
        <v>141</v>
      </c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</row>
    <row r="109" customFormat="false" ht="19.4" hidden="false" customHeight="false" outlineLevel="1" collapsed="false">
      <c r="A109" s="173" t="n">
        <v>53</v>
      </c>
      <c r="B109" s="174" t="s">
        <v>279</v>
      </c>
      <c r="C109" s="175" t="s">
        <v>280</v>
      </c>
      <c r="D109" s="176" t="s">
        <v>248</v>
      </c>
      <c r="E109" s="177" t="n">
        <v>1</v>
      </c>
      <c r="F109" s="178" t="n">
        <v>0</v>
      </c>
      <c r="G109" s="179" t="n">
        <f aca="false">ROUND(E109*F109,2)</f>
        <v>0</v>
      </c>
      <c r="H109" s="180" t="n">
        <v>0</v>
      </c>
      <c r="I109" s="181" t="n">
        <f aca="false">ROUND(E109*H109,2)</f>
        <v>0</v>
      </c>
      <c r="J109" s="180" t="n">
        <v>25000</v>
      </c>
      <c r="K109" s="181" t="n">
        <f aca="false">ROUND(E109*J109,2)</f>
        <v>25000</v>
      </c>
      <c r="L109" s="181" t="n">
        <v>21</v>
      </c>
      <c r="M109" s="181" t="n">
        <f aca="false">G109*(1+L109/100)</f>
        <v>0</v>
      </c>
      <c r="N109" s="182" t="n">
        <v>0</v>
      </c>
      <c r="O109" s="182" t="n">
        <f aca="false">ROUND(E109*N109,2)</f>
        <v>0</v>
      </c>
      <c r="P109" s="182" t="n">
        <v>0</v>
      </c>
      <c r="Q109" s="182" t="n">
        <f aca="false">ROUND(E109*P109,2)</f>
        <v>0</v>
      </c>
      <c r="R109" s="181"/>
      <c r="S109" s="181" t="s">
        <v>160</v>
      </c>
      <c r="T109" s="181" t="s">
        <v>161</v>
      </c>
      <c r="U109" s="181" t="n">
        <v>0</v>
      </c>
      <c r="V109" s="181" t="n">
        <f aca="false">ROUND(E109*U109,2)</f>
        <v>0</v>
      </c>
      <c r="W109" s="181"/>
      <c r="X109" s="181" t="s">
        <v>139</v>
      </c>
      <c r="Y109" s="181" t="s">
        <v>140</v>
      </c>
      <c r="Z109" s="183"/>
      <c r="AA109" s="183"/>
      <c r="AB109" s="183"/>
      <c r="AC109" s="183"/>
      <c r="AD109" s="183"/>
      <c r="AE109" s="183"/>
      <c r="AF109" s="183"/>
      <c r="AG109" s="183" t="s">
        <v>141</v>
      </c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</row>
    <row r="110" customFormat="false" ht="12" hidden="false" customHeight="false" outlineLevel="1" collapsed="false">
      <c r="A110" s="173" t="n">
        <v>54</v>
      </c>
      <c r="B110" s="174" t="s">
        <v>281</v>
      </c>
      <c r="C110" s="175" t="s">
        <v>282</v>
      </c>
      <c r="D110" s="176" t="s">
        <v>248</v>
      </c>
      <c r="E110" s="177" t="n">
        <v>2</v>
      </c>
      <c r="F110" s="178" t="n">
        <v>0</v>
      </c>
      <c r="G110" s="179" t="n">
        <f aca="false">ROUND(E110*F110,2)</f>
        <v>0</v>
      </c>
      <c r="H110" s="180" t="n">
        <v>0</v>
      </c>
      <c r="I110" s="181" t="n">
        <f aca="false">ROUND(E110*H110,2)</f>
        <v>0</v>
      </c>
      <c r="J110" s="180" t="n">
        <v>25000</v>
      </c>
      <c r="K110" s="181" t="n">
        <f aca="false">ROUND(E110*J110,2)</f>
        <v>50000</v>
      </c>
      <c r="L110" s="181" t="n">
        <v>21</v>
      </c>
      <c r="M110" s="181" t="n">
        <f aca="false">G110*(1+L110/100)</f>
        <v>0</v>
      </c>
      <c r="N110" s="182" t="n">
        <v>0</v>
      </c>
      <c r="O110" s="182" t="n">
        <f aca="false">ROUND(E110*N110,2)</f>
        <v>0</v>
      </c>
      <c r="P110" s="182" t="n">
        <v>0</v>
      </c>
      <c r="Q110" s="182" t="n">
        <f aca="false">ROUND(E110*P110,2)</f>
        <v>0</v>
      </c>
      <c r="R110" s="181"/>
      <c r="S110" s="181" t="s">
        <v>160</v>
      </c>
      <c r="T110" s="181" t="s">
        <v>161</v>
      </c>
      <c r="U110" s="181" t="n">
        <v>0</v>
      </c>
      <c r="V110" s="181" t="n">
        <f aca="false">ROUND(E110*U110,2)</f>
        <v>0</v>
      </c>
      <c r="W110" s="181"/>
      <c r="X110" s="181" t="s">
        <v>139</v>
      </c>
      <c r="Y110" s="181" t="s">
        <v>140</v>
      </c>
      <c r="Z110" s="183"/>
      <c r="AA110" s="183"/>
      <c r="AB110" s="183"/>
      <c r="AC110" s="183"/>
      <c r="AD110" s="183"/>
      <c r="AE110" s="183"/>
      <c r="AF110" s="183"/>
      <c r="AG110" s="183" t="s">
        <v>141</v>
      </c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</row>
    <row r="111" customFormat="false" ht="28.35" hidden="false" customHeight="false" outlineLevel="1" collapsed="false">
      <c r="A111" s="173" t="n">
        <v>55</v>
      </c>
      <c r="B111" s="174" t="s">
        <v>283</v>
      </c>
      <c r="C111" s="175" t="s">
        <v>284</v>
      </c>
      <c r="D111" s="176" t="s">
        <v>234</v>
      </c>
      <c r="E111" s="177" t="n">
        <v>10</v>
      </c>
      <c r="F111" s="178" t="n">
        <v>0</v>
      </c>
      <c r="G111" s="179" t="n">
        <f aca="false">ROUND(E111*F111,2)</f>
        <v>0</v>
      </c>
      <c r="H111" s="180" t="n">
        <v>0</v>
      </c>
      <c r="I111" s="181" t="n">
        <f aca="false">ROUND(E111*H111,2)</f>
        <v>0</v>
      </c>
      <c r="J111" s="180" t="n">
        <v>9800</v>
      </c>
      <c r="K111" s="181" t="n">
        <f aca="false">ROUND(E111*J111,2)</f>
        <v>98000</v>
      </c>
      <c r="L111" s="181" t="n">
        <v>21</v>
      </c>
      <c r="M111" s="181" t="n">
        <f aca="false">G111*(1+L111/100)</f>
        <v>0</v>
      </c>
      <c r="N111" s="182" t="n">
        <v>0</v>
      </c>
      <c r="O111" s="182" t="n">
        <f aca="false">ROUND(E111*N111,2)</f>
        <v>0</v>
      </c>
      <c r="P111" s="182" t="n">
        <v>0</v>
      </c>
      <c r="Q111" s="182" t="n">
        <f aca="false">ROUND(E111*P111,2)</f>
        <v>0</v>
      </c>
      <c r="R111" s="181"/>
      <c r="S111" s="181" t="s">
        <v>160</v>
      </c>
      <c r="T111" s="181" t="s">
        <v>161</v>
      </c>
      <c r="U111" s="181" t="n">
        <v>0</v>
      </c>
      <c r="V111" s="181" t="n">
        <f aca="false">ROUND(E111*U111,2)</f>
        <v>0</v>
      </c>
      <c r="W111" s="181"/>
      <c r="X111" s="181" t="s">
        <v>139</v>
      </c>
      <c r="Y111" s="181" t="s">
        <v>140</v>
      </c>
      <c r="Z111" s="183"/>
      <c r="AA111" s="183"/>
      <c r="AB111" s="183"/>
      <c r="AC111" s="183"/>
      <c r="AD111" s="183"/>
      <c r="AE111" s="183"/>
      <c r="AF111" s="183"/>
      <c r="AG111" s="183" t="s">
        <v>141</v>
      </c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</row>
    <row r="112" customFormat="false" ht="12" hidden="false" customHeight="false" outlineLevel="1" collapsed="false">
      <c r="A112" s="173" t="n">
        <v>56</v>
      </c>
      <c r="B112" s="174" t="s">
        <v>285</v>
      </c>
      <c r="C112" s="175" t="s">
        <v>286</v>
      </c>
      <c r="D112" s="176" t="s">
        <v>248</v>
      </c>
      <c r="E112" s="177" t="n">
        <v>1</v>
      </c>
      <c r="F112" s="178" t="n">
        <v>0</v>
      </c>
      <c r="G112" s="179" t="n">
        <f aca="false">ROUND(E112*F112,2)</f>
        <v>0</v>
      </c>
      <c r="H112" s="180" t="n">
        <v>0</v>
      </c>
      <c r="I112" s="181" t="n">
        <f aca="false">ROUND(E112*H112,2)</f>
        <v>0</v>
      </c>
      <c r="J112" s="180" t="n">
        <v>20000</v>
      </c>
      <c r="K112" s="181" t="n">
        <f aca="false">ROUND(E112*J112,2)</f>
        <v>20000</v>
      </c>
      <c r="L112" s="181" t="n">
        <v>21</v>
      </c>
      <c r="M112" s="181" t="n">
        <f aca="false">G112*(1+L112/100)</f>
        <v>0</v>
      </c>
      <c r="N112" s="182" t="n">
        <v>0</v>
      </c>
      <c r="O112" s="182" t="n">
        <f aca="false">ROUND(E112*N112,2)</f>
        <v>0</v>
      </c>
      <c r="P112" s="182" t="n">
        <v>0</v>
      </c>
      <c r="Q112" s="182" t="n">
        <f aca="false">ROUND(E112*P112,2)</f>
        <v>0</v>
      </c>
      <c r="R112" s="181"/>
      <c r="S112" s="181" t="s">
        <v>160</v>
      </c>
      <c r="T112" s="181" t="s">
        <v>161</v>
      </c>
      <c r="U112" s="181" t="n">
        <v>0</v>
      </c>
      <c r="V112" s="181" t="n">
        <f aca="false">ROUND(E112*U112,2)</f>
        <v>0</v>
      </c>
      <c r="W112" s="181"/>
      <c r="X112" s="181" t="s">
        <v>139</v>
      </c>
      <c r="Y112" s="181" t="s">
        <v>140</v>
      </c>
      <c r="Z112" s="183"/>
      <c r="AA112" s="183"/>
      <c r="AB112" s="183"/>
      <c r="AC112" s="183"/>
      <c r="AD112" s="183"/>
      <c r="AE112" s="183"/>
      <c r="AF112" s="183"/>
      <c r="AG112" s="183" t="s">
        <v>141</v>
      </c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</row>
    <row r="113" customFormat="false" ht="12" hidden="false" customHeight="false" outlineLevel="1" collapsed="false">
      <c r="A113" s="184" t="n">
        <v>57</v>
      </c>
      <c r="B113" s="185" t="s">
        <v>287</v>
      </c>
      <c r="C113" s="186" t="s">
        <v>288</v>
      </c>
      <c r="D113" s="187" t="s">
        <v>147</v>
      </c>
      <c r="E113" s="188" t="n">
        <v>85.0454</v>
      </c>
      <c r="F113" s="189" t="n">
        <v>0</v>
      </c>
      <c r="G113" s="190" t="n">
        <f aca="false">ROUND(E113*F113,2)</f>
        <v>0</v>
      </c>
      <c r="H113" s="180" t="n">
        <v>762</v>
      </c>
      <c r="I113" s="181" t="n">
        <f aca="false">ROUND(E113*H113,2)</f>
        <v>64804.59</v>
      </c>
      <c r="J113" s="180" t="n">
        <v>0</v>
      </c>
      <c r="K113" s="181" t="n">
        <f aca="false">ROUND(E113*J113,2)</f>
        <v>0</v>
      </c>
      <c r="L113" s="181" t="n">
        <v>21</v>
      </c>
      <c r="M113" s="181" t="n">
        <f aca="false">G113*(1+L113/100)</f>
        <v>0</v>
      </c>
      <c r="N113" s="182" t="n">
        <v>0.0045</v>
      </c>
      <c r="O113" s="182" t="n">
        <f aca="false">ROUND(E113*N113,2)</f>
        <v>0.38</v>
      </c>
      <c r="P113" s="182" t="n">
        <v>0</v>
      </c>
      <c r="Q113" s="182" t="n">
        <f aca="false">ROUND(E113*P113,2)</f>
        <v>0</v>
      </c>
      <c r="R113" s="181" t="s">
        <v>185</v>
      </c>
      <c r="S113" s="181" t="s">
        <v>138</v>
      </c>
      <c r="T113" s="181" t="s">
        <v>138</v>
      </c>
      <c r="U113" s="181" t="n">
        <v>0</v>
      </c>
      <c r="V113" s="181" t="n">
        <f aca="false">ROUND(E113*U113,2)</f>
        <v>0</v>
      </c>
      <c r="W113" s="181"/>
      <c r="X113" s="181" t="s">
        <v>186</v>
      </c>
      <c r="Y113" s="181" t="s">
        <v>140</v>
      </c>
      <c r="Z113" s="183"/>
      <c r="AA113" s="183"/>
      <c r="AB113" s="183"/>
      <c r="AC113" s="183"/>
      <c r="AD113" s="183"/>
      <c r="AE113" s="183"/>
      <c r="AF113" s="183"/>
      <c r="AG113" s="183" t="s">
        <v>187</v>
      </c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</row>
    <row r="114" customFormat="false" ht="12" hidden="false" customHeight="false" outlineLevel="2" collapsed="false">
      <c r="A114" s="191"/>
      <c r="B114" s="192"/>
      <c r="C114" s="193" t="s">
        <v>289</v>
      </c>
      <c r="D114" s="194"/>
      <c r="E114" s="195" t="n">
        <v>85.0454</v>
      </c>
      <c r="F114" s="181"/>
      <c r="G114" s="181"/>
      <c r="H114" s="181"/>
      <c r="I114" s="181"/>
      <c r="J114" s="181"/>
      <c r="K114" s="181"/>
      <c r="L114" s="181"/>
      <c r="M114" s="181"/>
      <c r="N114" s="182"/>
      <c r="O114" s="182"/>
      <c r="P114" s="182"/>
      <c r="Q114" s="182"/>
      <c r="R114" s="181"/>
      <c r="S114" s="181"/>
      <c r="T114" s="181"/>
      <c r="U114" s="181"/>
      <c r="V114" s="181"/>
      <c r="W114" s="181"/>
      <c r="X114" s="181"/>
      <c r="Y114" s="181"/>
      <c r="Z114" s="183"/>
      <c r="AA114" s="183"/>
      <c r="AB114" s="183"/>
      <c r="AC114" s="183"/>
      <c r="AD114" s="183"/>
      <c r="AE114" s="183"/>
      <c r="AF114" s="183"/>
      <c r="AG114" s="183" t="s">
        <v>151</v>
      </c>
      <c r="AH114" s="183" t="n">
        <v>0</v>
      </c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</row>
    <row r="115" customFormat="false" ht="12.65" hidden="false" customHeight="false" outlineLevel="0" collapsed="false">
      <c r="A115" s="164" t="s">
        <v>133</v>
      </c>
      <c r="B115" s="165" t="s">
        <v>90</v>
      </c>
      <c r="C115" s="166" t="s">
        <v>91</v>
      </c>
      <c r="D115" s="167"/>
      <c r="E115" s="168"/>
      <c r="F115" s="169"/>
      <c r="G115" s="170" t="n">
        <f aca="false">SUMIF(AG116:AG122,"&lt;&gt;NOR",G116:G122)</f>
        <v>0</v>
      </c>
      <c r="H115" s="171"/>
      <c r="I115" s="171" t="n">
        <f aca="false">SUM(I116:I122)</f>
        <v>28512.7</v>
      </c>
      <c r="J115" s="171"/>
      <c r="K115" s="171" t="n">
        <f aca="false">SUM(K116:K122)</f>
        <v>27235.18</v>
      </c>
      <c r="L115" s="171"/>
      <c r="M115" s="171" t="n">
        <f aca="false">SUM(M116:M122)</f>
        <v>0</v>
      </c>
      <c r="N115" s="172"/>
      <c r="O115" s="172" t="n">
        <f aca="false">SUM(O116:O122)</f>
        <v>0.68</v>
      </c>
      <c r="P115" s="172"/>
      <c r="Q115" s="172" t="n">
        <f aca="false">SUM(Q116:Q122)</f>
        <v>0</v>
      </c>
      <c r="R115" s="171"/>
      <c r="S115" s="171"/>
      <c r="T115" s="171"/>
      <c r="U115" s="171"/>
      <c r="V115" s="171" t="n">
        <f aca="false">SUM(V116:V122)</f>
        <v>42.83</v>
      </c>
      <c r="W115" s="171"/>
      <c r="X115" s="171"/>
      <c r="Y115" s="171"/>
      <c r="AG115" s="3" t="s">
        <v>134</v>
      </c>
    </row>
    <row r="116" customFormat="false" ht="12" hidden="false" customHeight="false" outlineLevel="1" collapsed="false">
      <c r="A116" s="184" t="n">
        <v>58</v>
      </c>
      <c r="B116" s="185" t="s">
        <v>290</v>
      </c>
      <c r="C116" s="186" t="s">
        <v>291</v>
      </c>
      <c r="D116" s="187" t="s">
        <v>222</v>
      </c>
      <c r="E116" s="188" t="n">
        <v>5.24</v>
      </c>
      <c r="F116" s="189" t="n">
        <v>0</v>
      </c>
      <c r="G116" s="190" t="n">
        <f aca="false">ROUND(E116*F116,2)</f>
        <v>0</v>
      </c>
      <c r="H116" s="180" t="n">
        <v>0</v>
      </c>
      <c r="I116" s="181" t="n">
        <f aca="false">ROUND(E116*H116,2)</f>
        <v>0</v>
      </c>
      <c r="J116" s="180" t="n">
        <v>150.5</v>
      </c>
      <c r="K116" s="181" t="n">
        <f aca="false">ROUND(E116*J116,2)</f>
        <v>788.62</v>
      </c>
      <c r="L116" s="181" t="n">
        <v>21</v>
      </c>
      <c r="M116" s="181" t="n">
        <f aca="false">G116*(1+L116/100)</f>
        <v>0</v>
      </c>
      <c r="N116" s="182" t="n">
        <v>0</v>
      </c>
      <c r="O116" s="182" t="n">
        <f aca="false">ROUND(E116*N116,2)</f>
        <v>0</v>
      </c>
      <c r="P116" s="182" t="n">
        <v>0</v>
      </c>
      <c r="Q116" s="182" t="n">
        <f aca="false">ROUND(E116*P116,2)</f>
        <v>0</v>
      </c>
      <c r="R116" s="181"/>
      <c r="S116" s="181" t="s">
        <v>138</v>
      </c>
      <c r="T116" s="181" t="s">
        <v>138</v>
      </c>
      <c r="U116" s="181" t="n">
        <v>0.236</v>
      </c>
      <c r="V116" s="181" t="n">
        <f aca="false">ROUND(E116*U116,2)</f>
        <v>1.24</v>
      </c>
      <c r="W116" s="181"/>
      <c r="X116" s="181" t="s">
        <v>139</v>
      </c>
      <c r="Y116" s="181" t="s">
        <v>140</v>
      </c>
      <c r="Z116" s="183"/>
      <c r="AA116" s="183"/>
      <c r="AB116" s="183"/>
      <c r="AC116" s="183"/>
      <c r="AD116" s="183"/>
      <c r="AE116" s="183"/>
      <c r="AF116" s="183"/>
      <c r="AG116" s="183" t="s">
        <v>141</v>
      </c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</row>
    <row r="117" customFormat="false" ht="12" hidden="false" customHeight="false" outlineLevel="2" collapsed="false">
      <c r="A117" s="191"/>
      <c r="B117" s="192"/>
      <c r="C117" s="193" t="s">
        <v>292</v>
      </c>
      <c r="D117" s="194"/>
      <c r="E117" s="195" t="n">
        <v>5.24</v>
      </c>
      <c r="F117" s="181"/>
      <c r="G117" s="181"/>
      <c r="H117" s="181"/>
      <c r="I117" s="181"/>
      <c r="J117" s="181"/>
      <c r="K117" s="181"/>
      <c r="L117" s="181"/>
      <c r="M117" s="181"/>
      <c r="N117" s="182"/>
      <c r="O117" s="182"/>
      <c r="P117" s="182"/>
      <c r="Q117" s="182"/>
      <c r="R117" s="181"/>
      <c r="S117" s="181"/>
      <c r="T117" s="181"/>
      <c r="U117" s="181"/>
      <c r="V117" s="181"/>
      <c r="W117" s="181"/>
      <c r="X117" s="181"/>
      <c r="Y117" s="181"/>
      <c r="Z117" s="183"/>
      <c r="AA117" s="183"/>
      <c r="AB117" s="183"/>
      <c r="AC117" s="183"/>
      <c r="AD117" s="183"/>
      <c r="AE117" s="183"/>
      <c r="AF117" s="183"/>
      <c r="AG117" s="183" t="s">
        <v>151</v>
      </c>
      <c r="AH117" s="183" t="n">
        <v>0</v>
      </c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</row>
    <row r="118" customFormat="false" ht="12" hidden="false" customHeight="false" outlineLevel="1" collapsed="false">
      <c r="A118" s="173" t="n">
        <v>59</v>
      </c>
      <c r="B118" s="174" t="s">
        <v>293</v>
      </c>
      <c r="C118" s="175" t="s">
        <v>294</v>
      </c>
      <c r="D118" s="176" t="s">
        <v>147</v>
      </c>
      <c r="E118" s="177" t="n">
        <v>40.3095</v>
      </c>
      <c r="F118" s="178" t="n">
        <v>0</v>
      </c>
      <c r="G118" s="179" t="n">
        <f aca="false">ROUND(E118*F118,2)</f>
        <v>0</v>
      </c>
      <c r="H118" s="180" t="n">
        <v>0</v>
      </c>
      <c r="I118" s="181" t="n">
        <f aca="false">ROUND(E118*H118,2)</f>
        <v>0</v>
      </c>
      <c r="J118" s="180" t="n">
        <v>625</v>
      </c>
      <c r="K118" s="181" t="n">
        <f aca="false">ROUND(E118*J118,2)</f>
        <v>25193.44</v>
      </c>
      <c r="L118" s="181" t="n">
        <v>21</v>
      </c>
      <c r="M118" s="181" t="n">
        <f aca="false">G118*(1+L118/100)</f>
        <v>0</v>
      </c>
      <c r="N118" s="182" t="n">
        <v>0</v>
      </c>
      <c r="O118" s="182" t="n">
        <f aca="false">ROUND(E118*N118,2)</f>
        <v>0</v>
      </c>
      <c r="P118" s="182" t="n">
        <v>0</v>
      </c>
      <c r="Q118" s="182" t="n">
        <f aca="false">ROUND(E118*P118,2)</f>
        <v>0</v>
      </c>
      <c r="R118" s="181"/>
      <c r="S118" s="181" t="s">
        <v>138</v>
      </c>
      <c r="T118" s="181" t="s">
        <v>138</v>
      </c>
      <c r="U118" s="181" t="n">
        <v>0.983</v>
      </c>
      <c r="V118" s="181" t="n">
        <f aca="false">ROUND(E118*U118,2)</f>
        <v>39.62</v>
      </c>
      <c r="W118" s="181"/>
      <c r="X118" s="181" t="s">
        <v>139</v>
      </c>
      <c r="Y118" s="181" t="s">
        <v>140</v>
      </c>
      <c r="Z118" s="183"/>
      <c r="AA118" s="183"/>
      <c r="AB118" s="183"/>
      <c r="AC118" s="183"/>
      <c r="AD118" s="183"/>
      <c r="AE118" s="183"/>
      <c r="AF118" s="183"/>
      <c r="AG118" s="183" t="s">
        <v>141</v>
      </c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</row>
    <row r="119" customFormat="false" ht="12" hidden="false" customHeight="false" outlineLevel="1" collapsed="false">
      <c r="A119" s="173" t="n">
        <v>60</v>
      </c>
      <c r="B119" s="174" t="s">
        <v>295</v>
      </c>
      <c r="C119" s="175" t="s">
        <v>296</v>
      </c>
      <c r="D119" s="176" t="s">
        <v>222</v>
      </c>
      <c r="E119" s="177" t="n">
        <v>28.16</v>
      </c>
      <c r="F119" s="178" t="n">
        <v>0</v>
      </c>
      <c r="G119" s="179" t="n">
        <f aca="false">ROUND(E119*F119,2)</f>
        <v>0</v>
      </c>
      <c r="H119" s="180" t="n">
        <v>39.5</v>
      </c>
      <c r="I119" s="181" t="n">
        <f aca="false">ROUND(E119*H119,2)</f>
        <v>1112.32</v>
      </c>
      <c r="J119" s="180" t="n">
        <v>44.5</v>
      </c>
      <c r="K119" s="181" t="n">
        <f aca="false">ROUND(E119*J119,2)</f>
        <v>1253.12</v>
      </c>
      <c r="L119" s="181" t="n">
        <v>21</v>
      </c>
      <c r="M119" s="181" t="n">
        <f aca="false">G119*(1+L119/100)</f>
        <v>0</v>
      </c>
      <c r="N119" s="182" t="n">
        <v>4E-005</v>
      </c>
      <c r="O119" s="182" t="n">
        <f aca="false">ROUND(E119*N119,2)</f>
        <v>0</v>
      </c>
      <c r="P119" s="182" t="n">
        <v>0</v>
      </c>
      <c r="Q119" s="182" t="n">
        <f aca="false">ROUND(E119*P119,2)</f>
        <v>0</v>
      </c>
      <c r="R119" s="181"/>
      <c r="S119" s="181" t="s">
        <v>138</v>
      </c>
      <c r="T119" s="181" t="s">
        <v>138</v>
      </c>
      <c r="U119" s="181" t="n">
        <v>0.07</v>
      </c>
      <c r="V119" s="181" t="n">
        <f aca="false">ROUND(E119*U119,2)</f>
        <v>1.97</v>
      </c>
      <c r="W119" s="181"/>
      <c r="X119" s="181" t="s">
        <v>139</v>
      </c>
      <c r="Y119" s="181" t="s">
        <v>140</v>
      </c>
      <c r="Z119" s="183"/>
      <c r="AA119" s="183"/>
      <c r="AB119" s="183"/>
      <c r="AC119" s="183"/>
      <c r="AD119" s="183"/>
      <c r="AE119" s="183"/>
      <c r="AF119" s="183"/>
      <c r="AG119" s="183" t="s">
        <v>141</v>
      </c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</row>
    <row r="120" customFormat="false" ht="12" hidden="false" customHeight="false" outlineLevel="1" collapsed="false">
      <c r="A120" s="173" t="n">
        <v>61</v>
      </c>
      <c r="B120" s="174" t="s">
        <v>297</v>
      </c>
      <c r="C120" s="175" t="s">
        <v>298</v>
      </c>
      <c r="D120" s="176" t="s">
        <v>147</v>
      </c>
      <c r="E120" s="177" t="n">
        <v>40.3095</v>
      </c>
      <c r="F120" s="178" t="n">
        <v>0</v>
      </c>
      <c r="G120" s="179" t="n">
        <f aca="false">ROUND(E120*F120,2)</f>
        <v>0</v>
      </c>
      <c r="H120" s="180" t="n">
        <v>16.2</v>
      </c>
      <c r="I120" s="181" t="n">
        <f aca="false">ROUND(E120*H120,2)</f>
        <v>653.01</v>
      </c>
      <c r="J120" s="180" t="n">
        <v>0</v>
      </c>
      <c r="K120" s="181" t="n">
        <f aca="false">ROUND(E120*J120,2)</f>
        <v>0</v>
      </c>
      <c r="L120" s="181" t="n">
        <v>21</v>
      </c>
      <c r="M120" s="181" t="n">
        <f aca="false">G120*(1+L120/100)</f>
        <v>0</v>
      </c>
      <c r="N120" s="182" t="n">
        <v>0.0006</v>
      </c>
      <c r="O120" s="182" t="n">
        <f aca="false">ROUND(E120*N120,2)</f>
        <v>0.02</v>
      </c>
      <c r="P120" s="182" t="n">
        <v>0</v>
      </c>
      <c r="Q120" s="182" t="n">
        <f aca="false">ROUND(E120*P120,2)</f>
        <v>0</v>
      </c>
      <c r="R120" s="181"/>
      <c r="S120" s="181" t="s">
        <v>138</v>
      </c>
      <c r="T120" s="181" t="s">
        <v>138</v>
      </c>
      <c r="U120" s="181" t="n">
        <v>0</v>
      </c>
      <c r="V120" s="181" t="n">
        <f aca="false">ROUND(E120*U120,2)</f>
        <v>0</v>
      </c>
      <c r="W120" s="181"/>
      <c r="X120" s="181" t="s">
        <v>139</v>
      </c>
      <c r="Y120" s="181" t="s">
        <v>140</v>
      </c>
      <c r="Z120" s="183"/>
      <c r="AA120" s="183"/>
      <c r="AB120" s="183"/>
      <c r="AC120" s="183"/>
      <c r="AD120" s="183"/>
      <c r="AE120" s="183"/>
      <c r="AF120" s="183"/>
      <c r="AG120" s="183" t="s">
        <v>141</v>
      </c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</row>
    <row r="121" customFormat="false" ht="12" hidden="false" customHeight="false" outlineLevel="1" collapsed="false">
      <c r="A121" s="184" t="n">
        <v>62</v>
      </c>
      <c r="B121" s="185" t="s">
        <v>299</v>
      </c>
      <c r="C121" s="186" t="s">
        <v>300</v>
      </c>
      <c r="D121" s="187" t="s">
        <v>147</v>
      </c>
      <c r="E121" s="188" t="n">
        <v>46.35593</v>
      </c>
      <c r="F121" s="189" t="n">
        <v>0</v>
      </c>
      <c r="G121" s="190" t="n">
        <f aca="false">ROUND(E121*F121,2)</f>
        <v>0</v>
      </c>
      <c r="H121" s="180" t="n">
        <v>577</v>
      </c>
      <c r="I121" s="181" t="n">
        <f aca="false">ROUND(E121*H121,2)</f>
        <v>26747.37</v>
      </c>
      <c r="J121" s="180" t="n">
        <v>0</v>
      </c>
      <c r="K121" s="181" t="n">
        <f aca="false">ROUND(E121*J121,2)</f>
        <v>0</v>
      </c>
      <c r="L121" s="181" t="n">
        <v>21</v>
      </c>
      <c r="M121" s="181" t="n">
        <f aca="false">G121*(1+L121/100)</f>
        <v>0</v>
      </c>
      <c r="N121" s="182" t="n">
        <v>0.0142</v>
      </c>
      <c r="O121" s="182" t="n">
        <f aca="false">ROUND(E121*N121,2)</f>
        <v>0.66</v>
      </c>
      <c r="P121" s="182" t="n">
        <v>0</v>
      </c>
      <c r="Q121" s="182" t="n">
        <f aca="false">ROUND(E121*P121,2)</f>
        <v>0</v>
      </c>
      <c r="R121" s="181" t="s">
        <v>185</v>
      </c>
      <c r="S121" s="181" t="s">
        <v>138</v>
      </c>
      <c r="T121" s="181" t="s">
        <v>138</v>
      </c>
      <c r="U121" s="181" t="n">
        <v>0</v>
      </c>
      <c r="V121" s="181" t="n">
        <f aca="false">ROUND(E121*U121,2)</f>
        <v>0</v>
      </c>
      <c r="W121" s="181"/>
      <c r="X121" s="181" t="s">
        <v>186</v>
      </c>
      <c r="Y121" s="181" t="s">
        <v>140</v>
      </c>
      <c r="Z121" s="183"/>
      <c r="AA121" s="183"/>
      <c r="AB121" s="183"/>
      <c r="AC121" s="183"/>
      <c r="AD121" s="183"/>
      <c r="AE121" s="183"/>
      <c r="AF121" s="183"/>
      <c r="AG121" s="183" t="s">
        <v>187</v>
      </c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</row>
    <row r="122" customFormat="false" ht="12" hidden="false" customHeight="false" outlineLevel="2" collapsed="false">
      <c r="A122" s="191"/>
      <c r="B122" s="192"/>
      <c r="C122" s="193" t="s">
        <v>301</v>
      </c>
      <c r="D122" s="194"/>
      <c r="E122" s="195" t="n">
        <v>46.35593</v>
      </c>
      <c r="F122" s="181"/>
      <c r="G122" s="181"/>
      <c r="H122" s="181"/>
      <c r="I122" s="181"/>
      <c r="J122" s="181"/>
      <c r="K122" s="181"/>
      <c r="L122" s="181"/>
      <c r="M122" s="181"/>
      <c r="N122" s="182"/>
      <c r="O122" s="182"/>
      <c r="P122" s="182"/>
      <c r="Q122" s="182"/>
      <c r="R122" s="181"/>
      <c r="S122" s="181"/>
      <c r="T122" s="181"/>
      <c r="U122" s="181"/>
      <c r="V122" s="181"/>
      <c r="W122" s="181"/>
      <c r="X122" s="181"/>
      <c r="Y122" s="181"/>
      <c r="Z122" s="183"/>
      <c r="AA122" s="183"/>
      <c r="AB122" s="183"/>
      <c r="AC122" s="183"/>
      <c r="AD122" s="183"/>
      <c r="AE122" s="183"/>
      <c r="AF122" s="183"/>
      <c r="AG122" s="183" t="s">
        <v>151</v>
      </c>
      <c r="AH122" s="183" t="n">
        <v>0</v>
      </c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</row>
    <row r="123" customFormat="false" ht="12.65" hidden="false" customHeight="false" outlineLevel="0" collapsed="false">
      <c r="A123" s="164" t="s">
        <v>133</v>
      </c>
      <c r="B123" s="165" t="s">
        <v>92</v>
      </c>
      <c r="C123" s="166" t="s">
        <v>93</v>
      </c>
      <c r="D123" s="167"/>
      <c r="E123" s="168"/>
      <c r="F123" s="169"/>
      <c r="G123" s="170" t="n">
        <f aca="false">SUMIF(AG124:AG130,"&lt;&gt;NOR",G124:G130)</f>
        <v>0</v>
      </c>
      <c r="H123" s="171"/>
      <c r="I123" s="171" t="n">
        <f aca="false">SUM(I124:I130)</f>
        <v>30815.86</v>
      </c>
      <c r="J123" s="171"/>
      <c r="K123" s="171" t="n">
        <f aca="false">SUM(K124:K130)</f>
        <v>30163.07</v>
      </c>
      <c r="L123" s="171"/>
      <c r="M123" s="171" t="n">
        <f aca="false">SUM(M124:M130)</f>
        <v>0</v>
      </c>
      <c r="N123" s="172"/>
      <c r="O123" s="172" t="n">
        <f aca="false">SUM(O124:O130)</f>
        <v>0.8</v>
      </c>
      <c r="P123" s="172"/>
      <c r="Q123" s="172" t="n">
        <f aca="false">SUM(Q124:Q130)</f>
        <v>0</v>
      </c>
      <c r="R123" s="171"/>
      <c r="S123" s="171"/>
      <c r="T123" s="171"/>
      <c r="U123" s="171"/>
      <c r="V123" s="171" t="n">
        <f aca="false">SUM(V124:V130)</f>
        <v>47.2</v>
      </c>
      <c r="W123" s="171"/>
      <c r="X123" s="171"/>
      <c r="Y123" s="171"/>
      <c r="AG123" s="3" t="s">
        <v>134</v>
      </c>
    </row>
    <row r="124" customFormat="false" ht="12" hidden="false" customHeight="false" outlineLevel="1" collapsed="false">
      <c r="A124" s="173" t="n">
        <v>63</v>
      </c>
      <c r="B124" s="174" t="s">
        <v>302</v>
      </c>
      <c r="C124" s="175" t="s">
        <v>303</v>
      </c>
      <c r="D124" s="176" t="s">
        <v>147</v>
      </c>
      <c r="E124" s="177" t="n">
        <v>41.056</v>
      </c>
      <c r="F124" s="178" t="n">
        <v>0</v>
      </c>
      <c r="G124" s="179" t="n">
        <f aca="false">ROUND(E124*F124,2)</f>
        <v>0</v>
      </c>
      <c r="H124" s="180" t="n">
        <v>8.1</v>
      </c>
      <c r="I124" s="181" t="n">
        <f aca="false">ROUND(E124*H124,2)</f>
        <v>332.55</v>
      </c>
      <c r="J124" s="180" t="n">
        <v>0</v>
      </c>
      <c r="K124" s="181" t="n">
        <f aca="false">ROUND(E124*J124,2)</f>
        <v>0</v>
      </c>
      <c r="L124" s="181" t="n">
        <v>21</v>
      </c>
      <c r="M124" s="181" t="n">
        <f aca="false">G124*(1+L124/100)</f>
        <v>0</v>
      </c>
      <c r="N124" s="182" t="n">
        <v>0.0003</v>
      </c>
      <c r="O124" s="182" t="n">
        <f aca="false">ROUND(E124*N124,2)</f>
        <v>0.01</v>
      </c>
      <c r="P124" s="182" t="n">
        <v>0</v>
      </c>
      <c r="Q124" s="182" t="n">
        <f aca="false">ROUND(E124*P124,2)</f>
        <v>0</v>
      </c>
      <c r="R124" s="181"/>
      <c r="S124" s="181" t="s">
        <v>138</v>
      </c>
      <c r="T124" s="181" t="s">
        <v>138</v>
      </c>
      <c r="U124" s="181" t="n">
        <v>0</v>
      </c>
      <c r="V124" s="181" t="n">
        <f aca="false">ROUND(E124*U124,2)</f>
        <v>0</v>
      </c>
      <c r="W124" s="181"/>
      <c r="X124" s="181" t="s">
        <v>139</v>
      </c>
      <c r="Y124" s="181" t="s">
        <v>140</v>
      </c>
      <c r="Z124" s="183"/>
      <c r="AA124" s="183"/>
      <c r="AB124" s="183"/>
      <c r="AC124" s="183"/>
      <c r="AD124" s="183"/>
      <c r="AE124" s="183"/>
      <c r="AF124" s="183"/>
      <c r="AG124" s="183" t="s">
        <v>141</v>
      </c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</row>
    <row r="125" customFormat="false" ht="19.4" hidden="false" customHeight="false" outlineLevel="1" collapsed="false">
      <c r="A125" s="184" t="n">
        <v>64</v>
      </c>
      <c r="B125" s="185" t="s">
        <v>304</v>
      </c>
      <c r="C125" s="186" t="s">
        <v>305</v>
      </c>
      <c r="D125" s="187" t="s">
        <v>147</v>
      </c>
      <c r="E125" s="188" t="n">
        <v>41.056</v>
      </c>
      <c r="F125" s="189" t="n">
        <v>0</v>
      </c>
      <c r="G125" s="190" t="n">
        <f aca="false">ROUND(E125*F125,2)</f>
        <v>0</v>
      </c>
      <c r="H125" s="180" t="n">
        <v>135</v>
      </c>
      <c r="I125" s="181" t="n">
        <f aca="false">ROUND(E125*H125,2)</f>
        <v>5542.56</v>
      </c>
      <c r="J125" s="180" t="n">
        <v>687</v>
      </c>
      <c r="K125" s="181" t="n">
        <f aca="false">ROUND(E125*J125,2)</f>
        <v>28205.47</v>
      </c>
      <c r="L125" s="181" t="n">
        <v>21</v>
      </c>
      <c r="M125" s="181" t="n">
        <f aca="false">G125*(1+L125/100)</f>
        <v>0</v>
      </c>
      <c r="N125" s="182" t="n">
        <v>0.00503</v>
      </c>
      <c r="O125" s="182" t="n">
        <f aca="false">ROUND(E125*N125,2)</f>
        <v>0.21</v>
      </c>
      <c r="P125" s="182" t="n">
        <v>0</v>
      </c>
      <c r="Q125" s="182" t="n">
        <f aca="false">ROUND(E125*P125,2)</f>
        <v>0</v>
      </c>
      <c r="R125" s="181"/>
      <c r="S125" s="181" t="s">
        <v>138</v>
      </c>
      <c r="T125" s="181" t="s">
        <v>138</v>
      </c>
      <c r="U125" s="181" t="n">
        <v>1.0746</v>
      </c>
      <c r="V125" s="181" t="n">
        <f aca="false">ROUND(E125*U125,2)</f>
        <v>44.12</v>
      </c>
      <c r="W125" s="181"/>
      <c r="X125" s="181" t="s">
        <v>139</v>
      </c>
      <c r="Y125" s="181" t="s">
        <v>140</v>
      </c>
      <c r="Z125" s="183"/>
      <c r="AA125" s="183"/>
      <c r="AB125" s="183"/>
      <c r="AC125" s="183"/>
      <c r="AD125" s="183"/>
      <c r="AE125" s="183"/>
      <c r="AF125" s="183"/>
      <c r="AG125" s="183" t="s">
        <v>141</v>
      </c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</row>
    <row r="126" customFormat="false" ht="12" hidden="false" customHeight="false" outlineLevel="2" collapsed="false">
      <c r="A126" s="191"/>
      <c r="B126" s="192"/>
      <c r="C126" s="193" t="s">
        <v>306</v>
      </c>
      <c r="D126" s="194"/>
      <c r="E126" s="195" t="n">
        <v>41.056</v>
      </c>
      <c r="F126" s="181"/>
      <c r="G126" s="181"/>
      <c r="H126" s="181"/>
      <c r="I126" s="181"/>
      <c r="J126" s="181"/>
      <c r="K126" s="181"/>
      <c r="L126" s="181"/>
      <c r="M126" s="181"/>
      <c r="N126" s="182"/>
      <c r="O126" s="182"/>
      <c r="P126" s="182"/>
      <c r="Q126" s="182"/>
      <c r="R126" s="181"/>
      <c r="S126" s="181"/>
      <c r="T126" s="181"/>
      <c r="U126" s="181"/>
      <c r="V126" s="181"/>
      <c r="W126" s="181"/>
      <c r="X126" s="181"/>
      <c r="Y126" s="181"/>
      <c r="Z126" s="183"/>
      <c r="AA126" s="183"/>
      <c r="AB126" s="183"/>
      <c r="AC126" s="183"/>
      <c r="AD126" s="183"/>
      <c r="AE126" s="183"/>
      <c r="AF126" s="183"/>
      <c r="AG126" s="183" t="s">
        <v>151</v>
      </c>
      <c r="AH126" s="183" t="n">
        <v>0</v>
      </c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</row>
    <row r="127" customFormat="false" ht="19.4" hidden="false" customHeight="false" outlineLevel="1" collapsed="false">
      <c r="A127" s="184" t="n">
        <v>65</v>
      </c>
      <c r="B127" s="185" t="s">
        <v>307</v>
      </c>
      <c r="C127" s="186" t="s">
        <v>308</v>
      </c>
      <c r="D127" s="187" t="s">
        <v>222</v>
      </c>
      <c r="E127" s="188" t="n">
        <v>25.66</v>
      </c>
      <c r="F127" s="189" t="n">
        <v>0</v>
      </c>
      <c r="G127" s="190" t="n">
        <f aca="false">ROUND(E127*F127,2)</f>
        <v>0</v>
      </c>
      <c r="H127" s="180" t="n">
        <v>210.21</v>
      </c>
      <c r="I127" s="181" t="n">
        <f aca="false">ROUND(E127*H127,2)</f>
        <v>5393.99</v>
      </c>
      <c r="J127" s="180" t="n">
        <v>76.29</v>
      </c>
      <c r="K127" s="181" t="n">
        <f aca="false">ROUND(E127*J127,2)</f>
        <v>1957.6</v>
      </c>
      <c r="L127" s="181" t="n">
        <v>21</v>
      </c>
      <c r="M127" s="181" t="n">
        <f aca="false">G127*(1+L127/100)</f>
        <v>0</v>
      </c>
      <c r="N127" s="182" t="n">
        <v>0.0001</v>
      </c>
      <c r="O127" s="182" t="n">
        <f aca="false">ROUND(E127*N127,2)</f>
        <v>0</v>
      </c>
      <c r="P127" s="182" t="n">
        <v>0</v>
      </c>
      <c r="Q127" s="182" t="n">
        <f aca="false">ROUND(E127*P127,2)</f>
        <v>0</v>
      </c>
      <c r="R127" s="181"/>
      <c r="S127" s="181" t="s">
        <v>138</v>
      </c>
      <c r="T127" s="181" t="s">
        <v>138</v>
      </c>
      <c r="U127" s="181" t="n">
        <v>0.12</v>
      </c>
      <c r="V127" s="181" t="n">
        <f aca="false">ROUND(E127*U127,2)</f>
        <v>3.08</v>
      </c>
      <c r="W127" s="181"/>
      <c r="X127" s="181" t="s">
        <v>139</v>
      </c>
      <c r="Y127" s="181" t="s">
        <v>140</v>
      </c>
      <c r="Z127" s="183"/>
      <c r="AA127" s="183"/>
      <c r="AB127" s="183"/>
      <c r="AC127" s="183"/>
      <c r="AD127" s="183"/>
      <c r="AE127" s="183"/>
      <c r="AF127" s="183"/>
      <c r="AG127" s="183" t="s">
        <v>141</v>
      </c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</row>
    <row r="128" customFormat="false" ht="12" hidden="false" customHeight="false" outlineLevel="2" collapsed="false">
      <c r="A128" s="191"/>
      <c r="B128" s="192"/>
      <c r="C128" s="193" t="s">
        <v>309</v>
      </c>
      <c r="D128" s="194"/>
      <c r="E128" s="195" t="n">
        <v>25.66</v>
      </c>
      <c r="F128" s="181"/>
      <c r="G128" s="181"/>
      <c r="H128" s="181"/>
      <c r="I128" s="181"/>
      <c r="J128" s="181"/>
      <c r="K128" s="181"/>
      <c r="L128" s="181"/>
      <c r="M128" s="181"/>
      <c r="N128" s="182"/>
      <c r="O128" s="182"/>
      <c r="P128" s="182"/>
      <c r="Q128" s="182"/>
      <c r="R128" s="181"/>
      <c r="S128" s="181"/>
      <c r="T128" s="181"/>
      <c r="U128" s="181"/>
      <c r="V128" s="181"/>
      <c r="W128" s="181"/>
      <c r="X128" s="181"/>
      <c r="Y128" s="181"/>
      <c r="Z128" s="183"/>
      <c r="AA128" s="183"/>
      <c r="AB128" s="183"/>
      <c r="AC128" s="183"/>
      <c r="AD128" s="183"/>
      <c r="AE128" s="183"/>
      <c r="AF128" s="183"/>
      <c r="AG128" s="183" t="s">
        <v>151</v>
      </c>
      <c r="AH128" s="183" t="n">
        <v>0</v>
      </c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</row>
    <row r="129" customFormat="false" ht="12" hidden="false" customHeight="false" outlineLevel="1" collapsed="false">
      <c r="A129" s="184" t="n">
        <v>66</v>
      </c>
      <c r="B129" s="185" t="s">
        <v>310</v>
      </c>
      <c r="C129" s="186" t="s">
        <v>311</v>
      </c>
      <c r="D129" s="187" t="s">
        <v>147</v>
      </c>
      <c r="E129" s="188" t="n">
        <v>47.2144</v>
      </c>
      <c r="F129" s="189" t="n">
        <v>0</v>
      </c>
      <c r="G129" s="190" t="n">
        <f aca="false">ROUND(E129*F129,2)</f>
        <v>0</v>
      </c>
      <c r="H129" s="180" t="n">
        <v>414</v>
      </c>
      <c r="I129" s="181" t="n">
        <f aca="false">ROUND(E129*H129,2)</f>
        <v>19546.76</v>
      </c>
      <c r="J129" s="180" t="n">
        <v>0</v>
      </c>
      <c r="K129" s="181" t="n">
        <f aca="false">ROUND(E129*J129,2)</f>
        <v>0</v>
      </c>
      <c r="L129" s="181" t="n">
        <v>21</v>
      </c>
      <c r="M129" s="181" t="n">
        <f aca="false">G129*(1+L129/100)</f>
        <v>0</v>
      </c>
      <c r="N129" s="182" t="n">
        <v>0.0122</v>
      </c>
      <c r="O129" s="182" t="n">
        <f aca="false">ROUND(E129*N129,2)</f>
        <v>0.58</v>
      </c>
      <c r="P129" s="182" t="n">
        <v>0</v>
      </c>
      <c r="Q129" s="182" t="n">
        <f aca="false">ROUND(E129*P129,2)</f>
        <v>0</v>
      </c>
      <c r="R129" s="181" t="s">
        <v>185</v>
      </c>
      <c r="S129" s="181" t="s">
        <v>138</v>
      </c>
      <c r="T129" s="181" t="s">
        <v>138</v>
      </c>
      <c r="U129" s="181" t="n">
        <v>0</v>
      </c>
      <c r="V129" s="181" t="n">
        <f aca="false">ROUND(E129*U129,2)</f>
        <v>0</v>
      </c>
      <c r="W129" s="181"/>
      <c r="X129" s="181" t="s">
        <v>186</v>
      </c>
      <c r="Y129" s="181" t="s">
        <v>140</v>
      </c>
      <c r="Z129" s="183"/>
      <c r="AA129" s="183"/>
      <c r="AB129" s="183"/>
      <c r="AC129" s="183"/>
      <c r="AD129" s="183"/>
      <c r="AE129" s="183"/>
      <c r="AF129" s="183"/>
      <c r="AG129" s="183" t="s">
        <v>187</v>
      </c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</row>
    <row r="130" customFormat="false" ht="12" hidden="false" customHeight="false" outlineLevel="2" collapsed="false">
      <c r="A130" s="191"/>
      <c r="B130" s="192"/>
      <c r="C130" s="193" t="s">
        <v>312</v>
      </c>
      <c r="D130" s="194"/>
      <c r="E130" s="195" t="n">
        <v>47.2144</v>
      </c>
      <c r="F130" s="181"/>
      <c r="G130" s="181"/>
      <c r="H130" s="181"/>
      <c r="I130" s="181"/>
      <c r="J130" s="181"/>
      <c r="K130" s="181"/>
      <c r="L130" s="181"/>
      <c r="M130" s="181"/>
      <c r="N130" s="182"/>
      <c r="O130" s="182"/>
      <c r="P130" s="182"/>
      <c r="Q130" s="182"/>
      <c r="R130" s="181"/>
      <c r="S130" s="181"/>
      <c r="T130" s="181"/>
      <c r="U130" s="181"/>
      <c r="V130" s="181"/>
      <c r="W130" s="181"/>
      <c r="X130" s="181"/>
      <c r="Y130" s="181"/>
      <c r="Z130" s="183"/>
      <c r="AA130" s="183"/>
      <c r="AB130" s="183"/>
      <c r="AC130" s="183"/>
      <c r="AD130" s="183"/>
      <c r="AE130" s="183"/>
      <c r="AF130" s="183"/>
      <c r="AG130" s="183" t="s">
        <v>151</v>
      </c>
      <c r="AH130" s="183" t="n">
        <v>0</v>
      </c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</row>
    <row r="131" customFormat="false" ht="12.65" hidden="false" customHeight="false" outlineLevel="0" collapsed="false">
      <c r="A131" s="164" t="s">
        <v>133</v>
      </c>
      <c r="B131" s="165" t="s">
        <v>94</v>
      </c>
      <c r="C131" s="166" t="s">
        <v>95</v>
      </c>
      <c r="D131" s="167"/>
      <c r="E131" s="168"/>
      <c r="F131" s="169"/>
      <c r="G131" s="170" t="n">
        <f aca="false">SUMIF(AG132:AG136,"&lt;&gt;NOR",G132:G136)</f>
        <v>0</v>
      </c>
      <c r="H131" s="171"/>
      <c r="I131" s="171" t="n">
        <f aca="false">SUM(I132:I136)</f>
        <v>571.31</v>
      </c>
      <c r="J131" s="171"/>
      <c r="K131" s="171" t="n">
        <f aca="false">SUM(K132:K136)</f>
        <v>3633.84</v>
      </c>
      <c r="L131" s="171"/>
      <c r="M131" s="171" t="n">
        <f aca="false">SUM(M132:M136)</f>
        <v>0</v>
      </c>
      <c r="N131" s="172"/>
      <c r="O131" s="172" t="n">
        <f aca="false">SUM(O132:O136)</f>
        <v>0.01</v>
      </c>
      <c r="P131" s="172"/>
      <c r="Q131" s="172" t="n">
        <f aca="false">SUM(Q132:Q136)</f>
        <v>0</v>
      </c>
      <c r="R131" s="171"/>
      <c r="S131" s="171"/>
      <c r="T131" s="171"/>
      <c r="U131" s="171"/>
      <c r="V131" s="171" t="n">
        <f aca="false">SUM(V132:V136)</f>
        <v>5.71</v>
      </c>
      <c r="W131" s="171"/>
      <c r="X131" s="171"/>
      <c r="Y131" s="171"/>
      <c r="AG131" s="3" t="s">
        <v>134</v>
      </c>
    </row>
    <row r="132" customFormat="false" ht="12" hidden="false" customHeight="false" outlineLevel="1" collapsed="false">
      <c r="A132" s="184" t="n">
        <v>67</v>
      </c>
      <c r="B132" s="185" t="s">
        <v>313</v>
      </c>
      <c r="C132" s="186" t="s">
        <v>314</v>
      </c>
      <c r="D132" s="187" t="s">
        <v>147</v>
      </c>
      <c r="E132" s="188" t="n">
        <v>42.4762</v>
      </c>
      <c r="F132" s="189" t="n">
        <v>0</v>
      </c>
      <c r="G132" s="190" t="n">
        <f aca="false">ROUND(E132*F132,2)</f>
        <v>0</v>
      </c>
      <c r="H132" s="180" t="n">
        <v>7.41</v>
      </c>
      <c r="I132" s="181" t="n">
        <f aca="false">ROUND(E132*H132,2)</f>
        <v>314.75</v>
      </c>
      <c r="J132" s="180" t="n">
        <v>20.69</v>
      </c>
      <c r="K132" s="181" t="n">
        <f aca="false">ROUND(E132*J132,2)</f>
        <v>878.83</v>
      </c>
      <c r="L132" s="181" t="n">
        <v>21</v>
      </c>
      <c r="M132" s="181" t="n">
        <f aca="false">G132*(1+L132/100)</f>
        <v>0</v>
      </c>
      <c r="N132" s="182" t="n">
        <v>7E-005</v>
      </c>
      <c r="O132" s="182" t="n">
        <f aca="false">ROUND(E132*N132,2)</f>
        <v>0</v>
      </c>
      <c r="P132" s="182" t="n">
        <v>0</v>
      </c>
      <c r="Q132" s="182" t="n">
        <f aca="false">ROUND(E132*P132,2)</f>
        <v>0</v>
      </c>
      <c r="R132" s="181"/>
      <c r="S132" s="181" t="s">
        <v>138</v>
      </c>
      <c r="T132" s="181" t="s">
        <v>138</v>
      </c>
      <c r="U132" s="181" t="n">
        <v>0.03248</v>
      </c>
      <c r="V132" s="181" t="n">
        <f aca="false">ROUND(E132*U132,2)</f>
        <v>1.38</v>
      </c>
      <c r="W132" s="181"/>
      <c r="X132" s="181" t="s">
        <v>139</v>
      </c>
      <c r="Y132" s="181" t="s">
        <v>140</v>
      </c>
      <c r="Z132" s="183"/>
      <c r="AA132" s="183"/>
      <c r="AB132" s="183"/>
      <c r="AC132" s="183"/>
      <c r="AD132" s="183"/>
      <c r="AE132" s="183"/>
      <c r="AF132" s="183"/>
      <c r="AG132" s="183" t="s">
        <v>141</v>
      </c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</row>
    <row r="133" customFormat="false" ht="12" hidden="false" customHeight="false" outlineLevel="2" collapsed="false">
      <c r="A133" s="191"/>
      <c r="B133" s="192"/>
      <c r="C133" s="193" t="s">
        <v>315</v>
      </c>
      <c r="D133" s="194"/>
      <c r="E133" s="195" t="n">
        <v>33.358</v>
      </c>
      <c r="F133" s="181"/>
      <c r="G133" s="181"/>
      <c r="H133" s="181"/>
      <c r="I133" s="181"/>
      <c r="J133" s="181"/>
      <c r="K133" s="181"/>
      <c r="L133" s="181"/>
      <c r="M133" s="181"/>
      <c r="N133" s="182"/>
      <c r="O133" s="182"/>
      <c r="P133" s="182"/>
      <c r="Q133" s="182"/>
      <c r="R133" s="181"/>
      <c r="S133" s="181"/>
      <c r="T133" s="181"/>
      <c r="U133" s="181"/>
      <c r="V133" s="181"/>
      <c r="W133" s="181"/>
      <c r="X133" s="181"/>
      <c r="Y133" s="181"/>
      <c r="Z133" s="183"/>
      <c r="AA133" s="183"/>
      <c r="AB133" s="183"/>
      <c r="AC133" s="183"/>
      <c r="AD133" s="183"/>
      <c r="AE133" s="183"/>
      <c r="AF133" s="183"/>
      <c r="AG133" s="183" t="s">
        <v>151</v>
      </c>
      <c r="AH133" s="183" t="n">
        <v>0</v>
      </c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</row>
    <row r="134" customFormat="false" ht="12" hidden="false" customHeight="false" outlineLevel="3" collapsed="false">
      <c r="A134" s="191"/>
      <c r="B134" s="192"/>
      <c r="C134" s="193" t="s">
        <v>316</v>
      </c>
      <c r="D134" s="194"/>
      <c r="E134" s="195" t="n">
        <v>6.7802</v>
      </c>
      <c r="F134" s="181"/>
      <c r="G134" s="181"/>
      <c r="H134" s="181"/>
      <c r="I134" s="181"/>
      <c r="J134" s="181"/>
      <c r="K134" s="181"/>
      <c r="L134" s="181"/>
      <c r="M134" s="181"/>
      <c r="N134" s="182"/>
      <c r="O134" s="182"/>
      <c r="P134" s="182"/>
      <c r="Q134" s="182"/>
      <c r="R134" s="181"/>
      <c r="S134" s="181"/>
      <c r="T134" s="181"/>
      <c r="U134" s="181"/>
      <c r="V134" s="181"/>
      <c r="W134" s="181"/>
      <c r="X134" s="181"/>
      <c r="Y134" s="181"/>
      <c r="Z134" s="183"/>
      <c r="AA134" s="183"/>
      <c r="AB134" s="183"/>
      <c r="AC134" s="183"/>
      <c r="AD134" s="183"/>
      <c r="AE134" s="183"/>
      <c r="AF134" s="183"/>
      <c r="AG134" s="183" t="s">
        <v>151</v>
      </c>
      <c r="AH134" s="183" t="n">
        <v>0</v>
      </c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</row>
    <row r="135" customFormat="false" ht="12" hidden="false" customHeight="false" outlineLevel="3" collapsed="false">
      <c r="A135" s="191"/>
      <c r="B135" s="192"/>
      <c r="C135" s="193" t="s">
        <v>165</v>
      </c>
      <c r="D135" s="194"/>
      <c r="E135" s="195" t="n">
        <v>2.338</v>
      </c>
      <c r="F135" s="181"/>
      <c r="G135" s="181"/>
      <c r="H135" s="181"/>
      <c r="I135" s="181"/>
      <c r="J135" s="181"/>
      <c r="K135" s="181"/>
      <c r="L135" s="181"/>
      <c r="M135" s="181"/>
      <c r="N135" s="182"/>
      <c r="O135" s="182"/>
      <c r="P135" s="182"/>
      <c r="Q135" s="182"/>
      <c r="R135" s="181"/>
      <c r="S135" s="181"/>
      <c r="T135" s="181"/>
      <c r="U135" s="181"/>
      <c r="V135" s="181"/>
      <c r="W135" s="181"/>
      <c r="X135" s="181"/>
      <c r="Y135" s="181"/>
      <c r="Z135" s="183"/>
      <c r="AA135" s="183"/>
      <c r="AB135" s="183"/>
      <c r="AC135" s="183"/>
      <c r="AD135" s="183"/>
      <c r="AE135" s="183"/>
      <c r="AF135" s="183"/>
      <c r="AG135" s="183" t="s">
        <v>151</v>
      </c>
      <c r="AH135" s="183" t="n">
        <v>0</v>
      </c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</row>
    <row r="136" customFormat="false" ht="12" hidden="false" customHeight="false" outlineLevel="1" collapsed="false">
      <c r="A136" s="173" t="n">
        <v>68</v>
      </c>
      <c r="B136" s="174" t="s">
        <v>317</v>
      </c>
      <c r="C136" s="175" t="s">
        <v>318</v>
      </c>
      <c r="D136" s="176" t="s">
        <v>147</v>
      </c>
      <c r="E136" s="177" t="n">
        <v>42.4762</v>
      </c>
      <c r="F136" s="178" t="n">
        <v>0</v>
      </c>
      <c r="G136" s="179" t="n">
        <f aca="false">ROUND(E136*F136,2)</f>
        <v>0</v>
      </c>
      <c r="H136" s="180" t="n">
        <v>6.04</v>
      </c>
      <c r="I136" s="181" t="n">
        <f aca="false">ROUND(E136*H136,2)</f>
        <v>256.56</v>
      </c>
      <c r="J136" s="180" t="n">
        <v>64.86</v>
      </c>
      <c r="K136" s="181" t="n">
        <f aca="false">ROUND(E136*J136,2)</f>
        <v>2755.01</v>
      </c>
      <c r="L136" s="181" t="n">
        <v>21</v>
      </c>
      <c r="M136" s="181" t="n">
        <f aca="false">G136*(1+L136/100)</f>
        <v>0</v>
      </c>
      <c r="N136" s="182" t="n">
        <v>0.00015</v>
      </c>
      <c r="O136" s="182" t="n">
        <f aca="false">ROUND(E136*N136,2)</f>
        <v>0.01</v>
      </c>
      <c r="P136" s="182" t="n">
        <v>0</v>
      </c>
      <c r="Q136" s="182" t="n">
        <f aca="false">ROUND(E136*P136,2)</f>
        <v>0</v>
      </c>
      <c r="R136" s="181"/>
      <c r="S136" s="181" t="s">
        <v>138</v>
      </c>
      <c r="T136" s="181" t="s">
        <v>138</v>
      </c>
      <c r="U136" s="181" t="n">
        <v>0.10191</v>
      </c>
      <c r="V136" s="181" t="n">
        <f aca="false">ROUND(E136*U136,2)</f>
        <v>4.33</v>
      </c>
      <c r="W136" s="181"/>
      <c r="X136" s="181" t="s">
        <v>139</v>
      </c>
      <c r="Y136" s="181" t="s">
        <v>140</v>
      </c>
      <c r="Z136" s="183"/>
      <c r="AA136" s="183"/>
      <c r="AB136" s="183"/>
      <c r="AC136" s="183"/>
      <c r="AD136" s="183"/>
      <c r="AE136" s="183"/>
      <c r="AF136" s="183"/>
      <c r="AG136" s="183" t="s">
        <v>141</v>
      </c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</row>
    <row r="137" customFormat="false" ht="12.65" hidden="false" customHeight="false" outlineLevel="0" collapsed="false">
      <c r="A137" s="164" t="s">
        <v>133</v>
      </c>
      <c r="B137" s="165" t="s">
        <v>96</v>
      </c>
      <c r="C137" s="166" t="s">
        <v>97</v>
      </c>
      <c r="D137" s="167"/>
      <c r="E137" s="168"/>
      <c r="F137" s="169"/>
      <c r="G137" s="170" t="n">
        <f aca="false">SUM(G138:G139)</f>
        <v>0</v>
      </c>
      <c r="H137" s="171"/>
      <c r="I137" s="171" t="n">
        <f aca="false">SUM(I138:I138)</f>
        <v>0</v>
      </c>
      <c r="J137" s="171"/>
      <c r="K137" s="171" t="n">
        <f aca="false">SUM(K138:K138)</f>
        <v>15000</v>
      </c>
      <c r="L137" s="171"/>
      <c r="M137" s="171" t="n">
        <f aca="false">SUM(M138:M138)</f>
        <v>0</v>
      </c>
      <c r="N137" s="172"/>
      <c r="O137" s="172" t="n">
        <f aca="false">SUM(O138:O138)</f>
        <v>0</v>
      </c>
      <c r="P137" s="172"/>
      <c r="Q137" s="172" t="n">
        <f aca="false">SUM(Q138:Q138)</f>
        <v>0</v>
      </c>
      <c r="R137" s="171"/>
      <c r="S137" s="171"/>
      <c r="T137" s="171"/>
      <c r="U137" s="171"/>
      <c r="V137" s="171" t="n">
        <f aca="false">SUM(V138:V138)</f>
        <v>0</v>
      </c>
      <c r="W137" s="171"/>
      <c r="X137" s="171"/>
      <c r="Y137" s="171"/>
      <c r="AG137" s="3" t="s">
        <v>134</v>
      </c>
    </row>
    <row r="138" customFormat="false" ht="19.4" hidden="false" customHeight="false" outlineLevel="1" collapsed="false">
      <c r="A138" s="173" t="n">
        <v>69</v>
      </c>
      <c r="B138" s="174" t="s">
        <v>319</v>
      </c>
      <c r="C138" s="175" t="s">
        <v>320</v>
      </c>
      <c r="D138" s="176" t="s">
        <v>234</v>
      </c>
      <c r="E138" s="177" t="n">
        <v>2</v>
      </c>
      <c r="F138" s="178" t="n">
        <v>0</v>
      </c>
      <c r="G138" s="179" t="n">
        <f aca="false">ROUND(E138*F138,2)</f>
        <v>0</v>
      </c>
      <c r="H138" s="180" t="n">
        <v>0</v>
      </c>
      <c r="I138" s="181" t="n">
        <f aca="false">ROUND(E138*H138,2)</f>
        <v>0</v>
      </c>
      <c r="J138" s="180" t="n">
        <v>7500</v>
      </c>
      <c r="K138" s="181" t="n">
        <f aca="false">ROUND(E138*J138,2)</f>
        <v>15000</v>
      </c>
      <c r="L138" s="181" t="n">
        <v>21</v>
      </c>
      <c r="M138" s="181" t="n">
        <f aca="false">G138*(1+L138/100)</f>
        <v>0</v>
      </c>
      <c r="N138" s="182" t="n">
        <v>0</v>
      </c>
      <c r="O138" s="182" t="n">
        <f aca="false">ROUND(E138*N138,2)</f>
        <v>0</v>
      </c>
      <c r="P138" s="182" t="n">
        <v>0</v>
      </c>
      <c r="Q138" s="182" t="n">
        <f aca="false">ROUND(E138*P138,2)</f>
        <v>0</v>
      </c>
      <c r="R138" s="181"/>
      <c r="S138" s="181" t="s">
        <v>160</v>
      </c>
      <c r="T138" s="181" t="s">
        <v>161</v>
      </c>
      <c r="U138" s="181" t="n">
        <v>0</v>
      </c>
      <c r="V138" s="181" t="n">
        <f aca="false">ROUND(E138*U138,2)</f>
        <v>0</v>
      </c>
      <c r="W138" s="181"/>
      <c r="X138" s="181" t="s">
        <v>139</v>
      </c>
      <c r="Y138" s="181" t="s">
        <v>140</v>
      </c>
      <c r="Z138" s="183"/>
      <c r="AA138" s="183"/>
      <c r="AB138" s="183"/>
      <c r="AC138" s="183"/>
      <c r="AD138" s="183"/>
      <c r="AE138" s="183"/>
      <c r="AF138" s="183"/>
      <c r="AG138" s="183" t="s">
        <v>141</v>
      </c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</row>
    <row r="139" customFormat="false" ht="12" hidden="false" customHeight="false" outlineLevel="1" collapsed="false">
      <c r="A139" s="196" t="n">
        <v>70</v>
      </c>
      <c r="B139" s="174" t="s">
        <v>321</v>
      </c>
      <c r="C139" s="175" t="s">
        <v>322</v>
      </c>
      <c r="D139" s="176" t="s">
        <v>323</v>
      </c>
      <c r="E139" s="177" t="n">
        <v>1</v>
      </c>
      <c r="F139" s="178" t="n">
        <f aca="false">SUM('1. - Silnoproudá elektrot...'!J30)</f>
        <v>0</v>
      </c>
      <c r="G139" s="179" t="n">
        <f aca="false">ROUND(E139*F139,2)</f>
        <v>0</v>
      </c>
      <c r="H139" s="180"/>
      <c r="I139" s="181"/>
      <c r="J139" s="180"/>
      <c r="K139" s="181"/>
      <c r="L139" s="181"/>
      <c r="M139" s="181"/>
      <c r="N139" s="182"/>
      <c r="O139" s="182"/>
      <c r="P139" s="182"/>
      <c r="Q139" s="182"/>
      <c r="R139" s="181"/>
      <c r="S139" s="181"/>
      <c r="T139" s="181"/>
      <c r="U139" s="181"/>
      <c r="V139" s="181"/>
      <c r="W139" s="181"/>
      <c r="X139" s="181"/>
      <c r="Y139" s="181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</row>
    <row r="140" customFormat="false" ht="12.65" hidden="false" customHeight="false" outlineLevel="0" collapsed="false">
      <c r="A140" s="164" t="s">
        <v>133</v>
      </c>
      <c r="B140" s="165" t="s">
        <v>98</v>
      </c>
      <c r="C140" s="166" t="s">
        <v>99</v>
      </c>
      <c r="D140" s="167"/>
      <c r="E140" s="168"/>
      <c r="F140" s="169"/>
      <c r="G140" s="170" t="n">
        <f aca="false">SUMIF(AG141:AG146,"&lt;&gt;NOR",G141:G146)</f>
        <v>0</v>
      </c>
      <c r="H140" s="171"/>
      <c r="I140" s="171" t="n">
        <f aca="false">SUM(I141:I146)</f>
        <v>0</v>
      </c>
      <c r="J140" s="171"/>
      <c r="K140" s="171" t="n">
        <f aca="false">SUM(K141:K146)</f>
        <v>61928.12</v>
      </c>
      <c r="L140" s="171"/>
      <c r="M140" s="171" t="n">
        <f aca="false">SUM(M141:M146)</f>
        <v>0</v>
      </c>
      <c r="N140" s="172"/>
      <c r="O140" s="172" t="n">
        <f aca="false">SUM(O141:O146)</f>
        <v>0</v>
      </c>
      <c r="P140" s="172"/>
      <c r="Q140" s="172" t="n">
        <f aca="false">SUM(Q141:Q146)</f>
        <v>0</v>
      </c>
      <c r="R140" s="171"/>
      <c r="S140" s="171"/>
      <c r="T140" s="171"/>
      <c r="U140" s="171"/>
      <c r="V140" s="171" t="n">
        <f aca="false">SUM(V141:V146)</f>
        <v>80.3</v>
      </c>
      <c r="W140" s="171"/>
      <c r="X140" s="171"/>
      <c r="Y140" s="171"/>
      <c r="AG140" s="3" t="s">
        <v>134</v>
      </c>
    </row>
    <row r="141" customFormat="false" ht="12" hidden="false" customHeight="false" outlineLevel="1" collapsed="false">
      <c r="A141" s="173" t="n">
        <v>71</v>
      </c>
      <c r="B141" s="174" t="s">
        <v>324</v>
      </c>
      <c r="C141" s="175" t="s">
        <v>325</v>
      </c>
      <c r="D141" s="176" t="s">
        <v>144</v>
      </c>
      <c r="E141" s="177" t="n">
        <v>25.675</v>
      </c>
      <c r="F141" s="178" t="n">
        <v>0</v>
      </c>
      <c r="G141" s="179" t="n">
        <f aca="false">ROUND(E141*F141,2)</f>
        <v>0</v>
      </c>
      <c r="H141" s="180" t="n">
        <v>0</v>
      </c>
      <c r="I141" s="181" t="n">
        <f aca="false">ROUND(E141*H141,2)</f>
        <v>0</v>
      </c>
      <c r="J141" s="180" t="n">
        <v>374.5</v>
      </c>
      <c r="K141" s="181" t="n">
        <f aca="false">ROUND(E141*J141,2)</f>
        <v>9615.29</v>
      </c>
      <c r="L141" s="181" t="n">
        <v>21</v>
      </c>
      <c r="M141" s="181" t="n">
        <f aca="false">G141*(1+L141/100)</f>
        <v>0</v>
      </c>
      <c r="N141" s="182" t="n">
        <v>0</v>
      </c>
      <c r="O141" s="182" t="n">
        <f aca="false">ROUND(E141*N141,2)</f>
        <v>0</v>
      </c>
      <c r="P141" s="182" t="n">
        <v>0</v>
      </c>
      <c r="Q141" s="182" t="n">
        <f aca="false">ROUND(E141*P141,2)</f>
        <v>0</v>
      </c>
      <c r="R141" s="181"/>
      <c r="S141" s="181" t="s">
        <v>138</v>
      </c>
      <c r="T141" s="181" t="s">
        <v>138</v>
      </c>
      <c r="U141" s="181" t="n">
        <v>0.746</v>
      </c>
      <c r="V141" s="181" t="n">
        <f aca="false">ROUND(E141*U141,2)</f>
        <v>19.15</v>
      </c>
      <c r="W141" s="181"/>
      <c r="X141" s="181" t="s">
        <v>139</v>
      </c>
      <c r="Y141" s="181" t="s">
        <v>140</v>
      </c>
      <c r="Z141" s="183"/>
      <c r="AA141" s="183"/>
      <c r="AB141" s="183"/>
      <c r="AC141" s="183"/>
      <c r="AD141" s="183"/>
      <c r="AE141" s="183"/>
      <c r="AF141" s="183"/>
      <c r="AG141" s="183" t="s">
        <v>141</v>
      </c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</row>
    <row r="142" customFormat="false" ht="12" hidden="false" customHeight="false" outlineLevel="1" collapsed="false">
      <c r="A142" s="173" t="n">
        <v>72</v>
      </c>
      <c r="B142" s="174" t="s">
        <v>326</v>
      </c>
      <c r="C142" s="175" t="s">
        <v>327</v>
      </c>
      <c r="D142" s="176" t="s">
        <v>144</v>
      </c>
      <c r="E142" s="177" t="n">
        <v>25.675</v>
      </c>
      <c r="F142" s="178" t="n">
        <v>0</v>
      </c>
      <c r="G142" s="179" t="n">
        <f aca="false">ROUND(E142*F142,2)</f>
        <v>0</v>
      </c>
      <c r="H142" s="180" t="n">
        <v>0</v>
      </c>
      <c r="I142" s="181" t="n">
        <f aca="false">ROUND(E142*H142,2)</f>
        <v>0</v>
      </c>
      <c r="J142" s="180" t="n">
        <v>471</v>
      </c>
      <c r="K142" s="181" t="n">
        <f aca="false">ROUND(E142*J142,2)</f>
        <v>12092.93</v>
      </c>
      <c r="L142" s="181" t="n">
        <v>21</v>
      </c>
      <c r="M142" s="181" t="n">
        <f aca="false">G142*(1+L142/100)</f>
        <v>0</v>
      </c>
      <c r="N142" s="182" t="n">
        <v>0</v>
      </c>
      <c r="O142" s="182" t="n">
        <f aca="false">ROUND(E142*N142,2)</f>
        <v>0</v>
      </c>
      <c r="P142" s="182" t="n">
        <v>0</v>
      </c>
      <c r="Q142" s="182" t="n">
        <f aca="false">ROUND(E142*P142,2)</f>
        <v>0</v>
      </c>
      <c r="R142" s="181"/>
      <c r="S142" s="181" t="s">
        <v>138</v>
      </c>
      <c r="T142" s="181" t="s">
        <v>138</v>
      </c>
      <c r="U142" s="181" t="n">
        <v>0.933</v>
      </c>
      <c r="V142" s="181" t="n">
        <f aca="false">ROUND(E142*U142,2)</f>
        <v>23.95</v>
      </c>
      <c r="W142" s="181"/>
      <c r="X142" s="181" t="s">
        <v>139</v>
      </c>
      <c r="Y142" s="181" t="s">
        <v>140</v>
      </c>
      <c r="Z142" s="183"/>
      <c r="AA142" s="183"/>
      <c r="AB142" s="183"/>
      <c r="AC142" s="183"/>
      <c r="AD142" s="183"/>
      <c r="AE142" s="183"/>
      <c r="AF142" s="183"/>
      <c r="AG142" s="183" t="s">
        <v>141</v>
      </c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</row>
    <row r="143" customFormat="false" ht="12" hidden="false" customHeight="false" outlineLevel="1" collapsed="false">
      <c r="A143" s="173" t="n">
        <v>73</v>
      </c>
      <c r="B143" s="174" t="s">
        <v>328</v>
      </c>
      <c r="C143" s="175" t="s">
        <v>329</v>
      </c>
      <c r="D143" s="176" t="s">
        <v>144</v>
      </c>
      <c r="E143" s="177" t="n">
        <v>25.675</v>
      </c>
      <c r="F143" s="178" t="n">
        <v>0</v>
      </c>
      <c r="G143" s="179" t="n">
        <f aca="false">ROUND(E143*F143,2)</f>
        <v>0</v>
      </c>
      <c r="H143" s="180" t="n">
        <v>0</v>
      </c>
      <c r="I143" s="181" t="n">
        <f aca="false">ROUND(E143*H143,2)</f>
        <v>0</v>
      </c>
      <c r="J143" s="180" t="n">
        <v>440.5</v>
      </c>
      <c r="K143" s="181" t="n">
        <f aca="false">ROUND(E143*J143,2)</f>
        <v>11309.84</v>
      </c>
      <c r="L143" s="181" t="n">
        <v>21</v>
      </c>
      <c r="M143" s="181" t="n">
        <f aca="false">G143*(1+L143/100)</f>
        <v>0</v>
      </c>
      <c r="N143" s="182" t="n">
        <v>0</v>
      </c>
      <c r="O143" s="182" t="n">
        <f aca="false">ROUND(E143*N143,2)</f>
        <v>0</v>
      </c>
      <c r="P143" s="182" t="n">
        <v>0</v>
      </c>
      <c r="Q143" s="182" t="n">
        <f aca="false">ROUND(E143*P143,2)</f>
        <v>0</v>
      </c>
      <c r="R143" s="181"/>
      <c r="S143" s="181" t="s">
        <v>138</v>
      </c>
      <c r="T143" s="181" t="s">
        <v>138</v>
      </c>
      <c r="U143" s="181" t="n">
        <v>0.959</v>
      </c>
      <c r="V143" s="181" t="n">
        <f aca="false">ROUND(E143*U143,2)</f>
        <v>24.62</v>
      </c>
      <c r="W143" s="181"/>
      <c r="X143" s="181" t="s">
        <v>139</v>
      </c>
      <c r="Y143" s="181" t="s">
        <v>140</v>
      </c>
      <c r="Z143" s="183"/>
      <c r="AA143" s="183"/>
      <c r="AB143" s="183"/>
      <c r="AC143" s="183"/>
      <c r="AD143" s="183"/>
      <c r="AE143" s="183"/>
      <c r="AF143" s="183"/>
      <c r="AG143" s="183" t="s">
        <v>141</v>
      </c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</row>
    <row r="144" customFormat="false" ht="12" hidden="false" customHeight="false" outlineLevel="1" collapsed="false">
      <c r="A144" s="173" t="n">
        <v>74</v>
      </c>
      <c r="B144" s="174" t="s">
        <v>330</v>
      </c>
      <c r="C144" s="175" t="s">
        <v>331</v>
      </c>
      <c r="D144" s="176" t="s">
        <v>144</v>
      </c>
      <c r="E144" s="177" t="n">
        <v>25.675</v>
      </c>
      <c r="F144" s="178" t="n">
        <v>0</v>
      </c>
      <c r="G144" s="179" t="n">
        <f aca="false">ROUND(E144*F144,2)</f>
        <v>0</v>
      </c>
      <c r="H144" s="180" t="n">
        <v>0</v>
      </c>
      <c r="I144" s="181" t="n">
        <f aca="false">ROUND(E144*H144,2)</f>
        <v>0</v>
      </c>
      <c r="J144" s="180" t="n">
        <v>301</v>
      </c>
      <c r="K144" s="181" t="n">
        <f aca="false">ROUND(E144*J144,2)</f>
        <v>7728.18</v>
      </c>
      <c r="L144" s="181" t="n">
        <v>21</v>
      </c>
      <c r="M144" s="181" t="n">
        <f aca="false">G144*(1+L144/100)</f>
        <v>0</v>
      </c>
      <c r="N144" s="182" t="n">
        <v>0</v>
      </c>
      <c r="O144" s="182" t="n">
        <f aca="false">ROUND(E144*N144,2)</f>
        <v>0</v>
      </c>
      <c r="P144" s="182" t="n">
        <v>0</v>
      </c>
      <c r="Q144" s="182" t="n">
        <f aca="false">ROUND(E144*P144,2)</f>
        <v>0</v>
      </c>
      <c r="R144" s="181"/>
      <c r="S144" s="181" t="s">
        <v>138</v>
      </c>
      <c r="T144" s="181" t="s">
        <v>138</v>
      </c>
      <c r="U144" s="181" t="n">
        <v>0.49</v>
      </c>
      <c r="V144" s="181" t="n">
        <f aca="false">ROUND(E144*U144,2)</f>
        <v>12.58</v>
      </c>
      <c r="W144" s="181"/>
      <c r="X144" s="181" t="s">
        <v>139</v>
      </c>
      <c r="Y144" s="181" t="s">
        <v>140</v>
      </c>
      <c r="Z144" s="183"/>
      <c r="AA144" s="183"/>
      <c r="AB144" s="183"/>
      <c r="AC144" s="183"/>
      <c r="AD144" s="183"/>
      <c r="AE144" s="183"/>
      <c r="AF144" s="183"/>
      <c r="AG144" s="183" t="s">
        <v>141</v>
      </c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</row>
    <row r="145" customFormat="false" ht="12" hidden="false" customHeight="false" outlineLevel="1" collapsed="false">
      <c r="A145" s="173" t="n">
        <v>75</v>
      </c>
      <c r="B145" s="174" t="s">
        <v>332</v>
      </c>
      <c r="C145" s="175" t="s">
        <v>333</v>
      </c>
      <c r="D145" s="176" t="s">
        <v>144</v>
      </c>
      <c r="E145" s="177" t="n">
        <v>256.75</v>
      </c>
      <c r="F145" s="178" t="n">
        <v>0</v>
      </c>
      <c r="G145" s="179" t="n">
        <f aca="false">ROUND(E145*F145,2)</f>
        <v>0</v>
      </c>
      <c r="H145" s="180" t="n">
        <v>0</v>
      </c>
      <c r="I145" s="181" t="n">
        <f aca="false">ROUND(E145*H145,2)</f>
        <v>0</v>
      </c>
      <c r="J145" s="180" t="n">
        <v>26.4</v>
      </c>
      <c r="K145" s="181" t="n">
        <f aca="false">ROUND(E145*J145,2)</f>
        <v>6778.2</v>
      </c>
      <c r="L145" s="181" t="n">
        <v>21</v>
      </c>
      <c r="M145" s="181" t="n">
        <f aca="false">G145*(1+L145/100)</f>
        <v>0</v>
      </c>
      <c r="N145" s="182" t="n">
        <v>0</v>
      </c>
      <c r="O145" s="182" t="n">
        <f aca="false">ROUND(E145*N145,2)</f>
        <v>0</v>
      </c>
      <c r="P145" s="182" t="n">
        <v>0</v>
      </c>
      <c r="Q145" s="182" t="n">
        <f aca="false">ROUND(E145*P145,2)</f>
        <v>0</v>
      </c>
      <c r="R145" s="181"/>
      <c r="S145" s="181" t="s">
        <v>138</v>
      </c>
      <c r="T145" s="181" t="s">
        <v>138</v>
      </c>
      <c r="U145" s="181" t="n">
        <v>0</v>
      </c>
      <c r="V145" s="181" t="n">
        <f aca="false">ROUND(E145*U145,2)</f>
        <v>0</v>
      </c>
      <c r="W145" s="181"/>
      <c r="X145" s="181" t="s">
        <v>139</v>
      </c>
      <c r="Y145" s="181" t="s">
        <v>140</v>
      </c>
      <c r="Z145" s="183"/>
      <c r="AA145" s="183"/>
      <c r="AB145" s="183"/>
      <c r="AC145" s="183"/>
      <c r="AD145" s="183"/>
      <c r="AE145" s="183"/>
      <c r="AF145" s="183"/>
      <c r="AG145" s="183" t="s">
        <v>141</v>
      </c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</row>
    <row r="146" customFormat="false" ht="12" hidden="false" customHeight="false" outlineLevel="1" collapsed="false">
      <c r="A146" s="184" t="n">
        <v>76</v>
      </c>
      <c r="B146" s="185" t="s">
        <v>334</v>
      </c>
      <c r="C146" s="186" t="s">
        <v>335</v>
      </c>
      <c r="D146" s="187" t="s">
        <v>144</v>
      </c>
      <c r="E146" s="188" t="n">
        <v>25.675</v>
      </c>
      <c r="F146" s="189" t="n">
        <v>0</v>
      </c>
      <c r="G146" s="190" t="n">
        <f aca="false">ROUND(E146*F146,2)</f>
        <v>0</v>
      </c>
      <c r="H146" s="180" t="n">
        <v>0</v>
      </c>
      <c r="I146" s="181" t="n">
        <f aca="false">ROUND(E146*H146,2)</f>
        <v>0</v>
      </c>
      <c r="J146" s="180" t="n">
        <v>561</v>
      </c>
      <c r="K146" s="181" t="n">
        <f aca="false">ROUND(E146*J146,2)</f>
        <v>14403.68</v>
      </c>
      <c r="L146" s="181" t="n">
        <v>21</v>
      </c>
      <c r="M146" s="181" t="n">
        <f aca="false">G146*(1+L146/100)</f>
        <v>0</v>
      </c>
      <c r="N146" s="182" t="n">
        <v>0</v>
      </c>
      <c r="O146" s="182" t="n">
        <f aca="false">ROUND(E146*N146,2)</f>
        <v>0</v>
      </c>
      <c r="P146" s="182" t="n">
        <v>0</v>
      </c>
      <c r="Q146" s="182" t="n">
        <f aca="false">ROUND(E146*P146,2)</f>
        <v>0</v>
      </c>
      <c r="R146" s="181"/>
      <c r="S146" s="181" t="s">
        <v>138</v>
      </c>
      <c r="T146" s="181" t="s">
        <v>138</v>
      </c>
      <c r="U146" s="181" t="n">
        <v>0</v>
      </c>
      <c r="V146" s="181" t="n">
        <f aca="false">ROUND(E146*U146,2)</f>
        <v>0</v>
      </c>
      <c r="W146" s="181"/>
      <c r="X146" s="181" t="s">
        <v>139</v>
      </c>
      <c r="Y146" s="181" t="s">
        <v>140</v>
      </c>
      <c r="Z146" s="183"/>
      <c r="AA146" s="183"/>
      <c r="AB146" s="183"/>
      <c r="AC146" s="183"/>
      <c r="AD146" s="183"/>
      <c r="AE146" s="183"/>
      <c r="AF146" s="183"/>
      <c r="AG146" s="183" t="s">
        <v>141</v>
      </c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</row>
    <row r="147" customFormat="false" ht="12.65" hidden="false" customHeight="false" outlineLevel="0" collapsed="false">
      <c r="A147" s="159"/>
      <c r="B147" s="160"/>
      <c r="C147" s="197"/>
      <c r="D147" s="161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AE147" s="3" t="n">
        <v>12</v>
      </c>
      <c r="AF147" s="3" t="n">
        <v>21</v>
      </c>
      <c r="AG147" s="3" t="s">
        <v>119</v>
      </c>
    </row>
    <row r="148" customFormat="false" ht="12.65" hidden="false" customHeight="false" outlineLevel="0" collapsed="false">
      <c r="A148" s="198"/>
      <c r="B148" s="199" t="s">
        <v>20</v>
      </c>
      <c r="C148" s="200"/>
      <c r="D148" s="201"/>
      <c r="E148" s="202"/>
      <c r="F148" s="202"/>
      <c r="G148" s="203" t="n">
        <f aca="false">G8+G10+G13+G19+G26+G28+G31+G33+G35+G37+G41+G46+G75+G77+G84+G86+G88+G90+G96+G115+G123+G131+G137+G140</f>
        <v>0</v>
      </c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AE148" s="3" t="n">
        <f aca="false">SUMIF(L7:L146,AE147,G7:G146)</f>
        <v>0</v>
      </c>
      <c r="AF148" s="3" t="n">
        <f aca="false">SUMIF(L7:L146,AF147,G7:G146)</f>
        <v>0</v>
      </c>
      <c r="AG148" s="3" t="s">
        <v>336</v>
      </c>
    </row>
    <row r="149" customFormat="false" ht="12.65" hidden="false" customHeight="false" outlineLevel="0" collapsed="false">
      <c r="A149" s="159"/>
      <c r="B149" s="160"/>
      <c r="C149" s="197"/>
      <c r="D149" s="161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</row>
    <row r="150" customFormat="false" ht="12.65" hidden="false" customHeight="false" outlineLevel="0" collapsed="false">
      <c r="A150" s="159"/>
      <c r="B150" s="160"/>
      <c r="C150" s="197"/>
      <c r="D150" s="161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</row>
    <row r="151" customFormat="false" ht="12.65" hidden="false" customHeight="false" outlineLevel="0" collapsed="false">
      <c r="A151" s="204" t="s">
        <v>337</v>
      </c>
      <c r="B151" s="204"/>
      <c r="C151" s="204"/>
      <c r="D151" s="161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</row>
    <row r="152" customFormat="false" ht="12.65" hidden="false" customHeight="false" outlineLevel="0" collapsed="false">
      <c r="A152" s="205"/>
      <c r="B152" s="205"/>
      <c r="C152" s="205"/>
      <c r="D152" s="205"/>
      <c r="E152" s="205"/>
      <c r="F152" s="205"/>
      <c r="G152" s="205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AG152" s="3" t="s">
        <v>338</v>
      </c>
    </row>
    <row r="153" customFormat="false" ht="12.65" hidden="false" customHeight="false" outlineLevel="0" collapsed="false">
      <c r="A153" s="205"/>
      <c r="B153" s="205"/>
      <c r="C153" s="205"/>
      <c r="D153" s="205"/>
      <c r="E153" s="205"/>
      <c r="F153" s="205"/>
      <c r="G153" s="205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</row>
    <row r="154" customFormat="false" ht="12.65" hidden="false" customHeight="false" outlineLevel="0" collapsed="false">
      <c r="A154" s="205"/>
      <c r="B154" s="205"/>
      <c r="C154" s="205"/>
      <c r="D154" s="205"/>
      <c r="E154" s="205"/>
      <c r="F154" s="205"/>
      <c r="G154" s="205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</row>
    <row r="155" customFormat="false" ht="12.65" hidden="false" customHeight="false" outlineLevel="0" collapsed="false">
      <c r="A155" s="205"/>
      <c r="B155" s="205"/>
      <c r="C155" s="205"/>
      <c r="D155" s="205"/>
      <c r="E155" s="205"/>
      <c r="F155" s="205"/>
      <c r="G155" s="20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</row>
    <row r="156" customFormat="false" ht="12.65" hidden="false" customHeight="false" outlineLevel="0" collapsed="false">
      <c r="A156" s="205"/>
      <c r="B156" s="205"/>
      <c r="C156" s="205"/>
      <c r="D156" s="205"/>
      <c r="E156" s="205"/>
      <c r="F156" s="205"/>
      <c r="G156" s="205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</row>
    <row r="157" customFormat="false" ht="12" hidden="false" customHeight="false" outlineLevel="0" collapsed="false">
      <c r="A157" s="159"/>
      <c r="B157" s="160"/>
      <c r="C157" s="197"/>
      <c r="D157" s="161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</row>
    <row r="158" customFormat="false" ht="12" hidden="false" customHeight="false" outlineLevel="0" collapsed="false">
      <c r="C158" s="206"/>
      <c r="D158" s="100"/>
      <c r="AG158" s="3" t="s">
        <v>339</v>
      </c>
    </row>
    <row r="159" customFormat="false" ht="12" hidden="false" customHeight="false" outlineLevel="0" collapsed="false">
      <c r="D159" s="100"/>
    </row>
    <row r="160" customFormat="false" ht="12" hidden="false" customHeight="false" outlineLevel="0" collapsed="false">
      <c r="D160" s="100"/>
    </row>
    <row r="161" customFormat="false" ht="12" hidden="false" customHeight="false" outlineLevel="0" collapsed="false">
      <c r="D161" s="100"/>
    </row>
    <row r="162" customFormat="false" ht="12" hidden="false" customHeight="false" outlineLevel="0" collapsed="false">
      <c r="D162" s="100"/>
    </row>
    <row r="163" customFormat="false" ht="12" hidden="false" customHeight="false" outlineLevel="0" collapsed="false">
      <c r="D163" s="100"/>
    </row>
    <row r="164" customFormat="false" ht="12" hidden="false" customHeight="false" outlineLevel="0" collapsed="false">
      <c r="D164" s="100"/>
    </row>
    <row r="165" customFormat="false" ht="12" hidden="false" customHeight="false" outlineLevel="0" collapsed="false">
      <c r="D165" s="100"/>
    </row>
    <row r="166" customFormat="false" ht="12" hidden="false" customHeight="false" outlineLevel="0" collapsed="false">
      <c r="D166" s="100"/>
    </row>
    <row r="167" customFormat="false" ht="12" hidden="false" customHeight="false" outlineLevel="0" collapsed="false">
      <c r="D167" s="100"/>
    </row>
    <row r="168" customFormat="false" ht="12" hidden="false" customHeight="false" outlineLevel="0" collapsed="false">
      <c r="D168" s="100"/>
    </row>
    <row r="169" customFormat="false" ht="12" hidden="false" customHeight="false" outlineLevel="0" collapsed="false">
      <c r="D169" s="100"/>
    </row>
    <row r="170" customFormat="false" ht="12" hidden="false" customHeight="false" outlineLevel="0" collapsed="false">
      <c r="D170" s="100"/>
    </row>
    <row r="171" customFormat="false" ht="12" hidden="false" customHeight="false" outlineLevel="0" collapsed="false">
      <c r="D171" s="100"/>
    </row>
    <row r="172" customFormat="false" ht="12" hidden="false" customHeight="false" outlineLevel="0" collapsed="false">
      <c r="D172" s="100"/>
    </row>
    <row r="173" customFormat="false" ht="12" hidden="false" customHeight="false" outlineLevel="0" collapsed="false">
      <c r="D173" s="100"/>
    </row>
    <row r="174" customFormat="false" ht="12" hidden="false" customHeight="false" outlineLevel="0" collapsed="false">
      <c r="D174" s="100"/>
    </row>
    <row r="175" customFormat="false" ht="12" hidden="false" customHeight="false" outlineLevel="0" collapsed="false">
      <c r="D175" s="100"/>
    </row>
    <row r="176" customFormat="false" ht="12" hidden="false" customHeight="false" outlineLevel="0" collapsed="false">
      <c r="D176" s="100"/>
    </row>
    <row r="177" customFormat="false" ht="12" hidden="false" customHeight="false" outlineLevel="0" collapsed="false">
      <c r="D177" s="100"/>
    </row>
    <row r="178" customFormat="false" ht="12" hidden="false" customHeight="false" outlineLevel="0" collapsed="false">
      <c r="D178" s="100"/>
    </row>
    <row r="179" customFormat="false" ht="12" hidden="false" customHeight="false" outlineLevel="0" collapsed="false">
      <c r="D179" s="100"/>
    </row>
    <row r="180" customFormat="false" ht="12" hidden="false" customHeight="false" outlineLevel="0" collapsed="false">
      <c r="D180" s="100"/>
    </row>
    <row r="181" customFormat="false" ht="12" hidden="false" customHeight="false" outlineLevel="0" collapsed="false">
      <c r="D181" s="100"/>
    </row>
    <row r="182" customFormat="false" ht="12" hidden="false" customHeight="false" outlineLevel="0" collapsed="false">
      <c r="D182" s="100"/>
    </row>
    <row r="183" customFormat="false" ht="12" hidden="false" customHeight="false" outlineLevel="0" collapsed="false">
      <c r="D183" s="100"/>
    </row>
    <row r="184" customFormat="false" ht="12" hidden="false" customHeight="false" outlineLevel="0" collapsed="false">
      <c r="D184" s="100"/>
    </row>
    <row r="185" customFormat="false" ht="12" hidden="false" customHeight="false" outlineLevel="0" collapsed="false">
      <c r="D185" s="100"/>
    </row>
    <row r="186" customFormat="false" ht="12" hidden="false" customHeight="false" outlineLevel="0" collapsed="false">
      <c r="D186" s="100"/>
    </row>
    <row r="187" customFormat="false" ht="12" hidden="false" customHeight="false" outlineLevel="0" collapsed="false">
      <c r="D187" s="100"/>
    </row>
    <row r="188" customFormat="false" ht="12" hidden="false" customHeight="false" outlineLevel="0" collapsed="false">
      <c r="D188" s="100"/>
    </row>
    <row r="189" customFormat="false" ht="12" hidden="false" customHeight="false" outlineLevel="0" collapsed="false">
      <c r="D189" s="100"/>
    </row>
    <row r="190" customFormat="false" ht="12" hidden="false" customHeight="false" outlineLevel="0" collapsed="false">
      <c r="D190" s="100"/>
    </row>
    <row r="191" customFormat="false" ht="12" hidden="false" customHeight="false" outlineLevel="0" collapsed="false">
      <c r="D191" s="100"/>
    </row>
    <row r="192" customFormat="false" ht="12" hidden="false" customHeight="false" outlineLevel="0" collapsed="false">
      <c r="D192" s="100"/>
    </row>
    <row r="193" customFormat="false" ht="12" hidden="false" customHeight="false" outlineLevel="0" collapsed="false">
      <c r="D193" s="100"/>
    </row>
    <row r="194" customFormat="false" ht="12" hidden="false" customHeight="false" outlineLevel="0" collapsed="false">
      <c r="D194" s="100"/>
    </row>
    <row r="195" customFormat="false" ht="12" hidden="false" customHeight="false" outlineLevel="0" collapsed="false">
      <c r="D195" s="100"/>
    </row>
    <row r="196" customFormat="false" ht="12" hidden="false" customHeight="false" outlineLevel="0" collapsed="false">
      <c r="D196" s="100"/>
    </row>
    <row r="197" customFormat="false" ht="12" hidden="false" customHeight="false" outlineLevel="0" collapsed="false">
      <c r="D197" s="100"/>
    </row>
    <row r="198" customFormat="false" ht="12" hidden="false" customHeight="false" outlineLevel="0" collapsed="false">
      <c r="D198" s="100"/>
    </row>
    <row r="199" customFormat="false" ht="12" hidden="false" customHeight="false" outlineLevel="0" collapsed="false">
      <c r="D199" s="100"/>
    </row>
    <row r="200" customFormat="false" ht="12" hidden="false" customHeight="false" outlineLevel="0" collapsed="false">
      <c r="D200" s="100"/>
    </row>
    <row r="201" customFormat="false" ht="12" hidden="false" customHeight="false" outlineLevel="0" collapsed="false">
      <c r="D201" s="100"/>
    </row>
    <row r="202" customFormat="false" ht="12" hidden="false" customHeight="false" outlineLevel="0" collapsed="false">
      <c r="D202" s="100"/>
    </row>
    <row r="203" customFormat="false" ht="12" hidden="false" customHeight="false" outlineLevel="0" collapsed="false">
      <c r="D203" s="100"/>
    </row>
    <row r="204" customFormat="false" ht="12" hidden="false" customHeight="false" outlineLevel="0" collapsed="false">
      <c r="D204" s="100"/>
    </row>
    <row r="205" customFormat="false" ht="12" hidden="false" customHeight="false" outlineLevel="0" collapsed="false">
      <c r="D205" s="100"/>
    </row>
    <row r="206" customFormat="false" ht="12" hidden="false" customHeight="false" outlineLevel="0" collapsed="false">
      <c r="D206" s="100"/>
    </row>
    <row r="207" customFormat="false" ht="12" hidden="false" customHeight="false" outlineLevel="0" collapsed="false">
      <c r="D207" s="100"/>
    </row>
    <row r="208" customFormat="false" ht="12" hidden="false" customHeight="false" outlineLevel="0" collapsed="false">
      <c r="D208" s="100"/>
    </row>
    <row r="209" customFormat="false" ht="12" hidden="false" customHeight="false" outlineLevel="0" collapsed="false">
      <c r="D209" s="100"/>
    </row>
    <row r="210" customFormat="false" ht="12" hidden="false" customHeight="false" outlineLevel="0" collapsed="false">
      <c r="D210" s="100"/>
    </row>
    <row r="211" customFormat="false" ht="12" hidden="false" customHeight="false" outlineLevel="0" collapsed="false">
      <c r="D211" s="100"/>
    </row>
    <row r="212" customFormat="false" ht="12" hidden="false" customHeight="false" outlineLevel="0" collapsed="false">
      <c r="D212" s="100"/>
    </row>
    <row r="213" customFormat="false" ht="12" hidden="false" customHeight="false" outlineLevel="0" collapsed="false">
      <c r="D213" s="100"/>
    </row>
    <row r="214" customFormat="false" ht="12" hidden="false" customHeight="false" outlineLevel="0" collapsed="false">
      <c r="D214" s="100"/>
    </row>
    <row r="215" customFormat="false" ht="12" hidden="false" customHeight="false" outlineLevel="0" collapsed="false">
      <c r="D215" s="100"/>
    </row>
    <row r="216" customFormat="false" ht="12" hidden="false" customHeight="false" outlineLevel="0" collapsed="false">
      <c r="D216" s="100"/>
    </row>
    <row r="217" customFormat="false" ht="12" hidden="false" customHeight="false" outlineLevel="0" collapsed="false">
      <c r="D217" s="100"/>
    </row>
    <row r="218" customFormat="false" ht="12" hidden="false" customHeight="false" outlineLevel="0" collapsed="false">
      <c r="D218" s="100"/>
    </row>
    <row r="219" customFormat="false" ht="12" hidden="false" customHeight="false" outlineLevel="0" collapsed="false">
      <c r="D219" s="100"/>
    </row>
    <row r="220" customFormat="false" ht="12" hidden="false" customHeight="false" outlineLevel="0" collapsed="false">
      <c r="D220" s="100"/>
    </row>
    <row r="221" customFormat="false" ht="12" hidden="false" customHeight="false" outlineLevel="0" collapsed="false">
      <c r="D221" s="100"/>
    </row>
    <row r="222" customFormat="false" ht="12" hidden="false" customHeight="false" outlineLevel="0" collapsed="false">
      <c r="D222" s="100"/>
    </row>
    <row r="223" customFormat="false" ht="12" hidden="false" customHeight="false" outlineLevel="0" collapsed="false">
      <c r="D223" s="100"/>
    </row>
    <row r="224" customFormat="false" ht="12" hidden="false" customHeight="false" outlineLevel="0" collapsed="false">
      <c r="D224" s="100"/>
    </row>
    <row r="225" customFormat="false" ht="12" hidden="false" customHeight="false" outlineLevel="0" collapsed="false">
      <c r="D225" s="100"/>
    </row>
    <row r="226" customFormat="false" ht="12" hidden="false" customHeight="false" outlineLevel="0" collapsed="false">
      <c r="D226" s="100"/>
    </row>
    <row r="227" customFormat="false" ht="12" hidden="false" customHeight="false" outlineLevel="0" collapsed="false">
      <c r="D227" s="100"/>
    </row>
    <row r="228" customFormat="false" ht="12" hidden="false" customHeight="false" outlineLevel="0" collapsed="false">
      <c r="D228" s="100"/>
    </row>
    <row r="229" customFormat="false" ht="12" hidden="false" customHeight="false" outlineLevel="0" collapsed="false">
      <c r="D229" s="100"/>
    </row>
    <row r="230" customFormat="false" ht="12" hidden="false" customHeight="false" outlineLevel="0" collapsed="false">
      <c r="D230" s="100"/>
    </row>
    <row r="231" customFormat="false" ht="12" hidden="false" customHeight="false" outlineLevel="0" collapsed="false">
      <c r="D231" s="100"/>
    </row>
    <row r="232" customFormat="false" ht="12" hidden="false" customHeight="false" outlineLevel="0" collapsed="false">
      <c r="D232" s="100"/>
    </row>
    <row r="233" customFormat="false" ht="12" hidden="false" customHeight="false" outlineLevel="0" collapsed="false">
      <c r="D233" s="100"/>
    </row>
    <row r="234" customFormat="false" ht="12" hidden="false" customHeight="false" outlineLevel="0" collapsed="false">
      <c r="D234" s="100"/>
    </row>
    <row r="235" customFormat="false" ht="12" hidden="false" customHeight="false" outlineLevel="0" collapsed="false">
      <c r="D235" s="100"/>
    </row>
    <row r="236" customFormat="false" ht="12" hidden="false" customHeight="false" outlineLevel="0" collapsed="false">
      <c r="D236" s="100"/>
    </row>
    <row r="237" customFormat="false" ht="12" hidden="false" customHeight="false" outlineLevel="0" collapsed="false">
      <c r="D237" s="100"/>
    </row>
    <row r="238" customFormat="false" ht="12" hidden="false" customHeight="false" outlineLevel="0" collapsed="false">
      <c r="D238" s="100"/>
    </row>
    <row r="239" customFormat="false" ht="12" hidden="false" customHeight="false" outlineLevel="0" collapsed="false">
      <c r="D239" s="100"/>
    </row>
    <row r="240" customFormat="false" ht="12" hidden="false" customHeight="false" outlineLevel="0" collapsed="false">
      <c r="D240" s="100"/>
    </row>
    <row r="241" customFormat="false" ht="12" hidden="false" customHeight="false" outlineLevel="0" collapsed="false">
      <c r="D241" s="100"/>
    </row>
    <row r="242" customFormat="false" ht="12" hidden="false" customHeight="false" outlineLevel="0" collapsed="false">
      <c r="D242" s="100"/>
    </row>
    <row r="243" customFormat="false" ht="12" hidden="false" customHeight="false" outlineLevel="0" collapsed="false">
      <c r="D243" s="100"/>
    </row>
    <row r="244" customFormat="false" ht="12" hidden="false" customHeight="false" outlineLevel="0" collapsed="false">
      <c r="D244" s="100"/>
    </row>
    <row r="245" customFormat="false" ht="12" hidden="false" customHeight="false" outlineLevel="0" collapsed="false">
      <c r="D245" s="100"/>
    </row>
    <row r="246" customFormat="false" ht="12" hidden="false" customHeight="false" outlineLevel="0" collapsed="false">
      <c r="D246" s="100"/>
    </row>
    <row r="247" customFormat="false" ht="12" hidden="false" customHeight="false" outlineLevel="0" collapsed="false">
      <c r="D247" s="100"/>
    </row>
    <row r="248" customFormat="false" ht="12" hidden="false" customHeight="false" outlineLevel="0" collapsed="false">
      <c r="D248" s="100"/>
    </row>
    <row r="249" customFormat="false" ht="12" hidden="false" customHeight="false" outlineLevel="0" collapsed="false">
      <c r="D249" s="100"/>
    </row>
    <row r="250" customFormat="false" ht="12" hidden="false" customHeight="false" outlineLevel="0" collapsed="false">
      <c r="D250" s="100"/>
    </row>
    <row r="251" customFormat="false" ht="12" hidden="false" customHeight="false" outlineLevel="0" collapsed="false">
      <c r="D251" s="100"/>
    </row>
    <row r="252" customFormat="false" ht="12" hidden="false" customHeight="false" outlineLevel="0" collapsed="false">
      <c r="D252" s="100"/>
    </row>
    <row r="253" customFormat="false" ht="12" hidden="false" customHeight="false" outlineLevel="0" collapsed="false">
      <c r="D253" s="100"/>
    </row>
    <row r="254" customFormat="false" ht="12" hidden="false" customHeight="false" outlineLevel="0" collapsed="false">
      <c r="D254" s="100"/>
    </row>
    <row r="255" customFormat="false" ht="12" hidden="false" customHeight="false" outlineLevel="0" collapsed="false">
      <c r="D255" s="100"/>
    </row>
    <row r="256" customFormat="false" ht="12" hidden="false" customHeight="false" outlineLevel="0" collapsed="false">
      <c r="D256" s="100"/>
    </row>
    <row r="257" customFormat="false" ht="12" hidden="false" customHeight="false" outlineLevel="0" collapsed="false">
      <c r="D257" s="100"/>
    </row>
    <row r="258" customFormat="false" ht="12" hidden="false" customHeight="false" outlineLevel="0" collapsed="false">
      <c r="D258" s="100"/>
    </row>
    <row r="259" customFormat="false" ht="12" hidden="false" customHeight="false" outlineLevel="0" collapsed="false">
      <c r="D259" s="100"/>
    </row>
    <row r="260" customFormat="false" ht="12" hidden="false" customHeight="false" outlineLevel="0" collapsed="false">
      <c r="D260" s="100"/>
    </row>
    <row r="261" customFormat="false" ht="12" hidden="false" customHeight="false" outlineLevel="0" collapsed="false">
      <c r="D261" s="100"/>
    </row>
    <row r="262" customFormat="false" ht="12" hidden="false" customHeight="false" outlineLevel="0" collapsed="false">
      <c r="D262" s="100"/>
    </row>
    <row r="263" customFormat="false" ht="12" hidden="false" customHeight="false" outlineLevel="0" collapsed="false">
      <c r="D263" s="100"/>
    </row>
    <row r="264" customFormat="false" ht="12" hidden="false" customHeight="false" outlineLevel="0" collapsed="false">
      <c r="D264" s="100"/>
    </row>
    <row r="265" customFormat="false" ht="12" hidden="false" customHeight="false" outlineLevel="0" collapsed="false">
      <c r="D265" s="100"/>
    </row>
    <row r="266" customFormat="false" ht="12" hidden="false" customHeight="false" outlineLevel="0" collapsed="false">
      <c r="D266" s="100"/>
    </row>
    <row r="267" customFormat="false" ht="12" hidden="false" customHeight="false" outlineLevel="0" collapsed="false">
      <c r="D267" s="100"/>
    </row>
    <row r="268" customFormat="false" ht="12" hidden="false" customHeight="false" outlineLevel="0" collapsed="false">
      <c r="D268" s="100"/>
    </row>
    <row r="269" customFormat="false" ht="12" hidden="false" customHeight="false" outlineLevel="0" collapsed="false">
      <c r="D269" s="100"/>
    </row>
    <row r="270" customFormat="false" ht="12" hidden="false" customHeight="false" outlineLevel="0" collapsed="false">
      <c r="D270" s="100"/>
    </row>
    <row r="271" customFormat="false" ht="12" hidden="false" customHeight="false" outlineLevel="0" collapsed="false">
      <c r="D271" s="100"/>
    </row>
    <row r="272" customFormat="false" ht="12" hidden="false" customHeight="false" outlineLevel="0" collapsed="false">
      <c r="D272" s="100"/>
    </row>
    <row r="273" customFormat="false" ht="12" hidden="false" customHeight="false" outlineLevel="0" collapsed="false">
      <c r="D273" s="100"/>
    </row>
    <row r="274" customFormat="false" ht="12" hidden="false" customHeight="false" outlineLevel="0" collapsed="false">
      <c r="D274" s="100"/>
    </row>
    <row r="275" customFormat="false" ht="12" hidden="false" customHeight="false" outlineLevel="0" collapsed="false">
      <c r="D275" s="100"/>
    </row>
    <row r="276" customFormat="false" ht="12" hidden="false" customHeight="false" outlineLevel="0" collapsed="false">
      <c r="D276" s="100"/>
    </row>
    <row r="277" customFormat="false" ht="12" hidden="false" customHeight="false" outlineLevel="0" collapsed="false">
      <c r="D277" s="100"/>
    </row>
    <row r="278" customFormat="false" ht="12" hidden="false" customHeight="false" outlineLevel="0" collapsed="false">
      <c r="D278" s="100"/>
    </row>
    <row r="279" customFormat="false" ht="12" hidden="false" customHeight="false" outlineLevel="0" collapsed="false">
      <c r="D279" s="100"/>
    </row>
    <row r="280" customFormat="false" ht="12" hidden="false" customHeight="false" outlineLevel="0" collapsed="false">
      <c r="D280" s="100"/>
    </row>
    <row r="281" customFormat="false" ht="12" hidden="false" customHeight="false" outlineLevel="0" collapsed="false">
      <c r="D281" s="100"/>
    </row>
    <row r="282" customFormat="false" ht="12" hidden="false" customHeight="false" outlineLevel="0" collapsed="false">
      <c r="D282" s="100"/>
    </row>
    <row r="283" customFormat="false" ht="12" hidden="false" customHeight="false" outlineLevel="0" collapsed="false">
      <c r="D283" s="100"/>
    </row>
    <row r="284" customFormat="false" ht="12" hidden="false" customHeight="false" outlineLevel="0" collapsed="false">
      <c r="D284" s="100"/>
    </row>
    <row r="285" customFormat="false" ht="12" hidden="false" customHeight="false" outlineLevel="0" collapsed="false">
      <c r="D285" s="100"/>
    </row>
    <row r="286" customFormat="false" ht="12" hidden="false" customHeight="false" outlineLevel="0" collapsed="false">
      <c r="D286" s="100"/>
    </row>
    <row r="287" customFormat="false" ht="12" hidden="false" customHeight="false" outlineLevel="0" collapsed="false">
      <c r="D287" s="100"/>
    </row>
    <row r="288" customFormat="false" ht="12" hidden="false" customHeight="false" outlineLevel="0" collapsed="false">
      <c r="D288" s="100"/>
    </row>
    <row r="289" customFormat="false" ht="12" hidden="false" customHeight="false" outlineLevel="0" collapsed="false">
      <c r="D289" s="100"/>
    </row>
    <row r="290" customFormat="false" ht="12" hidden="false" customHeight="false" outlineLevel="0" collapsed="false">
      <c r="D290" s="100"/>
    </row>
    <row r="291" customFormat="false" ht="12" hidden="false" customHeight="false" outlineLevel="0" collapsed="false">
      <c r="D291" s="100"/>
    </row>
    <row r="292" customFormat="false" ht="12" hidden="false" customHeight="false" outlineLevel="0" collapsed="false">
      <c r="D292" s="100"/>
    </row>
    <row r="293" customFormat="false" ht="12" hidden="false" customHeight="false" outlineLevel="0" collapsed="false">
      <c r="D293" s="100"/>
    </row>
    <row r="294" customFormat="false" ht="12" hidden="false" customHeight="false" outlineLevel="0" collapsed="false">
      <c r="D294" s="100"/>
    </row>
    <row r="295" customFormat="false" ht="12" hidden="false" customHeight="false" outlineLevel="0" collapsed="false">
      <c r="D295" s="100"/>
    </row>
    <row r="296" customFormat="false" ht="12" hidden="false" customHeight="false" outlineLevel="0" collapsed="false">
      <c r="D296" s="100"/>
    </row>
    <row r="297" customFormat="false" ht="12" hidden="false" customHeight="false" outlineLevel="0" collapsed="false">
      <c r="D297" s="100"/>
    </row>
    <row r="298" customFormat="false" ht="12" hidden="false" customHeight="false" outlineLevel="0" collapsed="false">
      <c r="D298" s="100"/>
    </row>
    <row r="299" customFormat="false" ht="12" hidden="false" customHeight="false" outlineLevel="0" collapsed="false">
      <c r="D299" s="100"/>
    </row>
    <row r="300" customFormat="false" ht="12" hidden="false" customHeight="false" outlineLevel="0" collapsed="false">
      <c r="D300" s="100"/>
    </row>
    <row r="301" customFormat="false" ht="12" hidden="false" customHeight="false" outlineLevel="0" collapsed="false">
      <c r="D301" s="100"/>
    </row>
    <row r="302" customFormat="false" ht="12" hidden="false" customHeight="false" outlineLevel="0" collapsed="false">
      <c r="D302" s="100"/>
    </row>
    <row r="303" customFormat="false" ht="12" hidden="false" customHeight="false" outlineLevel="0" collapsed="false">
      <c r="D303" s="100"/>
    </row>
    <row r="304" customFormat="false" ht="12" hidden="false" customHeight="false" outlineLevel="0" collapsed="false">
      <c r="D304" s="100"/>
    </row>
    <row r="305" customFormat="false" ht="12" hidden="false" customHeight="false" outlineLevel="0" collapsed="false">
      <c r="D305" s="100"/>
    </row>
    <row r="306" customFormat="false" ht="12" hidden="false" customHeight="false" outlineLevel="0" collapsed="false">
      <c r="D306" s="100"/>
    </row>
    <row r="307" customFormat="false" ht="12" hidden="false" customHeight="false" outlineLevel="0" collapsed="false">
      <c r="D307" s="100"/>
    </row>
    <row r="308" customFormat="false" ht="12" hidden="false" customHeight="false" outlineLevel="0" collapsed="false">
      <c r="D308" s="100"/>
    </row>
    <row r="309" customFormat="false" ht="12" hidden="false" customHeight="false" outlineLevel="0" collapsed="false">
      <c r="D309" s="100"/>
    </row>
    <row r="310" customFormat="false" ht="12" hidden="false" customHeight="false" outlineLevel="0" collapsed="false">
      <c r="D310" s="100"/>
    </row>
    <row r="311" customFormat="false" ht="12" hidden="false" customHeight="false" outlineLevel="0" collapsed="false">
      <c r="D311" s="100"/>
    </row>
    <row r="312" customFormat="false" ht="12" hidden="false" customHeight="false" outlineLevel="0" collapsed="false">
      <c r="D312" s="100"/>
    </row>
    <row r="313" customFormat="false" ht="12" hidden="false" customHeight="false" outlineLevel="0" collapsed="false">
      <c r="D313" s="100"/>
    </row>
    <row r="314" customFormat="false" ht="12" hidden="false" customHeight="false" outlineLevel="0" collapsed="false">
      <c r="D314" s="100"/>
    </row>
    <row r="315" customFormat="false" ht="12" hidden="false" customHeight="false" outlineLevel="0" collapsed="false">
      <c r="D315" s="100"/>
    </row>
    <row r="316" customFormat="false" ht="12" hidden="false" customHeight="false" outlineLevel="0" collapsed="false">
      <c r="D316" s="100"/>
    </row>
    <row r="317" customFormat="false" ht="12" hidden="false" customHeight="false" outlineLevel="0" collapsed="false">
      <c r="D317" s="100"/>
    </row>
    <row r="318" customFormat="false" ht="12" hidden="false" customHeight="false" outlineLevel="0" collapsed="false">
      <c r="D318" s="100"/>
    </row>
    <row r="319" customFormat="false" ht="12" hidden="false" customHeight="false" outlineLevel="0" collapsed="false">
      <c r="D319" s="100"/>
    </row>
    <row r="320" customFormat="false" ht="12" hidden="false" customHeight="false" outlineLevel="0" collapsed="false">
      <c r="D320" s="100"/>
    </row>
    <row r="321" customFormat="false" ht="12" hidden="false" customHeight="false" outlineLevel="0" collapsed="false">
      <c r="D321" s="100"/>
    </row>
    <row r="322" customFormat="false" ht="12" hidden="false" customHeight="false" outlineLevel="0" collapsed="false">
      <c r="D322" s="100"/>
    </row>
    <row r="323" customFormat="false" ht="12" hidden="false" customHeight="false" outlineLevel="0" collapsed="false">
      <c r="D323" s="100"/>
    </row>
    <row r="324" customFormat="false" ht="12" hidden="false" customHeight="false" outlineLevel="0" collapsed="false">
      <c r="D324" s="100"/>
    </row>
    <row r="325" customFormat="false" ht="12" hidden="false" customHeight="false" outlineLevel="0" collapsed="false">
      <c r="D325" s="100"/>
    </row>
    <row r="326" customFormat="false" ht="12" hidden="false" customHeight="false" outlineLevel="0" collapsed="false">
      <c r="D326" s="100"/>
    </row>
    <row r="327" customFormat="false" ht="12" hidden="false" customHeight="false" outlineLevel="0" collapsed="false">
      <c r="D327" s="100"/>
    </row>
    <row r="328" customFormat="false" ht="12" hidden="false" customHeight="false" outlineLevel="0" collapsed="false">
      <c r="D328" s="100"/>
    </row>
    <row r="329" customFormat="false" ht="12" hidden="false" customHeight="false" outlineLevel="0" collapsed="false">
      <c r="D329" s="100"/>
    </row>
    <row r="330" customFormat="false" ht="12" hidden="false" customHeight="false" outlineLevel="0" collapsed="false">
      <c r="D330" s="100"/>
    </row>
    <row r="331" customFormat="false" ht="12" hidden="false" customHeight="false" outlineLevel="0" collapsed="false">
      <c r="D331" s="100"/>
    </row>
    <row r="332" customFormat="false" ht="12" hidden="false" customHeight="false" outlineLevel="0" collapsed="false">
      <c r="D332" s="100"/>
    </row>
    <row r="333" customFormat="false" ht="12" hidden="false" customHeight="false" outlineLevel="0" collapsed="false">
      <c r="D333" s="100"/>
    </row>
    <row r="334" customFormat="false" ht="12" hidden="false" customHeight="false" outlineLevel="0" collapsed="false">
      <c r="D334" s="100"/>
    </row>
    <row r="335" customFormat="false" ht="12" hidden="false" customHeight="false" outlineLevel="0" collapsed="false">
      <c r="D335" s="100"/>
    </row>
    <row r="336" customFormat="false" ht="12" hidden="false" customHeight="false" outlineLevel="0" collapsed="false">
      <c r="D336" s="100"/>
    </row>
    <row r="337" customFormat="false" ht="12" hidden="false" customHeight="false" outlineLevel="0" collapsed="false">
      <c r="D337" s="100"/>
    </row>
    <row r="338" customFormat="false" ht="12" hidden="false" customHeight="false" outlineLevel="0" collapsed="false">
      <c r="D338" s="100"/>
    </row>
    <row r="339" customFormat="false" ht="12" hidden="false" customHeight="false" outlineLevel="0" collapsed="false">
      <c r="D339" s="100"/>
    </row>
    <row r="340" customFormat="false" ht="12" hidden="false" customHeight="false" outlineLevel="0" collapsed="false">
      <c r="D340" s="100"/>
    </row>
    <row r="341" customFormat="false" ht="12" hidden="false" customHeight="false" outlineLevel="0" collapsed="false">
      <c r="D341" s="100"/>
    </row>
    <row r="342" customFormat="false" ht="12" hidden="false" customHeight="false" outlineLevel="0" collapsed="false">
      <c r="D342" s="100"/>
    </row>
    <row r="343" customFormat="false" ht="12" hidden="false" customHeight="false" outlineLevel="0" collapsed="false">
      <c r="D343" s="100"/>
    </row>
    <row r="344" customFormat="false" ht="12" hidden="false" customHeight="false" outlineLevel="0" collapsed="false">
      <c r="D344" s="100"/>
    </row>
    <row r="345" customFormat="false" ht="12" hidden="false" customHeight="false" outlineLevel="0" collapsed="false">
      <c r="D345" s="100"/>
    </row>
    <row r="346" customFormat="false" ht="12" hidden="false" customHeight="false" outlineLevel="0" collapsed="false">
      <c r="D346" s="100"/>
    </row>
    <row r="347" customFormat="false" ht="12" hidden="false" customHeight="false" outlineLevel="0" collapsed="false">
      <c r="D347" s="100"/>
    </row>
    <row r="348" customFormat="false" ht="12" hidden="false" customHeight="false" outlineLevel="0" collapsed="false">
      <c r="D348" s="100"/>
    </row>
    <row r="349" customFormat="false" ht="12" hidden="false" customHeight="false" outlineLevel="0" collapsed="false">
      <c r="D349" s="100"/>
    </row>
    <row r="350" customFormat="false" ht="12" hidden="false" customHeight="false" outlineLevel="0" collapsed="false">
      <c r="D350" s="100"/>
    </row>
    <row r="351" customFormat="false" ht="12" hidden="false" customHeight="false" outlineLevel="0" collapsed="false">
      <c r="D351" s="100"/>
    </row>
    <row r="352" customFormat="false" ht="12" hidden="false" customHeight="false" outlineLevel="0" collapsed="false">
      <c r="D352" s="100"/>
    </row>
    <row r="353" customFormat="false" ht="12" hidden="false" customHeight="false" outlineLevel="0" collapsed="false">
      <c r="D353" s="100"/>
    </row>
    <row r="354" customFormat="false" ht="12" hidden="false" customHeight="false" outlineLevel="0" collapsed="false">
      <c r="D354" s="100"/>
    </row>
    <row r="355" customFormat="false" ht="12" hidden="false" customHeight="false" outlineLevel="0" collapsed="false">
      <c r="D355" s="100"/>
    </row>
    <row r="356" customFormat="false" ht="12" hidden="false" customHeight="false" outlineLevel="0" collapsed="false">
      <c r="D356" s="100"/>
    </row>
    <row r="357" customFormat="false" ht="12" hidden="false" customHeight="false" outlineLevel="0" collapsed="false">
      <c r="D357" s="100"/>
    </row>
    <row r="358" customFormat="false" ht="12" hidden="false" customHeight="false" outlineLevel="0" collapsed="false">
      <c r="D358" s="100"/>
    </row>
    <row r="359" customFormat="false" ht="12" hidden="false" customHeight="false" outlineLevel="0" collapsed="false">
      <c r="D359" s="100"/>
    </row>
    <row r="360" customFormat="false" ht="12" hidden="false" customHeight="false" outlineLevel="0" collapsed="false">
      <c r="D360" s="100"/>
    </row>
    <row r="361" customFormat="false" ht="12" hidden="false" customHeight="false" outlineLevel="0" collapsed="false">
      <c r="D361" s="100"/>
    </row>
    <row r="362" customFormat="false" ht="12" hidden="false" customHeight="false" outlineLevel="0" collapsed="false">
      <c r="D362" s="100"/>
    </row>
    <row r="363" customFormat="false" ht="12" hidden="false" customHeight="false" outlineLevel="0" collapsed="false">
      <c r="D363" s="100"/>
    </row>
    <row r="364" customFormat="false" ht="12" hidden="false" customHeight="false" outlineLevel="0" collapsed="false">
      <c r="D364" s="100"/>
    </row>
    <row r="365" customFormat="false" ht="12" hidden="false" customHeight="false" outlineLevel="0" collapsed="false">
      <c r="D365" s="100"/>
    </row>
    <row r="366" customFormat="false" ht="12" hidden="false" customHeight="false" outlineLevel="0" collapsed="false">
      <c r="D366" s="100"/>
    </row>
    <row r="367" customFormat="false" ht="12" hidden="false" customHeight="false" outlineLevel="0" collapsed="false">
      <c r="D367" s="100"/>
    </row>
    <row r="368" customFormat="false" ht="12" hidden="false" customHeight="false" outlineLevel="0" collapsed="false">
      <c r="D368" s="100"/>
    </row>
    <row r="369" customFormat="false" ht="12" hidden="false" customHeight="false" outlineLevel="0" collapsed="false">
      <c r="D369" s="100"/>
    </row>
    <row r="370" customFormat="false" ht="12" hidden="false" customHeight="false" outlineLevel="0" collapsed="false">
      <c r="D370" s="100"/>
    </row>
    <row r="371" customFormat="false" ht="12" hidden="false" customHeight="false" outlineLevel="0" collapsed="false">
      <c r="D371" s="100"/>
    </row>
    <row r="372" customFormat="false" ht="12" hidden="false" customHeight="false" outlineLevel="0" collapsed="false">
      <c r="D372" s="100"/>
    </row>
    <row r="373" customFormat="false" ht="12" hidden="false" customHeight="false" outlineLevel="0" collapsed="false">
      <c r="D373" s="100"/>
    </row>
    <row r="374" customFormat="false" ht="12" hidden="false" customHeight="false" outlineLevel="0" collapsed="false">
      <c r="D374" s="100"/>
    </row>
    <row r="375" customFormat="false" ht="12" hidden="false" customHeight="false" outlineLevel="0" collapsed="false">
      <c r="D375" s="100"/>
    </row>
    <row r="376" customFormat="false" ht="12" hidden="false" customHeight="false" outlineLevel="0" collapsed="false">
      <c r="D376" s="100"/>
    </row>
    <row r="377" customFormat="false" ht="12" hidden="false" customHeight="false" outlineLevel="0" collapsed="false">
      <c r="D377" s="100"/>
    </row>
    <row r="378" customFormat="false" ht="12" hidden="false" customHeight="false" outlineLevel="0" collapsed="false">
      <c r="D378" s="100"/>
    </row>
    <row r="379" customFormat="false" ht="12" hidden="false" customHeight="false" outlineLevel="0" collapsed="false">
      <c r="D379" s="100"/>
    </row>
    <row r="380" customFormat="false" ht="12" hidden="false" customHeight="false" outlineLevel="0" collapsed="false">
      <c r="D380" s="100"/>
    </row>
    <row r="381" customFormat="false" ht="12" hidden="false" customHeight="false" outlineLevel="0" collapsed="false">
      <c r="D381" s="100"/>
    </row>
    <row r="382" customFormat="false" ht="12" hidden="false" customHeight="false" outlineLevel="0" collapsed="false">
      <c r="D382" s="100"/>
    </row>
    <row r="383" customFormat="false" ht="12" hidden="false" customHeight="false" outlineLevel="0" collapsed="false">
      <c r="D383" s="100"/>
    </row>
    <row r="384" customFormat="false" ht="12" hidden="false" customHeight="false" outlineLevel="0" collapsed="false">
      <c r="D384" s="100"/>
    </row>
    <row r="385" customFormat="false" ht="12" hidden="false" customHeight="false" outlineLevel="0" collapsed="false">
      <c r="D385" s="100"/>
    </row>
    <row r="386" customFormat="false" ht="12" hidden="false" customHeight="false" outlineLevel="0" collapsed="false">
      <c r="D386" s="100"/>
    </row>
    <row r="387" customFormat="false" ht="12" hidden="false" customHeight="false" outlineLevel="0" collapsed="false">
      <c r="D387" s="100"/>
    </row>
    <row r="388" customFormat="false" ht="12" hidden="false" customHeight="false" outlineLevel="0" collapsed="false">
      <c r="D388" s="100"/>
    </row>
    <row r="389" customFormat="false" ht="12" hidden="false" customHeight="false" outlineLevel="0" collapsed="false">
      <c r="D389" s="100"/>
    </row>
    <row r="390" customFormat="false" ht="12" hidden="false" customHeight="false" outlineLevel="0" collapsed="false">
      <c r="D390" s="100"/>
    </row>
    <row r="391" customFormat="false" ht="12" hidden="false" customHeight="false" outlineLevel="0" collapsed="false">
      <c r="D391" s="100"/>
    </row>
    <row r="392" customFormat="false" ht="12" hidden="false" customHeight="false" outlineLevel="0" collapsed="false">
      <c r="D392" s="100"/>
    </row>
    <row r="393" customFormat="false" ht="12" hidden="false" customHeight="false" outlineLevel="0" collapsed="false">
      <c r="D393" s="100"/>
    </row>
    <row r="394" customFormat="false" ht="12" hidden="false" customHeight="false" outlineLevel="0" collapsed="false">
      <c r="D394" s="100"/>
    </row>
    <row r="395" customFormat="false" ht="12" hidden="false" customHeight="false" outlineLevel="0" collapsed="false">
      <c r="D395" s="100"/>
    </row>
    <row r="396" customFormat="false" ht="12" hidden="false" customHeight="false" outlineLevel="0" collapsed="false">
      <c r="D396" s="100"/>
    </row>
    <row r="397" customFormat="false" ht="12" hidden="false" customHeight="false" outlineLevel="0" collapsed="false">
      <c r="D397" s="100"/>
    </row>
    <row r="398" customFormat="false" ht="12" hidden="false" customHeight="false" outlineLevel="0" collapsed="false">
      <c r="D398" s="100"/>
    </row>
    <row r="399" customFormat="false" ht="12" hidden="false" customHeight="false" outlineLevel="0" collapsed="false">
      <c r="D399" s="100"/>
    </row>
    <row r="400" customFormat="false" ht="12" hidden="false" customHeight="false" outlineLevel="0" collapsed="false">
      <c r="D400" s="100"/>
    </row>
    <row r="401" customFormat="false" ht="12" hidden="false" customHeight="false" outlineLevel="0" collapsed="false">
      <c r="D401" s="100"/>
    </row>
    <row r="402" customFormat="false" ht="12" hidden="false" customHeight="false" outlineLevel="0" collapsed="false">
      <c r="D402" s="100"/>
    </row>
    <row r="403" customFormat="false" ht="12" hidden="false" customHeight="false" outlineLevel="0" collapsed="false">
      <c r="D403" s="100"/>
    </row>
    <row r="404" customFormat="false" ht="12" hidden="false" customHeight="false" outlineLevel="0" collapsed="false">
      <c r="D404" s="100"/>
    </row>
    <row r="405" customFormat="false" ht="12" hidden="false" customHeight="false" outlineLevel="0" collapsed="false">
      <c r="D405" s="100"/>
    </row>
    <row r="406" customFormat="false" ht="12" hidden="false" customHeight="false" outlineLevel="0" collapsed="false">
      <c r="D406" s="100"/>
    </row>
    <row r="407" customFormat="false" ht="12" hidden="false" customHeight="false" outlineLevel="0" collapsed="false">
      <c r="D407" s="100"/>
    </row>
    <row r="408" customFormat="false" ht="12" hidden="false" customHeight="false" outlineLevel="0" collapsed="false">
      <c r="D408" s="100"/>
    </row>
    <row r="409" customFormat="false" ht="12" hidden="false" customHeight="false" outlineLevel="0" collapsed="false">
      <c r="D409" s="100"/>
    </row>
    <row r="410" customFormat="false" ht="12" hidden="false" customHeight="false" outlineLevel="0" collapsed="false">
      <c r="D410" s="100"/>
    </row>
    <row r="411" customFormat="false" ht="12" hidden="false" customHeight="false" outlineLevel="0" collapsed="false">
      <c r="D411" s="100"/>
    </row>
    <row r="412" customFormat="false" ht="12" hidden="false" customHeight="false" outlineLevel="0" collapsed="false">
      <c r="D412" s="100"/>
    </row>
    <row r="413" customFormat="false" ht="12" hidden="false" customHeight="false" outlineLevel="0" collapsed="false">
      <c r="D413" s="100"/>
    </row>
    <row r="414" customFormat="false" ht="12" hidden="false" customHeight="false" outlineLevel="0" collapsed="false">
      <c r="D414" s="100"/>
    </row>
    <row r="415" customFormat="false" ht="12" hidden="false" customHeight="false" outlineLevel="0" collapsed="false">
      <c r="D415" s="100"/>
    </row>
    <row r="416" customFormat="false" ht="12" hidden="false" customHeight="false" outlineLevel="0" collapsed="false">
      <c r="D416" s="100"/>
    </row>
    <row r="417" customFormat="false" ht="12" hidden="false" customHeight="false" outlineLevel="0" collapsed="false">
      <c r="D417" s="100"/>
    </row>
    <row r="418" customFormat="false" ht="12" hidden="false" customHeight="false" outlineLevel="0" collapsed="false">
      <c r="D418" s="100"/>
    </row>
    <row r="419" customFormat="false" ht="12" hidden="false" customHeight="false" outlineLevel="0" collapsed="false">
      <c r="D419" s="100"/>
    </row>
    <row r="420" customFormat="false" ht="12" hidden="false" customHeight="false" outlineLevel="0" collapsed="false">
      <c r="D420" s="100"/>
    </row>
    <row r="421" customFormat="false" ht="12" hidden="false" customHeight="false" outlineLevel="0" collapsed="false">
      <c r="D421" s="100"/>
    </row>
    <row r="422" customFormat="false" ht="12" hidden="false" customHeight="false" outlineLevel="0" collapsed="false">
      <c r="D422" s="100"/>
    </row>
    <row r="423" customFormat="false" ht="12" hidden="false" customHeight="false" outlineLevel="0" collapsed="false">
      <c r="D423" s="100"/>
    </row>
    <row r="424" customFormat="false" ht="12" hidden="false" customHeight="false" outlineLevel="0" collapsed="false">
      <c r="D424" s="100"/>
    </row>
    <row r="425" customFormat="false" ht="12" hidden="false" customHeight="false" outlineLevel="0" collapsed="false">
      <c r="D425" s="100"/>
    </row>
    <row r="426" customFormat="false" ht="12" hidden="false" customHeight="false" outlineLevel="0" collapsed="false">
      <c r="D426" s="100"/>
    </row>
    <row r="427" customFormat="false" ht="12" hidden="false" customHeight="false" outlineLevel="0" collapsed="false">
      <c r="D427" s="100"/>
    </row>
    <row r="428" customFormat="false" ht="12" hidden="false" customHeight="false" outlineLevel="0" collapsed="false">
      <c r="D428" s="100"/>
    </row>
    <row r="429" customFormat="false" ht="12" hidden="false" customHeight="false" outlineLevel="0" collapsed="false">
      <c r="D429" s="100"/>
    </row>
    <row r="430" customFormat="false" ht="12" hidden="false" customHeight="false" outlineLevel="0" collapsed="false">
      <c r="D430" s="100"/>
    </row>
    <row r="431" customFormat="false" ht="12" hidden="false" customHeight="false" outlineLevel="0" collapsed="false">
      <c r="D431" s="100"/>
    </row>
    <row r="432" customFormat="false" ht="12" hidden="false" customHeight="false" outlineLevel="0" collapsed="false">
      <c r="D432" s="100"/>
    </row>
    <row r="433" customFormat="false" ht="12" hidden="false" customHeight="false" outlineLevel="0" collapsed="false">
      <c r="D433" s="100"/>
    </row>
    <row r="434" customFormat="false" ht="12" hidden="false" customHeight="false" outlineLevel="0" collapsed="false">
      <c r="D434" s="100"/>
    </row>
    <row r="435" customFormat="false" ht="12" hidden="false" customHeight="false" outlineLevel="0" collapsed="false">
      <c r="D435" s="100"/>
    </row>
    <row r="436" customFormat="false" ht="12" hidden="false" customHeight="false" outlineLevel="0" collapsed="false">
      <c r="D436" s="100"/>
    </row>
    <row r="437" customFormat="false" ht="12" hidden="false" customHeight="false" outlineLevel="0" collapsed="false">
      <c r="D437" s="100"/>
    </row>
    <row r="438" customFormat="false" ht="12" hidden="false" customHeight="false" outlineLevel="0" collapsed="false">
      <c r="D438" s="100"/>
    </row>
    <row r="439" customFormat="false" ht="12" hidden="false" customHeight="false" outlineLevel="0" collapsed="false">
      <c r="D439" s="100"/>
    </row>
    <row r="440" customFormat="false" ht="12" hidden="false" customHeight="false" outlineLevel="0" collapsed="false">
      <c r="D440" s="100"/>
    </row>
    <row r="441" customFormat="false" ht="12" hidden="false" customHeight="false" outlineLevel="0" collapsed="false">
      <c r="D441" s="100"/>
    </row>
    <row r="442" customFormat="false" ht="12" hidden="false" customHeight="false" outlineLevel="0" collapsed="false">
      <c r="D442" s="100"/>
    </row>
    <row r="443" customFormat="false" ht="12" hidden="false" customHeight="false" outlineLevel="0" collapsed="false">
      <c r="D443" s="100"/>
    </row>
    <row r="444" customFormat="false" ht="12" hidden="false" customHeight="false" outlineLevel="0" collapsed="false">
      <c r="D444" s="100"/>
    </row>
    <row r="445" customFormat="false" ht="12" hidden="false" customHeight="false" outlineLevel="0" collapsed="false">
      <c r="D445" s="100"/>
    </row>
    <row r="446" customFormat="false" ht="12" hidden="false" customHeight="false" outlineLevel="0" collapsed="false">
      <c r="D446" s="100"/>
    </row>
    <row r="447" customFormat="false" ht="12" hidden="false" customHeight="false" outlineLevel="0" collapsed="false">
      <c r="D447" s="100"/>
    </row>
    <row r="448" customFormat="false" ht="12" hidden="false" customHeight="false" outlineLevel="0" collapsed="false">
      <c r="D448" s="100"/>
    </row>
    <row r="449" customFormat="false" ht="12" hidden="false" customHeight="false" outlineLevel="0" collapsed="false">
      <c r="D449" s="100"/>
    </row>
    <row r="450" customFormat="false" ht="12" hidden="false" customHeight="false" outlineLevel="0" collapsed="false">
      <c r="D450" s="100"/>
    </row>
    <row r="451" customFormat="false" ht="12" hidden="false" customHeight="false" outlineLevel="0" collapsed="false">
      <c r="D451" s="100"/>
    </row>
    <row r="452" customFormat="false" ht="12" hidden="false" customHeight="false" outlineLevel="0" collapsed="false">
      <c r="D452" s="100"/>
    </row>
    <row r="453" customFormat="false" ht="12" hidden="false" customHeight="false" outlineLevel="0" collapsed="false">
      <c r="D453" s="100"/>
    </row>
    <row r="454" customFormat="false" ht="12" hidden="false" customHeight="false" outlineLevel="0" collapsed="false">
      <c r="D454" s="100"/>
    </row>
    <row r="455" customFormat="false" ht="12" hidden="false" customHeight="false" outlineLevel="0" collapsed="false">
      <c r="D455" s="100"/>
    </row>
    <row r="456" customFormat="false" ht="12" hidden="false" customHeight="false" outlineLevel="0" collapsed="false">
      <c r="D456" s="100"/>
    </row>
    <row r="457" customFormat="false" ht="12" hidden="false" customHeight="false" outlineLevel="0" collapsed="false">
      <c r="D457" s="100"/>
    </row>
    <row r="458" customFormat="false" ht="12" hidden="false" customHeight="false" outlineLevel="0" collapsed="false">
      <c r="D458" s="100"/>
    </row>
    <row r="459" customFormat="false" ht="12" hidden="false" customHeight="false" outlineLevel="0" collapsed="false">
      <c r="D459" s="100"/>
    </row>
    <row r="460" customFormat="false" ht="12" hidden="false" customHeight="false" outlineLevel="0" collapsed="false">
      <c r="D460" s="100"/>
    </row>
    <row r="461" customFormat="false" ht="12" hidden="false" customHeight="false" outlineLevel="0" collapsed="false">
      <c r="D461" s="100"/>
    </row>
    <row r="462" customFormat="false" ht="12" hidden="false" customHeight="false" outlineLevel="0" collapsed="false">
      <c r="D462" s="100"/>
    </row>
    <row r="463" customFormat="false" ht="12" hidden="false" customHeight="false" outlineLevel="0" collapsed="false">
      <c r="D463" s="100"/>
    </row>
    <row r="464" customFormat="false" ht="12" hidden="false" customHeight="false" outlineLevel="0" collapsed="false">
      <c r="D464" s="100"/>
    </row>
    <row r="465" customFormat="false" ht="12" hidden="false" customHeight="false" outlineLevel="0" collapsed="false">
      <c r="D465" s="100"/>
    </row>
    <row r="466" customFormat="false" ht="12" hidden="false" customHeight="false" outlineLevel="0" collapsed="false">
      <c r="D466" s="100"/>
    </row>
    <row r="467" customFormat="false" ht="12" hidden="false" customHeight="false" outlineLevel="0" collapsed="false">
      <c r="D467" s="100"/>
    </row>
    <row r="468" customFormat="false" ht="12" hidden="false" customHeight="false" outlineLevel="0" collapsed="false">
      <c r="D468" s="100"/>
    </row>
    <row r="469" customFormat="false" ht="12" hidden="false" customHeight="false" outlineLevel="0" collapsed="false">
      <c r="D469" s="100"/>
    </row>
    <row r="470" customFormat="false" ht="12" hidden="false" customHeight="false" outlineLevel="0" collapsed="false">
      <c r="D470" s="100"/>
    </row>
    <row r="471" customFormat="false" ht="12" hidden="false" customHeight="false" outlineLevel="0" collapsed="false">
      <c r="D471" s="100"/>
    </row>
    <row r="472" customFormat="false" ht="12" hidden="false" customHeight="false" outlineLevel="0" collapsed="false">
      <c r="D472" s="100"/>
    </row>
    <row r="473" customFormat="false" ht="12" hidden="false" customHeight="false" outlineLevel="0" collapsed="false">
      <c r="D473" s="100"/>
    </row>
    <row r="474" customFormat="false" ht="12" hidden="false" customHeight="false" outlineLevel="0" collapsed="false">
      <c r="D474" s="100"/>
    </row>
    <row r="475" customFormat="false" ht="12" hidden="false" customHeight="false" outlineLevel="0" collapsed="false">
      <c r="D475" s="100"/>
    </row>
    <row r="476" customFormat="false" ht="12" hidden="false" customHeight="false" outlineLevel="0" collapsed="false">
      <c r="D476" s="100"/>
    </row>
    <row r="477" customFormat="false" ht="12" hidden="false" customHeight="false" outlineLevel="0" collapsed="false">
      <c r="D477" s="100"/>
    </row>
    <row r="478" customFormat="false" ht="12" hidden="false" customHeight="false" outlineLevel="0" collapsed="false">
      <c r="D478" s="100"/>
    </row>
    <row r="479" customFormat="false" ht="12" hidden="false" customHeight="false" outlineLevel="0" collapsed="false">
      <c r="D479" s="100"/>
    </row>
    <row r="480" customFormat="false" ht="12" hidden="false" customHeight="false" outlineLevel="0" collapsed="false">
      <c r="D480" s="100"/>
    </row>
    <row r="481" customFormat="false" ht="12" hidden="false" customHeight="false" outlineLevel="0" collapsed="false">
      <c r="D481" s="100"/>
    </row>
    <row r="482" customFormat="false" ht="12" hidden="false" customHeight="false" outlineLevel="0" collapsed="false">
      <c r="D482" s="100"/>
    </row>
    <row r="483" customFormat="false" ht="12" hidden="false" customHeight="false" outlineLevel="0" collapsed="false">
      <c r="D483" s="100"/>
    </row>
    <row r="484" customFormat="false" ht="12" hidden="false" customHeight="false" outlineLevel="0" collapsed="false">
      <c r="D484" s="100"/>
    </row>
    <row r="485" customFormat="false" ht="12" hidden="false" customHeight="false" outlineLevel="0" collapsed="false">
      <c r="D485" s="100"/>
    </row>
    <row r="486" customFormat="false" ht="12" hidden="false" customHeight="false" outlineLevel="0" collapsed="false">
      <c r="D486" s="100"/>
    </row>
    <row r="487" customFormat="false" ht="12" hidden="false" customHeight="false" outlineLevel="0" collapsed="false">
      <c r="D487" s="100"/>
    </row>
    <row r="488" customFormat="false" ht="12" hidden="false" customHeight="false" outlineLevel="0" collapsed="false">
      <c r="D488" s="100"/>
    </row>
    <row r="489" customFormat="false" ht="12" hidden="false" customHeight="false" outlineLevel="0" collapsed="false">
      <c r="D489" s="100"/>
    </row>
    <row r="490" customFormat="false" ht="12" hidden="false" customHeight="false" outlineLevel="0" collapsed="false">
      <c r="D490" s="100"/>
    </row>
    <row r="491" customFormat="false" ht="12" hidden="false" customHeight="false" outlineLevel="0" collapsed="false">
      <c r="D491" s="100"/>
    </row>
    <row r="492" customFormat="false" ht="12" hidden="false" customHeight="false" outlineLevel="0" collapsed="false">
      <c r="D492" s="100"/>
    </row>
    <row r="493" customFormat="false" ht="12" hidden="false" customHeight="false" outlineLevel="0" collapsed="false">
      <c r="D493" s="100"/>
    </row>
    <row r="494" customFormat="false" ht="12" hidden="false" customHeight="false" outlineLevel="0" collapsed="false">
      <c r="D494" s="100"/>
    </row>
    <row r="495" customFormat="false" ht="12" hidden="false" customHeight="false" outlineLevel="0" collapsed="false">
      <c r="D495" s="100"/>
    </row>
    <row r="496" customFormat="false" ht="12" hidden="false" customHeight="false" outlineLevel="0" collapsed="false">
      <c r="D496" s="100"/>
    </row>
    <row r="497" customFormat="false" ht="12" hidden="false" customHeight="false" outlineLevel="0" collapsed="false">
      <c r="D497" s="100"/>
    </row>
    <row r="498" customFormat="false" ht="12" hidden="false" customHeight="false" outlineLevel="0" collapsed="false">
      <c r="D498" s="100"/>
    </row>
    <row r="499" customFormat="false" ht="12" hidden="false" customHeight="false" outlineLevel="0" collapsed="false">
      <c r="D499" s="100"/>
    </row>
    <row r="500" customFormat="false" ht="12" hidden="false" customHeight="false" outlineLevel="0" collapsed="false">
      <c r="D500" s="100"/>
    </row>
    <row r="501" customFormat="false" ht="12" hidden="false" customHeight="false" outlineLevel="0" collapsed="false">
      <c r="D501" s="100"/>
    </row>
    <row r="502" customFormat="false" ht="12" hidden="false" customHeight="false" outlineLevel="0" collapsed="false">
      <c r="D502" s="100"/>
    </row>
    <row r="503" customFormat="false" ht="12" hidden="false" customHeight="false" outlineLevel="0" collapsed="false">
      <c r="D503" s="100"/>
    </row>
    <row r="504" customFormat="false" ht="12" hidden="false" customHeight="false" outlineLevel="0" collapsed="false">
      <c r="D504" s="100"/>
    </row>
    <row r="505" customFormat="false" ht="12" hidden="false" customHeight="false" outlineLevel="0" collapsed="false">
      <c r="D505" s="100"/>
    </row>
    <row r="506" customFormat="false" ht="12" hidden="false" customHeight="false" outlineLevel="0" collapsed="false">
      <c r="D506" s="100"/>
    </row>
    <row r="507" customFormat="false" ht="12" hidden="false" customHeight="false" outlineLevel="0" collapsed="false">
      <c r="D507" s="100"/>
    </row>
    <row r="508" customFormat="false" ht="12" hidden="false" customHeight="false" outlineLevel="0" collapsed="false">
      <c r="D508" s="100"/>
    </row>
    <row r="509" customFormat="false" ht="12" hidden="false" customHeight="false" outlineLevel="0" collapsed="false">
      <c r="D509" s="100"/>
    </row>
    <row r="510" customFormat="false" ht="12" hidden="false" customHeight="false" outlineLevel="0" collapsed="false">
      <c r="D510" s="100"/>
    </row>
    <row r="511" customFormat="false" ht="12" hidden="false" customHeight="false" outlineLevel="0" collapsed="false">
      <c r="D511" s="100"/>
    </row>
    <row r="512" customFormat="false" ht="12" hidden="false" customHeight="false" outlineLevel="0" collapsed="false">
      <c r="D512" s="100"/>
    </row>
    <row r="513" customFormat="false" ht="12" hidden="false" customHeight="false" outlineLevel="0" collapsed="false">
      <c r="D513" s="100"/>
    </row>
    <row r="514" customFormat="false" ht="12" hidden="false" customHeight="false" outlineLevel="0" collapsed="false">
      <c r="D514" s="100"/>
    </row>
    <row r="515" customFormat="false" ht="12" hidden="false" customHeight="false" outlineLevel="0" collapsed="false">
      <c r="D515" s="100"/>
    </row>
    <row r="516" customFormat="false" ht="12" hidden="false" customHeight="false" outlineLevel="0" collapsed="false">
      <c r="D516" s="100"/>
    </row>
    <row r="517" customFormat="false" ht="12" hidden="false" customHeight="false" outlineLevel="0" collapsed="false">
      <c r="D517" s="100"/>
    </row>
    <row r="518" customFormat="false" ht="12" hidden="false" customHeight="false" outlineLevel="0" collapsed="false">
      <c r="D518" s="100"/>
    </row>
    <row r="519" customFormat="false" ht="12" hidden="false" customHeight="false" outlineLevel="0" collapsed="false">
      <c r="D519" s="100"/>
    </row>
    <row r="520" customFormat="false" ht="12" hidden="false" customHeight="false" outlineLevel="0" collapsed="false">
      <c r="D520" s="100"/>
    </row>
    <row r="521" customFormat="false" ht="12" hidden="false" customHeight="false" outlineLevel="0" collapsed="false">
      <c r="D521" s="100"/>
    </row>
    <row r="522" customFormat="false" ht="12" hidden="false" customHeight="false" outlineLevel="0" collapsed="false">
      <c r="D522" s="100"/>
    </row>
    <row r="523" customFormat="false" ht="12" hidden="false" customHeight="false" outlineLevel="0" collapsed="false">
      <c r="D523" s="100"/>
    </row>
    <row r="524" customFormat="false" ht="12" hidden="false" customHeight="false" outlineLevel="0" collapsed="false">
      <c r="D524" s="100"/>
    </row>
    <row r="525" customFormat="false" ht="12" hidden="false" customHeight="false" outlineLevel="0" collapsed="false">
      <c r="D525" s="100"/>
    </row>
    <row r="526" customFormat="false" ht="12" hidden="false" customHeight="false" outlineLevel="0" collapsed="false">
      <c r="D526" s="100"/>
    </row>
    <row r="527" customFormat="false" ht="12" hidden="false" customHeight="false" outlineLevel="0" collapsed="false">
      <c r="D527" s="100"/>
    </row>
    <row r="528" customFormat="false" ht="12" hidden="false" customHeight="false" outlineLevel="0" collapsed="false">
      <c r="D528" s="100"/>
    </row>
    <row r="529" customFormat="false" ht="12" hidden="false" customHeight="false" outlineLevel="0" collapsed="false">
      <c r="D529" s="100"/>
    </row>
    <row r="530" customFormat="false" ht="12" hidden="false" customHeight="false" outlineLevel="0" collapsed="false">
      <c r="D530" s="100"/>
    </row>
    <row r="531" customFormat="false" ht="12" hidden="false" customHeight="false" outlineLevel="0" collapsed="false">
      <c r="D531" s="100"/>
    </row>
    <row r="532" customFormat="false" ht="12" hidden="false" customHeight="false" outlineLevel="0" collapsed="false">
      <c r="D532" s="100"/>
    </row>
    <row r="533" customFormat="false" ht="12" hidden="false" customHeight="false" outlineLevel="0" collapsed="false">
      <c r="D533" s="100"/>
    </row>
    <row r="534" customFormat="false" ht="12" hidden="false" customHeight="false" outlineLevel="0" collapsed="false">
      <c r="D534" s="100"/>
    </row>
    <row r="535" customFormat="false" ht="12" hidden="false" customHeight="false" outlineLevel="0" collapsed="false">
      <c r="D535" s="100"/>
    </row>
    <row r="536" customFormat="false" ht="12" hidden="false" customHeight="false" outlineLevel="0" collapsed="false">
      <c r="D536" s="100"/>
    </row>
    <row r="537" customFormat="false" ht="12" hidden="false" customHeight="false" outlineLevel="0" collapsed="false">
      <c r="D537" s="100"/>
    </row>
    <row r="538" customFormat="false" ht="12" hidden="false" customHeight="false" outlineLevel="0" collapsed="false">
      <c r="D538" s="100"/>
    </row>
    <row r="539" customFormat="false" ht="12" hidden="false" customHeight="false" outlineLevel="0" collapsed="false">
      <c r="D539" s="100"/>
    </row>
    <row r="540" customFormat="false" ht="12" hidden="false" customHeight="false" outlineLevel="0" collapsed="false">
      <c r="D540" s="100"/>
    </row>
    <row r="541" customFormat="false" ht="12" hidden="false" customHeight="false" outlineLevel="0" collapsed="false">
      <c r="D541" s="100"/>
    </row>
    <row r="542" customFormat="false" ht="12" hidden="false" customHeight="false" outlineLevel="0" collapsed="false">
      <c r="D542" s="100"/>
    </row>
    <row r="543" customFormat="false" ht="12" hidden="false" customHeight="false" outlineLevel="0" collapsed="false">
      <c r="D543" s="100"/>
    </row>
    <row r="544" customFormat="false" ht="12" hidden="false" customHeight="false" outlineLevel="0" collapsed="false">
      <c r="D544" s="100"/>
    </row>
    <row r="545" customFormat="false" ht="12" hidden="false" customHeight="false" outlineLevel="0" collapsed="false">
      <c r="D545" s="100"/>
    </row>
    <row r="546" customFormat="false" ht="12" hidden="false" customHeight="false" outlineLevel="0" collapsed="false">
      <c r="D546" s="100"/>
    </row>
    <row r="547" customFormat="false" ht="12" hidden="false" customHeight="false" outlineLevel="0" collapsed="false">
      <c r="D547" s="100"/>
    </row>
    <row r="548" customFormat="false" ht="12" hidden="false" customHeight="false" outlineLevel="0" collapsed="false">
      <c r="D548" s="100"/>
    </row>
    <row r="549" customFormat="false" ht="12" hidden="false" customHeight="false" outlineLevel="0" collapsed="false">
      <c r="D549" s="100"/>
    </row>
    <row r="550" customFormat="false" ht="12" hidden="false" customHeight="false" outlineLevel="0" collapsed="false">
      <c r="D550" s="100"/>
    </row>
    <row r="551" customFormat="false" ht="12" hidden="false" customHeight="false" outlineLevel="0" collapsed="false">
      <c r="D551" s="100"/>
    </row>
    <row r="552" customFormat="false" ht="12" hidden="false" customHeight="false" outlineLevel="0" collapsed="false">
      <c r="D552" s="100"/>
    </row>
    <row r="553" customFormat="false" ht="12" hidden="false" customHeight="false" outlineLevel="0" collapsed="false">
      <c r="D553" s="100"/>
    </row>
    <row r="554" customFormat="false" ht="12" hidden="false" customHeight="false" outlineLevel="0" collapsed="false">
      <c r="D554" s="100"/>
    </row>
    <row r="555" customFormat="false" ht="12" hidden="false" customHeight="false" outlineLevel="0" collapsed="false">
      <c r="D555" s="100"/>
    </row>
    <row r="556" customFormat="false" ht="12" hidden="false" customHeight="false" outlineLevel="0" collapsed="false">
      <c r="D556" s="100"/>
    </row>
    <row r="557" customFormat="false" ht="12" hidden="false" customHeight="false" outlineLevel="0" collapsed="false">
      <c r="D557" s="100"/>
    </row>
    <row r="558" customFormat="false" ht="12" hidden="false" customHeight="false" outlineLevel="0" collapsed="false">
      <c r="D558" s="100"/>
    </row>
    <row r="559" customFormat="false" ht="12" hidden="false" customHeight="false" outlineLevel="0" collapsed="false">
      <c r="D559" s="100"/>
    </row>
    <row r="560" customFormat="false" ht="12" hidden="false" customHeight="false" outlineLevel="0" collapsed="false">
      <c r="D560" s="100"/>
    </row>
    <row r="561" customFormat="false" ht="12" hidden="false" customHeight="false" outlineLevel="0" collapsed="false">
      <c r="D561" s="100"/>
    </row>
    <row r="562" customFormat="false" ht="12" hidden="false" customHeight="false" outlineLevel="0" collapsed="false">
      <c r="D562" s="100"/>
    </row>
    <row r="563" customFormat="false" ht="12" hidden="false" customHeight="false" outlineLevel="0" collapsed="false">
      <c r="D563" s="100"/>
    </row>
    <row r="564" customFormat="false" ht="12" hidden="false" customHeight="false" outlineLevel="0" collapsed="false">
      <c r="D564" s="100"/>
    </row>
    <row r="565" customFormat="false" ht="12" hidden="false" customHeight="false" outlineLevel="0" collapsed="false">
      <c r="D565" s="100"/>
    </row>
    <row r="566" customFormat="false" ht="12" hidden="false" customHeight="false" outlineLevel="0" collapsed="false">
      <c r="D566" s="100"/>
    </row>
    <row r="567" customFormat="false" ht="12" hidden="false" customHeight="false" outlineLevel="0" collapsed="false">
      <c r="D567" s="100"/>
    </row>
    <row r="568" customFormat="false" ht="12" hidden="false" customHeight="false" outlineLevel="0" collapsed="false">
      <c r="D568" s="100"/>
    </row>
    <row r="569" customFormat="false" ht="12" hidden="false" customHeight="false" outlineLevel="0" collapsed="false">
      <c r="D569" s="100"/>
    </row>
    <row r="570" customFormat="false" ht="12" hidden="false" customHeight="false" outlineLevel="0" collapsed="false">
      <c r="D570" s="100"/>
    </row>
    <row r="571" customFormat="false" ht="12" hidden="false" customHeight="false" outlineLevel="0" collapsed="false">
      <c r="D571" s="100"/>
    </row>
    <row r="572" customFormat="false" ht="12" hidden="false" customHeight="false" outlineLevel="0" collapsed="false">
      <c r="D572" s="100"/>
    </row>
    <row r="573" customFormat="false" ht="12" hidden="false" customHeight="false" outlineLevel="0" collapsed="false">
      <c r="D573" s="100"/>
    </row>
    <row r="574" customFormat="false" ht="12" hidden="false" customHeight="false" outlineLevel="0" collapsed="false">
      <c r="D574" s="100"/>
    </row>
    <row r="575" customFormat="false" ht="12" hidden="false" customHeight="false" outlineLevel="0" collapsed="false">
      <c r="D575" s="100"/>
    </row>
    <row r="576" customFormat="false" ht="12" hidden="false" customHeight="false" outlineLevel="0" collapsed="false">
      <c r="D576" s="100"/>
    </row>
    <row r="577" customFormat="false" ht="12" hidden="false" customHeight="false" outlineLevel="0" collapsed="false">
      <c r="D577" s="100"/>
    </row>
    <row r="578" customFormat="false" ht="12" hidden="false" customHeight="false" outlineLevel="0" collapsed="false">
      <c r="D578" s="100"/>
    </row>
    <row r="579" customFormat="false" ht="12" hidden="false" customHeight="false" outlineLevel="0" collapsed="false">
      <c r="D579" s="100"/>
    </row>
    <row r="580" customFormat="false" ht="12" hidden="false" customHeight="false" outlineLevel="0" collapsed="false">
      <c r="D580" s="100"/>
    </row>
    <row r="581" customFormat="false" ht="12" hidden="false" customHeight="false" outlineLevel="0" collapsed="false">
      <c r="D581" s="100"/>
    </row>
    <row r="582" customFormat="false" ht="12" hidden="false" customHeight="false" outlineLevel="0" collapsed="false">
      <c r="D582" s="100"/>
    </row>
    <row r="583" customFormat="false" ht="12" hidden="false" customHeight="false" outlineLevel="0" collapsed="false">
      <c r="D583" s="100"/>
    </row>
    <row r="584" customFormat="false" ht="12" hidden="false" customHeight="false" outlineLevel="0" collapsed="false">
      <c r="D584" s="100"/>
    </row>
    <row r="585" customFormat="false" ht="12" hidden="false" customHeight="false" outlineLevel="0" collapsed="false">
      <c r="D585" s="100"/>
    </row>
    <row r="586" customFormat="false" ht="12" hidden="false" customHeight="false" outlineLevel="0" collapsed="false">
      <c r="D586" s="100"/>
    </row>
    <row r="587" customFormat="false" ht="12" hidden="false" customHeight="false" outlineLevel="0" collapsed="false">
      <c r="D587" s="100"/>
    </row>
    <row r="588" customFormat="false" ht="12" hidden="false" customHeight="false" outlineLevel="0" collapsed="false">
      <c r="D588" s="100"/>
    </row>
    <row r="589" customFormat="false" ht="12" hidden="false" customHeight="false" outlineLevel="0" collapsed="false">
      <c r="D589" s="100"/>
    </row>
    <row r="590" customFormat="false" ht="12" hidden="false" customHeight="false" outlineLevel="0" collapsed="false">
      <c r="D590" s="100"/>
    </row>
    <row r="591" customFormat="false" ht="12" hidden="false" customHeight="false" outlineLevel="0" collapsed="false">
      <c r="D591" s="100"/>
    </row>
    <row r="592" customFormat="false" ht="12" hidden="false" customHeight="false" outlineLevel="0" collapsed="false">
      <c r="D592" s="100"/>
    </row>
    <row r="593" customFormat="false" ht="12" hidden="false" customHeight="false" outlineLevel="0" collapsed="false">
      <c r="D593" s="100"/>
    </row>
    <row r="594" customFormat="false" ht="12" hidden="false" customHeight="false" outlineLevel="0" collapsed="false">
      <c r="D594" s="100"/>
    </row>
    <row r="595" customFormat="false" ht="12" hidden="false" customHeight="false" outlineLevel="0" collapsed="false">
      <c r="D595" s="100"/>
    </row>
    <row r="596" customFormat="false" ht="12" hidden="false" customHeight="false" outlineLevel="0" collapsed="false">
      <c r="D596" s="100"/>
    </row>
    <row r="597" customFormat="false" ht="12" hidden="false" customHeight="false" outlineLevel="0" collapsed="false">
      <c r="D597" s="100"/>
    </row>
    <row r="598" customFormat="false" ht="12" hidden="false" customHeight="false" outlineLevel="0" collapsed="false">
      <c r="D598" s="100"/>
    </row>
    <row r="599" customFormat="false" ht="12" hidden="false" customHeight="false" outlineLevel="0" collapsed="false">
      <c r="D599" s="100"/>
    </row>
    <row r="600" customFormat="false" ht="12" hidden="false" customHeight="false" outlineLevel="0" collapsed="false">
      <c r="D600" s="100"/>
    </row>
    <row r="601" customFormat="false" ht="12" hidden="false" customHeight="false" outlineLevel="0" collapsed="false">
      <c r="D601" s="100"/>
    </row>
    <row r="602" customFormat="false" ht="12" hidden="false" customHeight="false" outlineLevel="0" collapsed="false">
      <c r="D602" s="100"/>
    </row>
    <row r="603" customFormat="false" ht="12" hidden="false" customHeight="false" outlineLevel="0" collapsed="false">
      <c r="D603" s="100"/>
    </row>
    <row r="604" customFormat="false" ht="12" hidden="false" customHeight="false" outlineLevel="0" collapsed="false">
      <c r="D604" s="100"/>
    </row>
    <row r="605" customFormat="false" ht="12" hidden="false" customHeight="false" outlineLevel="0" collapsed="false">
      <c r="D605" s="100"/>
    </row>
    <row r="606" customFormat="false" ht="12" hidden="false" customHeight="false" outlineLevel="0" collapsed="false">
      <c r="D606" s="100"/>
    </row>
    <row r="607" customFormat="false" ht="12" hidden="false" customHeight="false" outlineLevel="0" collapsed="false">
      <c r="D607" s="100"/>
    </row>
    <row r="608" customFormat="false" ht="12" hidden="false" customHeight="false" outlineLevel="0" collapsed="false">
      <c r="D608" s="100"/>
    </row>
    <row r="609" customFormat="false" ht="12" hidden="false" customHeight="false" outlineLevel="0" collapsed="false">
      <c r="D609" s="100"/>
    </row>
    <row r="610" customFormat="false" ht="12" hidden="false" customHeight="false" outlineLevel="0" collapsed="false">
      <c r="D610" s="100"/>
    </row>
    <row r="611" customFormat="false" ht="12" hidden="false" customHeight="false" outlineLevel="0" collapsed="false">
      <c r="D611" s="100"/>
    </row>
    <row r="612" customFormat="false" ht="12" hidden="false" customHeight="false" outlineLevel="0" collapsed="false">
      <c r="D612" s="100"/>
    </row>
    <row r="613" customFormat="false" ht="12" hidden="false" customHeight="false" outlineLevel="0" collapsed="false">
      <c r="D613" s="100"/>
    </row>
    <row r="614" customFormat="false" ht="12" hidden="false" customHeight="false" outlineLevel="0" collapsed="false">
      <c r="D614" s="100"/>
    </row>
    <row r="615" customFormat="false" ht="12" hidden="false" customHeight="false" outlineLevel="0" collapsed="false">
      <c r="D615" s="100"/>
    </row>
    <row r="616" customFormat="false" ht="12" hidden="false" customHeight="false" outlineLevel="0" collapsed="false">
      <c r="D616" s="100"/>
    </row>
    <row r="617" customFormat="false" ht="12" hidden="false" customHeight="false" outlineLevel="0" collapsed="false">
      <c r="D617" s="100"/>
    </row>
    <row r="618" customFormat="false" ht="12" hidden="false" customHeight="false" outlineLevel="0" collapsed="false">
      <c r="D618" s="100"/>
    </row>
    <row r="619" customFormat="false" ht="12" hidden="false" customHeight="false" outlineLevel="0" collapsed="false">
      <c r="D619" s="100"/>
    </row>
    <row r="620" customFormat="false" ht="12" hidden="false" customHeight="false" outlineLevel="0" collapsed="false">
      <c r="D620" s="100"/>
    </row>
    <row r="621" customFormat="false" ht="12" hidden="false" customHeight="false" outlineLevel="0" collapsed="false">
      <c r="D621" s="100"/>
    </row>
    <row r="622" customFormat="false" ht="12" hidden="false" customHeight="false" outlineLevel="0" collapsed="false">
      <c r="D622" s="100"/>
    </row>
    <row r="623" customFormat="false" ht="12" hidden="false" customHeight="false" outlineLevel="0" collapsed="false">
      <c r="D623" s="100"/>
    </row>
    <row r="624" customFormat="false" ht="12" hidden="false" customHeight="false" outlineLevel="0" collapsed="false">
      <c r="D624" s="100"/>
    </row>
    <row r="625" customFormat="false" ht="12" hidden="false" customHeight="false" outlineLevel="0" collapsed="false">
      <c r="D625" s="100"/>
    </row>
    <row r="626" customFormat="false" ht="12" hidden="false" customHeight="false" outlineLevel="0" collapsed="false">
      <c r="D626" s="100"/>
    </row>
    <row r="627" customFormat="false" ht="12" hidden="false" customHeight="false" outlineLevel="0" collapsed="false">
      <c r="D627" s="100"/>
    </row>
    <row r="628" customFormat="false" ht="12" hidden="false" customHeight="false" outlineLevel="0" collapsed="false">
      <c r="D628" s="100"/>
    </row>
    <row r="629" customFormat="false" ht="12" hidden="false" customHeight="false" outlineLevel="0" collapsed="false">
      <c r="D629" s="100"/>
    </row>
    <row r="630" customFormat="false" ht="12" hidden="false" customHeight="false" outlineLevel="0" collapsed="false">
      <c r="D630" s="100"/>
    </row>
    <row r="631" customFormat="false" ht="12" hidden="false" customHeight="false" outlineLevel="0" collapsed="false">
      <c r="D631" s="100"/>
    </row>
    <row r="632" customFormat="false" ht="12" hidden="false" customHeight="false" outlineLevel="0" collapsed="false">
      <c r="D632" s="100"/>
    </row>
    <row r="633" customFormat="false" ht="12" hidden="false" customHeight="false" outlineLevel="0" collapsed="false">
      <c r="D633" s="100"/>
    </row>
    <row r="634" customFormat="false" ht="12" hidden="false" customHeight="false" outlineLevel="0" collapsed="false">
      <c r="D634" s="100"/>
    </row>
    <row r="635" customFormat="false" ht="12" hidden="false" customHeight="false" outlineLevel="0" collapsed="false">
      <c r="D635" s="100"/>
    </row>
    <row r="636" customFormat="false" ht="12" hidden="false" customHeight="false" outlineLevel="0" collapsed="false">
      <c r="D636" s="100"/>
    </row>
    <row r="637" customFormat="false" ht="12" hidden="false" customHeight="false" outlineLevel="0" collapsed="false">
      <c r="D637" s="100"/>
    </row>
    <row r="638" customFormat="false" ht="12" hidden="false" customHeight="false" outlineLevel="0" collapsed="false">
      <c r="D638" s="100"/>
    </row>
    <row r="639" customFormat="false" ht="12" hidden="false" customHeight="false" outlineLevel="0" collapsed="false">
      <c r="D639" s="100"/>
    </row>
    <row r="640" customFormat="false" ht="12" hidden="false" customHeight="false" outlineLevel="0" collapsed="false">
      <c r="D640" s="100"/>
    </row>
    <row r="641" customFormat="false" ht="12" hidden="false" customHeight="false" outlineLevel="0" collapsed="false">
      <c r="D641" s="100"/>
    </row>
    <row r="642" customFormat="false" ht="12" hidden="false" customHeight="false" outlineLevel="0" collapsed="false">
      <c r="D642" s="100"/>
    </row>
    <row r="643" customFormat="false" ht="12" hidden="false" customHeight="false" outlineLevel="0" collapsed="false">
      <c r="D643" s="100"/>
    </row>
    <row r="644" customFormat="false" ht="12" hidden="false" customHeight="false" outlineLevel="0" collapsed="false">
      <c r="D644" s="100"/>
    </row>
    <row r="645" customFormat="false" ht="12" hidden="false" customHeight="false" outlineLevel="0" collapsed="false">
      <c r="D645" s="100"/>
    </row>
    <row r="646" customFormat="false" ht="12" hidden="false" customHeight="false" outlineLevel="0" collapsed="false">
      <c r="D646" s="100"/>
    </row>
    <row r="647" customFormat="false" ht="12" hidden="false" customHeight="false" outlineLevel="0" collapsed="false">
      <c r="D647" s="100"/>
    </row>
    <row r="648" customFormat="false" ht="12" hidden="false" customHeight="false" outlineLevel="0" collapsed="false">
      <c r="D648" s="100"/>
    </row>
    <row r="649" customFormat="false" ht="12" hidden="false" customHeight="false" outlineLevel="0" collapsed="false">
      <c r="D649" s="100"/>
    </row>
    <row r="650" customFormat="false" ht="12" hidden="false" customHeight="false" outlineLevel="0" collapsed="false">
      <c r="D650" s="100"/>
    </row>
    <row r="651" customFormat="false" ht="12" hidden="false" customHeight="false" outlineLevel="0" collapsed="false">
      <c r="D651" s="100"/>
    </row>
    <row r="652" customFormat="false" ht="12" hidden="false" customHeight="false" outlineLevel="0" collapsed="false">
      <c r="D652" s="100"/>
    </row>
    <row r="653" customFormat="false" ht="12" hidden="false" customHeight="false" outlineLevel="0" collapsed="false">
      <c r="D653" s="100"/>
    </row>
    <row r="654" customFormat="false" ht="12" hidden="false" customHeight="false" outlineLevel="0" collapsed="false">
      <c r="D654" s="100"/>
    </row>
    <row r="655" customFormat="false" ht="12" hidden="false" customHeight="false" outlineLevel="0" collapsed="false">
      <c r="D655" s="100"/>
    </row>
    <row r="656" customFormat="false" ht="12" hidden="false" customHeight="false" outlineLevel="0" collapsed="false">
      <c r="D656" s="100"/>
    </row>
    <row r="657" customFormat="false" ht="12" hidden="false" customHeight="false" outlineLevel="0" collapsed="false">
      <c r="D657" s="100"/>
    </row>
    <row r="658" customFormat="false" ht="12" hidden="false" customHeight="false" outlineLevel="0" collapsed="false">
      <c r="D658" s="100"/>
    </row>
    <row r="659" customFormat="false" ht="12" hidden="false" customHeight="false" outlineLevel="0" collapsed="false">
      <c r="D659" s="100"/>
    </row>
    <row r="660" customFormat="false" ht="12" hidden="false" customHeight="false" outlineLevel="0" collapsed="false">
      <c r="D660" s="100"/>
    </row>
    <row r="661" customFormat="false" ht="12" hidden="false" customHeight="false" outlineLevel="0" collapsed="false">
      <c r="D661" s="100"/>
    </row>
    <row r="662" customFormat="false" ht="12" hidden="false" customHeight="false" outlineLevel="0" collapsed="false">
      <c r="D662" s="100"/>
    </row>
    <row r="663" customFormat="false" ht="12" hidden="false" customHeight="false" outlineLevel="0" collapsed="false">
      <c r="D663" s="100"/>
    </row>
    <row r="664" customFormat="false" ht="12" hidden="false" customHeight="false" outlineLevel="0" collapsed="false">
      <c r="D664" s="100"/>
    </row>
    <row r="665" customFormat="false" ht="12" hidden="false" customHeight="false" outlineLevel="0" collapsed="false">
      <c r="D665" s="100"/>
    </row>
    <row r="666" customFormat="false" ht="12" hidden="false" customHeight="false" outlineLevel="0" collapsed="false">
      <c r="D666" s="100"/>
    </row>
    <row r="667" customFormat="false" ht="12" hidden="false" customHeight="false" outlineLevel="0" collapsed="false">
      <c r="D667" s="100"/>
    </row>
    <row r="668" customFormat="false" ht="12" hidden="false" customHeight="false" outlineLevel="0" collapsed="false">
      <c r="D668" s="100"/>
    </row>
    <row r="669" customFormat="false" ht="12" hidden="false" customHeight="false" outlineLevel="0" collapsed="false">
      <c r="D669" s="100"/>
    </row>
    <row r="670" customFormat="false" ht="12" hidden="false" customHeight="false" outlineLevel="0" collapsed="false">
      <c r="D670" s="100"/>
    </row>
    <row r="671" customFormat="false" ht="12" hidden="false" customHeight="false" outlineLevel="0" collapsed="false">
      <c r="D671" s="100"/>
    </row>
    <row r="672" customFormat="false" ht="12" hidden="false" customHeight="false" outlineLevel="0" collapsed="false">
      <c r="D672" s="100"/>
    </row>
    <row r="673" customFormat="false" ht="12" hidden="false" customHeight="false" outlineLevel="0" collapsed="false">
      <c r="D673" s="100"/>
    </row>
    <row r="674" customFormat="false" ht="12" hidden="false" customHeight="false" outlineLevel="0" collapsed="false">
      <c r="D674" s="100"/>
    </row>
    <row r="675" customFormat="false" ht="12" hidden="false" customHeight="false" outlineLevel="0" collapsed="false">
      <c r="D675" s="100"/>
    </row>
    <row r="676" customFormat="false" ht="12" hidden="false" customHeight="false" outlineLevel="0" collapsed="false">
      <c r="D676" s="100"/>
    </row>
    <row r="677" customFormat="false" ht="12" hidden="false" customHeight="false" outlineLevel="0" collapsed="false">
      <c r="D677" s="100"/>
    </row>
    <row r="678" customFormat="false" ht="12" hidden="false" customHeight="false" outlineLevel="0" collapsed="false">
      <c r="D678" s="100"/>
    </row>
    <row r="679" customFormat="false" ht="12" hidden="false" customHeight="false" outlineLevel="0" collapsed="false">
      <c r="D679" s="100"/>
    </row>
    <row r="680" customFormat="false" ht="12" hidden="false" customHeight="false" outlineLevel="0" collapsed="false">
      <c r="D680" s="100"/>
    </row>
    <row r="681" customFormat="false" ht="12" hidden="false" customHeight="false" outlineLevel="0" collapsed="false">
      <c r="D681" s="100"/>
    </row>
    <row r="682" customFormat="false" ht="12" hidden="false" customHeight="false" outlineLevel="0" collapsed="false">
      <c r="D682" s="100"/>
    </row>
    <row r="683" customFormat="false" ht="12" hidden="false" customHeight="false" outlineLevel="0" collapsed="false">
      <c r="D683" s="100"/>
    </row>
    <row r="684" customFormat="false" ht="12" hidden="false" customHeight="false" outlineLevel="0" collapsed="false">
      <c r="D684" s="100"/>
    </row>
    <row r="685" customFormat="false" ht="12" hidden="false" customHeight="false" outlineLevel="0" collapsed="false">
      <c r="D685" s="100"/>
    </row>
    <row r="686" customFormat="false" ht="12" hidden="false" customHeight="false" outlineLevel="0" collapsed="false">
      <c r="D686" s="100"/>
    </row>
    <row r="687" customFormat="false" ht="12" hidden="false" customHeight="false" outlineLevel="0" collapsed="false">
      <c r="D687" s="100"/>
    </row>
    <row r="688" customFormat="false" ht="12" hidden="false" customHeight="false" outlineLevel="0" collapsed="false">
      <c r="D688" s="100"/>
    </row>
    <row r="689" customFormat="false" ht="12" hidden="false" customHeight="false" outlineLevel="0" collapsed="false">
      <c r="D689" s="100"/>
    </row>
    <row r="690" customFormat="false" ht="12" hidden="false" customHeight="false" outlineLevel="0" collapsed="false">
      <c r="D690" s="100"/>
    </row>
    <row r="691" customFormat="false" ht="12" hidden="false" customHeight="false" outlineLevel="0" collapsed="false">
      <c r="D691" s="100"/>
    </row>
    <row r="692" customFormat="false" ht="12" hidden="false" customHeight="false" outlineLevel="0" collapsed="false">
      <c r="D692" s="100"/>
    </row>
    <row r="693" customFormat="false" ht="12" hidden="false" customHeight="false" outlineLevel="0" collapsed="false">
      <c r="D693" s="100"/>
    </row>
    <row r="694" customFormat="false" ht="12" hidden="false" customHeight="false" outlineLevel="0" collapsed="false">
      <c r="D694" s="100"/>
    </row>
    <row r="695" customFormat="false" ht="12" hidden="false" customHeight="false" outlineLevel="0" collapsed="false">
      <c r="D695" s="100"/>
    </row>
    <row r="696" customFormat="false" ht="12" hidden="false" customHeight="false" outlineLevel="0" collapsed="false">
      <c r="D696" s="100"/>
    </row>
    <row r="697" customFormat="false" ht="12" hidden="false" customHeight="false" outlineLevel="0" collapsed="false">
      <c r="D697" s="100"/>
    </row>
    <row r="698" customFormat="false" ht="12" hidden="false" customHeight="false" outlineLevel="0" collapsed="false">
      <c r="D698" s="100"/>
    </row>
    <row r="699" customFormat="false" ht="12" hidden="false" customHeight="false" outlineLevel="0" collapsed="false">
      <c r="D699" s="100"/>
    </row>
    <row r="700" customFormat="false" ht="12" hidden="false" customHeight="false" outlineLevel="0" collapsed="false">
      <c r="D700" s="100"/>
    </row>
    <row r="701" customFormat="false" ht="12" hidden="false" customHeight="false" outlineLevel="0" collapsed="false">
      <c r="D701" s="100"/>
    </row>
    <row r="702" customFormat="false" ht="12" hidden="false" customHeight="false" outlineLevel="0" collapsed="false">
      <c r="D702" s="100"/>
    </row>
    <row r="703" customFormat="false" ht="12" hidden="false" customHeight="false" outlineLevel="0" collapsed="false">
      <c r="D703" s="100"/>
    </row>
    <row r="704" customFormat="false" ht="12" hidden="false" customHeight="false" outlineLevel="0" collapsed="false">
      <c r="D704" s="100"/>
    </row>
    <row r="705" customFormat="false" ht="12" hidden="false" customHeight="false" outlineLevel="0" collapsed="false">
      <c r="D705" s="100"/>
    </row>
    <row r="706" customFormat="false" ht="12" hidden="false" customHeight="false" outlineLevel="0" collapsed="false">
      <c r="D706" s="100"/>
    </row>
    <row r="707" customFormat="false" ht="12" hidden="false" customHeight="false" outlineLevel="0" collapsed="false">
      <c r="D707" s="100"/>
    </row>
    <row r="708" customFormat="false" ht="12" hidden="false" customHeight="false" outlineLevel="0" collapsed="false">
      <c r="D708" s="100"/>
    </row>
    <row r="709" customFormat="false" ht="12" hidden="false" customHeight="false" outlineLevel="0" collapsed="false">
      <c r="D709" s="100"/>
    </row>
    <row r="710" customFormat="false" ht="12" hidden="false" customHeight="false" outlineLevel="0" collapsed="false">
      <c r="D710" s="100"/>
    </row>
    <row r="711" customFormat="false" ht="12" hidden="false" customHeight="false" outlineLevel="0" collapsed="false">
      <c r="D711" s="100"/>
    </row>
    <row r="712" customFormat="false" ht="12" hidden="false" customHeight="false" outlineLevel="0" collapsed="false">
      <c r="D712" s="100"/>
    </row>
    <row r="713" customFormat="false" ht="12" hidden="false" customHeight="false" outlineLevel="0" collapsed="false">
      <c r="D713" s="100"/>
    </row>
    <row r="714" customFormat="false" ht="12" hidden="false" customHeight="false" outlineLevel="0" collapsed="false">
      <c r="D714" s="100"/>
    </row>
    <row r="715" customFormat="false" ht="12" hidden="false" customHeight="false" outlineLevel="0" collapsed="false">
      <c r="D715" s="100"/>
    </row>
    <row r="716" customFormat="false" ht="12" hidden="false" customHeight="false" outlineLevel="0" collapsed="false">
      <c r="D716" s="100"/>
    </row>
    <row r="717" customFormat="false" ht="12" hidden="false" customHeight="false" outlineLevel="0" collapsed="false">
      <c r="D717" s="100"/>
    </row>
    <row r="718" customFormat="false" ht="12" hidden="false" customHeight="false" outlineLevel="0" collapsed="false">
      <c r="D718" s="100"/>
    </row>
    <row r="719" customFormat="false" ht="12" hidden="false" customHeight="false" outlineLevel="0" collapsed="false">
      <c r="D719" s="100"/>
    </row>
    <row r="720" customFormat="false" ht="12" hidden="false" customHeight="false" outlineLevel="0" collapsed="false">
      <c r="D720" s="100"/>
    </row>
    <row r="721" customFormat="false" ht="12" hidden="false" customHeight="false" outlineLevel="0" collapsed="false">
      <c r="D721" s="100"/>
    </row>
    <row r="722" customFormat="false" ht="12" hidden="false" customHeight="false" outlineLevel="0" collapsed="false">
      <c r="D722" s="100"/>
    </row>
    <row r="723" customFormat="false" ht="12" hidden="false" customHeight="false" outlineLevel="0" collapsed="false">
      <c r="D723" s="100"/>
    </row>
    <row r="724" customFormat="false" ht="12" hidden="false" customHeight="false" outlineLevel="0" collapsed="false">
      <c r="D724" s="100"/>
    </row>
    <row r="725" customFormat="false" ht="12" hidden="false" customHeight="false" outlineLevel="0" collapsed="false">
      <c r="D725" s="100"/>
    </row>
    <row r="726" customFormat="false" ht="12" hidden="false" customHeight="false" outlineLevel="0" collapsed="false">
      <c r="D726" s="100"/>
    </row>
    <row r="727" customFormat="false" ht="12" hidden="false" customHeight="false" outlineLevel="0" collapsed="false">
      <c r="D727" s="100"/>
    </row>
    <row r="728" customFormat="false" ht="12" hidden="false" customHeight="false" outlineLevel="0" collapsed="false">
      <c r="D728" s="100"/>
    </row>
    <row r="729" customFormat="false" ht="12" hidden="false" customHeight="false" outlineLevel="0" collapsed="false">
      <c r="D729" s="100"/>
    </row>
    <row r="730" customFormat="false" ht="12" hidden="false" customHeight="false" outlineLevel="0" collapsed="false">
      <c r="D730" s="100"/>
    </row>
    <row r="731" customFormat="false" ht="12" hidden="false" customHeight="false" outlineLevel="0" collapsed="false">
      <c r="D731" s="100"/>
    </row>
    <row r="732" customFormat="false" ht="12" hidden="false" customHeight="false" outlineLevel="0" collapsed="false">
      <c r="D732" s="100"/>
    </row>
    <row r="733" customFormat="false" ht="12" hidden="false" customHeight="false" outlineLevel="0" collapsed="false">
      <c r="D733" s="100"/>
    </row>
    <row r="734" customFormat="false" ht="12" hidden="false" customHeight="false" outlineLevel="0" collapsed="false">
      <c r="D734" s="100"/>
    </row>
    <row r="735" customFormat="false" ht="12" hidden="false" customHeight="false" outlineLevel="0" collapsed="false">
      <c r="D735" s="100"/>
    </row>
    <row r="736" customFormat="false" ht="12" hidden="false" customHeight="false" outlineLevel="0" collapsed="false">
      <c r="D736" s="100"/>
    </row>
    <row r="737" customFormat="false" ht="12" hidden="false" customHeight="false" outlineLevel="0" collapsed="false">
      <c r="D737" s="100"/>
    </row>
    <row r="738" customFormat="false" ht="12" hidden="false" customHeight="false" outlineLevel="0" collapsed="false">
      <c r="D738" s="100"/>
    </row>
    <row r="739" customFormat="false" ht="12" hidden="false" customHeight="false" outlineLevel="0" collapsed="false">
      <c r="D739" s="100"/>
    </row>
    <row r="740" customFormat="false" ht="12" hidden="false" customHeight="false" outlineLevel="0" collapsed="false">
      <c r="D740" s="100"/>
    </row>
    <row r="741" customFormat="false" ht="12" hidden="false" customHeight="false" outlineLevel="0" collapsed="false">
      <c r="D741" s="100"/>
    </row>
    <row r="742" customFormat="false" ht="12" hidden="false" customHeight="false" outlineLevel="0" collapsed="false">
      <c r="D742" s="100"/>
    </row>
    <row r="743" customFormat="false" ht="12" hidden="false" customHeight="false" outlineLevel="0" collapsed="false">
      <c r="D743" s="100"/>
    </row>
    <row r="744" customFormat="false" ht="12" hidden="false" customHeight="false" outlineLevel="0" collapsed="false">
      <c r="D744" s="100"/>
    </row>
    <row r="745" customFormat="false" ht="12" hidden="false" customHeight="false" outlineLevel="0" collapsed="false">
      <c r="D745" s="100"/>
    </row>
    <row r="746" customFormat="false" ht="12" hidden="false" customHeight="false" outlineLevel="0" collapsed="false">
      <c r="D746" s="100"/>
    </row>
    <row r="747" customFormat="false" ht="12" hidden="false" customHeight="false" outlineLevel="0" collapsed="false">
      <c r="D747" s="100"/>
    </row>
    <row r="748" customFormat="false" ht="12" hidden="false" customHeight="false" outlineLevel="0" collapsed="false">
      <c r="D748" s="100"/>
    </row>
    <row r="749" customFormat="false" ht="12" hidden="false" customHeight="false" outlineLevel="0" collapsed="false">
      <c r="D749" s="100"/>
    </row>
    <row r="750" customFormat="false" ht="12" hidden="false" customHeight="false" outlineLevel="0" collapsed="false">
      <c r="D750" s="100"/>
    </row>
    <row r="751" customFormat="false" ht="12" hidden="false" customHeight="false" outlineLevel="0" collapsed="false">
      <c r="D751" s="100"/>
    </row>
    <row r="752" customFormat="false" ht="12" hidden="false" customHeight="false" outlineLevel="0" collapsed="false">
      <c r="D752" s="100"/>
    </row>
    <row r="753" customFormat="false" ht="12" hidden="false" customHeight="false" outlineLevel="0" collapsed="false">
      <c r="D753" s="100"/>
    </row>
    <row r="754" customFormat="false" ht="12" hidden="false" customHeight="false" outlineLevel="0" collapsed="false">
      <c r="D754" s="100"/>
    </row>
    <row r="755" customFormat="false" ht="12" hidden="false" customHeight="false" outlineLevel="0" collapsed="false">
      <c r="D755" s="100"/>
    </row>
    <row r="756" customFormat="false" ht="12" hidden="false" customHeight="false" outlineLevel="0" collapsed="false">
      <c r="D756" s="100"/>
    </row>
    <row r="757" customFormat="false" ht="12" hidden="false" customHeight="false" outlineLevel="0" collapsed="false">
      <c r="D757" s="100"/>
    </row>
    <row r="758" customFormat="false" ht="12" hidden="false" customHeight="false" outlineLevel="0" collapsed="false">
      <c r="D758" s="100"/>
    </row>
    <row r="759" customFormat="false" ht="12" hidden="false" customHeight="false" outlineLevel="0" collapsed="false">
      <c r="D759" s="100"/>
    </row>
    <row r="760" customFormat="false" ht="12" hidden="false" customHeight="false" outlineLevel="0" collapsed="false">
      <c r="D760" s="100"/>
    </row>
    <row r="761" customFormat="false" ht="12" hidden="false" customHeight="false" outlineLevel="0" collapsed="false">
      <c r="D761" s="100"/>
    </row>
    <row r="762" customFormat="false" ht="12" hidden="false" customHeight="false" outlineLevel="0" collapsed="false">
      <c r="D762" s="100"/>
    </row>
    <row r="763" customFormat="false" ht="12" hidden="false" customHeight="false" outlineLevel="0" collapsed="false">
      <c r="D763" s="100"/>
    </row>
    <row r="764" customFormat="false" ht="12" hidden="false" customHeight="false" outlineLevel="0" collapsed="false">
      <c r="D764" s="100"/>
    </row>
    <row r="765" customFormat="false" ht="12" hidden="false" customHeight="false" outlineLevel="0" collapsed="false">
      <c r="D765" s="100"/>
    </row>
    <row r="766" customFormat="false" ht="12" hidden="false" customHeight="false" outlineLevel="0" collapsed="false">
      <c r="D766" s="100"/>
    </row>
    <row r="767" customFormat="false" ht="12" hidden="false" customHeight="false" outlineLevel="0" collapsed="false">
      <c r="D767" s="100"/>
    </row>
    <row r="768" customFormat="false" ht="12" hidden="false" customHeight="false" outlineLevel="0" collapsed="false">
      <c r="D768" s="100"/>
    </row>
    <row r="769" customFormat="false" ht="12" hidden="false" customHeight="false" outlineLevel="0" collapsed="false">
      <c r="D769" s="100"/>
    </row>
    <row r="770" customFormat="false" ht="12" hidden="false" customHeight="false" outlineLevel="0" collapsed="false">
      <c r="D770" s="100"/>
    </row>
    <row r="771" customFormat="false" ht="12" hidden="false" customHeight="false" outlineLevel="0" collapsed="false">
      <c r="D771" s="100"/>
    </row>
    <row r="772" customFormat="false" ht="12" hidden="false" customHeight="false" outlineLevel="0" collapsed="false">
      <c r="D772" s="100"/>
    </row>
    <row r="773" customFormat="false" ht="12" hidden="false" customHeight="false" outlineLevel="0" collapsed="false">
      <c r="D773" s="100"/>
    </row>
    <row r="774" customFormat="false" ht="12" hidden="false" customHeight="false" outlineLevel="0" collapsed="false">
      <c r="D774" s="100"/>
    </row>
    <row r="775" customFormat="false" ht="12" hidden="false" customHeight="false" outlineLevel="0" collapsed="false">
      <c r="D775" s="100"/>
    </row>
    <row r="776" customFormat="false" ht="12" hidden="false" customHeight="false" outlineLevel="0" collapsed="false">
      <c r="D776" s="100"/>
    </row>
    <row r="777" customFormat="false" ht="12" hidden="false" customHeight="false" outlineLevel="0" collapsed="false">
      <c r="D777" s="100"/>
    </row>
    <row r="778" customFormat="false" ht="12" hidden="false" customHeight="false" outlineLevel="0" collapsed="false">
      <c r="D778" s="100"/>
    </row>
    <row r="779" customFormat="false" ht="12" hidden="false" customHeight="false" outlineLevel="0" collapsed="false">
      <c r="D779" s="100"/>
    </row>
    <row r="780" customFormat="false" ht="12" hidden="false" customHeight="false" outlineLevel="0" collapsed="false">
      <c r="D780" s="100"/>
    </row>
    <row r="781" customFormat="false" ht="12" hidden="false" customHeight="false" outlineLevel="0" collapsed="false">
      <c r="D781" s="100"/>
    </row>
    <row r="782" customFormat="false" ht="12" hidden="false" customHeight="false" outlineLevel="0" collapsed="false">
      <c r="D782" s="100"/>
    </row>
    <row r="783" customFormat="false" ht="12" hidden="false" customHeight="false" outlineLevel="0" collapsed="false">
      <c r="D783" s="100"/>
    </row>
    <row r="784" customFormat="false" ht="12" hidden="false" customHeight="false" outlineLevel="0" collapsed="false">
      <c r="D784" s="100"/>
    </row>
    <row r="785" customFormat="false" ht="12" hidden="false" customHeight="false" outlineLevel="0" collapsed="false">
      <c r="D785" s="100"/>
    </row>
    <row r="786" customFormat="false" ht="12" hidden="false" customHeight="false" outlineLevel="0" collapsed="false">
      <c r="D786" s="100"/>
    </row>
    <row r="787" customFormat="false" ht="12" hidden="false" customHeight="false" outlineLevel="0" collapsed="false">
      <c r="D787" s="100"/>
    </row>
    <row r="788" customFormat="false" ht="12" hidden="false" customHeight="false" outlineLevel="0" collapsed="false">
      <c r="D788" s="100"/>
    </row>
    <row r="789" customFormat="false" ht="12" hidden="false" customHeight="false" outlineLevel="0" collapsed="false">
      <c r="D789" s="100"/>
    </row>
    <row r="790" customFormat="false" ht="12" hidden="false" customHeight="false" outlineLevel="0" collapsed="false">
      <c r="D790" s="100"/>
    </row>
    <row r="791" customFormat="false" ht="12" hidden="false" customHeight="false" outlineLevel="0" collapsed="false">
      <c r="D791" s="100"/>
    </row>
    <row r="792" customFormat="false" ht="12" hidden="false" customHeight="false" outlineLevel="0" collapsed="false">
      <c r="D792" s="100"/>
    </row>
    <row r="793" customFormat="false" ht="12" hidden="false" customHeight="false" outlineLevel="0" collapsed="false">
      <c r="D793" s="100"/>
    </row>
    <row r="794" customFormat="false" ht="12" hidden="false" customHeight="false" outlineLevel="0" collapsed="false">
      <c r="D794" s="100"/>
    </row>
    <row r="795" customFormat="false" ht="12" hidden="false" customHeight="false" outlineLevel="0" collapsed="false">
      <c r="D795" s="100"/>
    </row>
    <row r="796" customFormat="false" ht="12" hidden="false" customHeight="false" outlineLevel="0" collapsed="false">
      <c r="D796" s="100"/>
    </row>
    <row r="797" customFormat="false" ht="12" hidden="false" customHeight="false" outlineLevel="0" collapsed="false">
      <c r="D797" s="100"/>
    </row>
    <row r="798" customFormat="false" ht="12" hidden="false" customHeight="false" outlineLevel="0" collapsed="false">
      <c r="D798" s="100"/>
    </row>
    <row r="799" customFormat="false" ht="12" hidden="false" customHeight="false" outlineLevel="0" collapsed="false">
      <c r="D799" s="100"/>
    </row>
    <row r="800" customFormat="false" ht="12" hidden="false" customHeight="false" outlineLevel="0" collapsed="false">
      <c r="D800" s="100"/>
    </row>
    <row r="801" customFormat="false" ht="12" hidden="false" customHeight="false" outlineLevel="0" collapsed="false">
      <c r="D801" s="100"/>
    </row>
    <row r="802" customFormat="false" ht="12" hidden="false" customHeight="false" outlineLevel="0" collapsed="false">
      <c r="D802" s="100"/>
    </row>
    <row r="803" customFormat="false" ht="12" hidden="false" customHeight="false" outlineLevel="0" collapsed="false">
      <c r="D803" s="100"/>
    </row>
    <row r="804" customFormat="false" ht="12" hidden="false" customHeight="false" outlineLevel="0" collapsed="false">
      <c r="D804" s="100"/>
    </row>
    <row r="805" customFormat="false" ht="12" hidden="false" customHeight="false" outlineLevel="0" collapsed="false">
      <c r="D805" s="100"/>
    </row>
    <row r="806" customFormat="false" ht="12" hidden="false" customHeight="false" outlineLevel="0" collapsed="false">
      <c r="D806" s="100"/>
    </row>
    <row r="807" customFormat="false" ht="12" hidden="false" customHeight="false" outlineLevel="0" collapsed="false">
      <c r="D807" s="100"/>
    </row>
    <row r="808" customFormat="false" ht="12" hidden="false" customHeight="false" outlineLevel="0" collapsed="false">
      <c r="D808" s="100"/>
    </row>
    <row r="809" customFormat="false" ht="12" hidden="false" customHeight="false" outlineLevel="0" collapsed="false">
      <c r="D809" s="100"/>
    </row>
    <row r="810" customFormat="false" ht="12" hidden="false" customHeight="false" outlineLevel="0" collapsed="false">
      <c r="D810" s="100"/>
    </row>
    <row r="811" customFormat="false" ht="12" hidden="false" customHeight="false" outlineLevel="0" collapsed="false">
      <c r="D811" s="100"/>
    </row>
    <row r="812" customFormat="false" ht="12" hidden="false" customHeight="false" outlineLevel="0" collapsed="false">
      <c r="D812" s="100"/>
    </row>
    <row r="813" customFormat="false" ht="12" hidden="false" customHeight="false" outlineLevel="0" collapsed="false">
      <c r="D813" s="100"/>
    </row>
    <row r="814" customFormat="false" ht="12" hidden="false" customHeight="false" outlineLevel="0" collapsed="false">
      <c r="D814" s="100"/>
    </row>
    <row r="815" customFormat="false" ht="12" hidden="false" customHeight="false" outlineLevel="0" collapsed="false">
      <c r="D815" s="100"/>
    </row>
    <row r="816" customFormat="false" ht="12" hidden="false" customHeight="false" outlineLevel="0" collapsed="false">
      <c r="D816" s="100"/>
    </row>
    <row r="817" customFormat="false" ht="12" hidden="false" customHeight="false" outlineLevel="0" collapsed="false">
      <c r="D817" s="100"/>
    </row>
    <row r="818" customFormat="false" ht="12" hidden="false" customHeight="false" outlineLevel="0" collapsed="false">
      <c r="D818" s="100"/>
    </row>
    <row r="819" customFormat="false" ht="12" hidden="false" customHeight="false" outlineLevel="0" collapsed="false">
      <c r="D819" s="100"/>
    </row>
    <row r="820" customFormat="false" ht="12" hidden="false" customHeight="false" outlineLevel="0" collapsed="false">
      <c r="D820" s="100"/>
    </row>
    <row r="821" customFormat="false" ht="12" hidden="false" customHeight="false" outlineLevel="0" collapsed="false">
      <c r="D821" s="100"/>
    </row>
    <row r="822" customFormat="false" ht="12" hidden="false" customHeight="false" outlineLevel="0" collapsed="false">
      <c r="D822" s="100"/>
    </row>
    <row r="823" customFormat="false" ht="12" hidden="false" customHeight="false" outlineLevel="0" collapsed="false">
      <c r="D823" s="100"/>
    </row>
    <row r="824" customFormat="false" ht="12" hidden="false" customHeight="false" outlineLevel="0" collapsed="false">
      <c r="D824" s="100"/>
    </row>
    <row r="825" customFormat="false" ht="12" hidden="false" customHeight="false" outlineLevel="0" collapsed="false">
      <c r="D825" s="100"/>
    </row>
    <row r="826" customFormat="false" ht="12" hidden="false" customHeight="false" outlineLevel="0" collapsed="false">
      <c r="D826" s="100"/>
    </row>
    <row r="827" customFormat="false" ht="12" hidden="false" customHeight="false" outlineLevel="0" collapsed="false">
      <c r="D827" s="100"/>
    </row>
    <row r="828" customFormat="false" ht="12" hidden="false" customHeight="false" outlineLevel="0" collapsed="false">
      <c r="D828" s="100"/>
    </row>
    <row r="829" customFormat="false" ht="12" hidden="false" customHeight="false" outlineLevel="0" collapsed="false">
      <c r="D829" s="100"/>
    </row>
    <row r="830" customFormat="false" ht="12" hidden="false" customHeight="false" outlineLevel="0" collapsed="false">
      <c r="D830" s="100"/>
    </row>
    <row r="831" customFormat="false" ht="12" hidden="false" customHeight="false" outlineLevel="0" collapsed="false">
      <c r="D831" s="100"/>
    </row>
    <row r="832" customFormat="false" ht="12" hidden="false" customHeight="false" outlineLevel="0" collapsed="false">
      <c r="D832" s="100"/>
    </row>
    <row r="833" customFormat="false" ht="12" hidden="false" customHeight="false" outlineLevel="0" collapsed="false">
      <c r="D833" s="100"/>
    </row>
    <row r="834" customFormat="false" ht="12" hidden="false" customHeight="false" outlineLevel="0" collapsed="false">
      <c r="D834" s="100"/>
    </row>
    <row r="835" customFormat="false" ht="12" hidden="false" customHeight="false" outlineLevel="0" collapsed="false">
      <c r="D835" s="100"/>
    </row>
    <row r="836" customFormat="false" ht="12" hidden="false" customHeight="false" outlineLevel="0" collapsed="false">
      <c r="D836" s="100"/>
    </row>
    <row r="837" customFormat="false" ht="12" hidden="false" customHeight="false" outlineLevel="0" collapsed="false">
      <c r="D837" s="100"/>
    </row>
    <row r="838" customFormat="false" ht="12" hidden="false" customHeight="false" outlineLevel="0" collapsed="false">
      <c r="D838" s="100"/>
    </row>
    <row r="839" customFormat="false" ht="12" hidden="false" customHeight="false" outlineLevel="0" collapsed="false">
      <c r="D839" s="100"/>
    </row>
    <row r="840" customFormat="false" ht="12" hidden="false" customHeight="false" outlineLevel="0" collapsed="false">
      <c r="D840" s="100"/>
    </row>
    <row r="841" customFormat="false" ht="12" hidden="false" customHeight="false" outlineLevel="0" collapsed="false">
      <c r="D841" s="100"/>
    </row>
    <row r="842" customFormat="false" ht="12" hidden="false" customHeight="false" outlineLevel="0" collapsed="false">
      <c r="D842" s="100"/>
    </row>
    <row r="843" customFormat="false" ht="12" hidden="false" customHeight="false" outlineLevel="0" collapsed="false">
      <c r="D843" s="100"/>
    </row>
    <row r="844" customFormat="false" ht="12" hidden="false" customHeight="false" outlineLevel="0" collapsed="false">
      <c r="D844" s="100"/>
    </row>
    <row r="845" customFormat="false" ht="12" hidden="false" customHeight="false" outlineLevel="0" collapsed="false">
      <c r="D845" s="100"/>
    </row>
    <row r="846" customFormat="false" ht="12" hidden="false" customHeight="false" outlineLevel="0" collapsed="false">
      <c r="D846" s="100"/>
    </row>
    <row r="847" customFormat="false" ht="12" hidden="false" customHeight="false" outlineLevel="0" collapsed="false">
      <c r="D847" s="100"/>
    </row>
    <row r="848" customFormat="false" ht="12" hidden="false" customHeight="false" outlineLevel="0" collapsed="false">
      <c r="D848" s="100"/>
    </row>
    <row r="849" customFormat="false" ht="12" hidden="false" customHeight="false" outlineLevel="0" collapsed="false">
      <c r="D849" s="100"/>
    </row>
    <row r="850" customFormat="false" ht="12" hidden="false" customHeight="false" outlineLevel="0" collapsed="false">
      <c r="D850" s="100"/>
    </row>
    <row r="851" customFormat="false" ht="12" hidden="false" customHeight="false" outlineLevel="0" collapsed="false">
      <c r="D851" s="100"/>
    </row>
    <row r="852" customFormat="false" ht="12" hidden="false" customHeight="false" outlineLevel="0" collapsed="false">
      <c r="D852" s="100"/>
    </row>
    <row r="853" customFormat="false" ht="12" hidden="false" customHeight="false" outlineLevel="0" collapsed="false">
      <c r="D853" s="100"/>
    </row>
    <row r="854" customFormat="false" ht="12" hidden="false" customHeight="false" outlineLevel="0" collapsed="false">
      <c r="D854" s="100"/>
    </row>
    <row r="855" customFormat="false" ht="12" hidden="false" customHeight="false" outlineLevel="0" collapsed="false">
      <c r="D855" s="100"/>
    </row>
    <row r="856" customFormat="false" ht="12" hidden="false" customHeight="false" outlineLevel="0" collapsed="false">
      <c r="D856" s="100"/>
    </row>
    <row r="857" customFormat="false" ht="12" hidden="false" customHeight="false" outlineLevel="0" collapsed="false">
      <c r="D857" s="100"/>
    </row>
    <row r="858" customFormat="false" ht="12" hidden="false" customHeight="false" outlineLevel="0" collapsed="false">
      <c r="D858" s="100"/>
    </row>
    <row r="859" customFormat="false" ht="12" hidden="false" customHeight="false" outlineLevel="0" collapsed="false">
      <c r="D859" s="100"/>
    </row>
    <row r="860" customFormat="false" ht="12" hidden="false" customHeight="false" outlineLevel="0" collapsed="false">
      <c r="D860" s="100"/>
    </row>
    <row r="861" customFormat="false" ht="12" hidden="false" customHeight="false" outlineLevel="0" collapsed="false">
      <c r="D861" s="100"/>
    </row>
    <row r="862" customFormat="false" ht="12" hidden="false" customHeight="false" outlineLevel="0" collapsed="false">
      <c r="D862" s="100"/>
    </row>
    <row r="863" customFormat="false" ht="12" hidden="false" customHeight="false" outlineLevel="0" collapsed="false">
      <c r="D863" s="100"/>
    </row>
    <row r="864" customFormat="false" ht="12" hidden="false" customHeight="false" outlineLevel="0" collapsed="false">
      <c r="D864" s="100"/>
    </row>
    <row r="865" customFormat="false" ht="12" hidden="false" customHeight="false" outlineLevel="0" collapsed="false">
      <c r="D865" s="100"/>
    </row>
    <row r="866" customFormat="false" ht="12" hidden="false" customHeight="false" outlineLevel="0" collapsed="false">
      <c r="D866" s="100"/>
    </row>
    <row r="867" customFormat="false" ht="12" hidden="false" customHeight="false" outlineLevel="0" collapsed="false">
      <c r="D867" s="100"/>
    </row>
    <row r="868" customFormat="false" ht="12" hidden="false" customHeight="false" outlineLevel="0" collapsed="false">
      <c r="D868" s="100"/>
    </row>
    <row r="869" customFormat="false" ht="12" hidden="false" customHeight="false" outlineLevel="0" collapsed="false">
      <c r="D869" s="100"/>
    </row>
    <row r="870" customFormat="false" ht="12" hidden="false" customHeight="false" outlineLevel="0" collapsed="false">
      <c r="D870" s="100"/>
    </row>
    <row r="871" customFormat="false" ht="12" hidden="false" customHeight="false" outlineLevel="0" collapsed="false">
      <c r="D871" s="100"/>
    </row>
    <row r="872" customFormat="false" ht="12" hidden="false" customHeight="false" outlineLevel="0" collapsed="false">
      <c r="D872" s="100"/>
    </row>
    <row r="873" customFormat="false" ht="12" hidden="false" customHeight="false" outlineLevel="0" collapsed="false">
      <c r="D873" s="100"/>
    </row>
    <row r="874" customFormat="false" ht="12" hidden="false" customHeight="false" outlineLevel="0" collapsed="false">
      <c r="D874" s="100"/>
    </row>
    <row r="875" customFormat="false" ht="12" hidden="false" customHeight="false" outlineLevel="0" collapsed="false">
      <c r="D875" s="100"/>
    </row>
    <row r="876" customFormat="false" ht="12" hidden="false" customHeight="false" outlineLevel="0" collapsed="false">
      <c r="D876" s="100"/>
    </row>
    <row r="877" customFormat="false" ht="12" hidden="false" customHeight="false" outlineLevel="0" collapsed="false">
      <c r="D877" s="100"/>
    </row>
    <row r="878" customFormat="false" ht="12" hidden="false" customHeight="false" outlineLevel="0" collapsed="false">
      <c r="D878" s="100"/>
    </row>
    <row r="879" customFormat="false" ht="12" hidden="false" customHeight="false" outlineLevel="0" collapsed="false">
      <c r="D879" s="100"/>
    </row>
    <row r="880" customFormat="false" ht="12" hidden="false" customHeight="false" outlineLevel="0" collapsed="false">
      <c r="D880" s="100"/>
    </row>
    <row r="881" customFormat="false" ht="12" hidden="false" customHeight="false" outlineLevel="0" collapsed="false">
      <c r="D881" s="100"/>
    </row>
    <row r="882" customFormat="false" ht="12" hidden="false" customHeight="false" outlineLevel="0" collapsed="false">
      <c r="D882" s="100"/>
    </row>
    <row r="883" customFormat="false" ht="12" hidden="false" customHeight="false" outlineLevel="0" collapsed="false">
      <c r="D883" s="100"/>
    </row>
    <row r="884" customFormat="false" ht="12" hidden="false" customHeight="false" outlineLevel="0" collapsed="false">
      <c r="D884" s="100"/>
    </row>
    <row r="885" customFormat="false" ht="12" hidden="false" customHeight="false" outlineLevel="0" collapsed="false">
      <c r="D885" s="100"/>
    </row>
    <row r="886" customFormat="false" ht="12" hidden="false" customHeight="false" outlineLevel="0" collapsed="false">
      <c r="D886" s="100"/>
    </row>
    <row r="887" customFormat="false" ht="12" hidden="false" customHeight="false" outlineLevel="0" collapsed="false">
      <c r="D887" s="100"/>
    </row>
    <row r="888" customFormat="false" ht="12" hidden="false" customHeight="false" outlineLevel="0" collapsed="false">
      <c r="D888" s="100"/>
    </row>
    <row r="889" customFormat="false" ht="12" hidden="false" customHeight="false" outlineLevel="0" collapsed="false">
      <c r="D889" s="100"/>
    </row>
    <row r="890" customFormat="false" ht="12" hidden="false" customHeight="false" outlineLevel="0" collapsed="false">
      <c r="D890" s="100"/>
    </row>
    <row r="891" customFormat="false" ht="12" hidden="false" customHeight="false" outlineLevel="0" collapsed="false">
      <c r="D891" s="100"/>
    </row>
    <row r="892" customFormat="false" ht="12" hidden="false" customHeight="false" outlineLevel="0" collapsed="false">
      <c r="D892" s="100"/>
    </row>
    <row r="893" customFormat="false" ht="12" hidden="false" customHeight="false" outlineLevel="0" collapsed="false">
      <c r="D893" s="100"/>
    </row>
    <row r="894" customFormat="false" ht="12" hidden="false" customHeight="false" outlineLevel="0" collapsed="false">
      <c r="D894" s="100"/>
    </row>
    <row r="895" customFormat="false" ht="12" hidden="false" customHeight="false" outlineLevel="0" collapsed="false">
      <c r="D895" s="100"/>
    </row>
    <row r="896" customFormat="false" ht="12" hidden="false" customHeight="false" outlineLevel="0" collapsed="false">
      <c r="D896" s="100"/>
    </row>
    <row r="897" customFormat="false" ht="12" hidden="false" customHeight="false" outlineLevel="0" collapsed="false">
      <c r="D897" s="100"/>
    </row>
    <row r="898" customFormat="false" ht="12" hidden="false" customHeight="false" outlineLevel="0" collapsed="false">
      <c r="D898" s="100"/>
    </row>
    <row r="899" customFormat="false" ht="12" hidden="false" customHeight="false" outlineLevel="0" collapsed="false">
      <c r="D899" s="100"/>
    </row>
    <row r="900" customFormat="false" ht="12" hidden="false" customHeight="false" outlineLevel="0" collapsed="false">
      <c r="D900" s="100"/>
    </row>
    <row r="901" customFormat="false" ht="12" hidden="false" customHeight="false" outlineLevel="0" collapsed="false">
      <c r="D901" s="100"/>
    </row>
    <row r="902" customFormat="false" ht="12" hidden="false" customHeight="false" outlineLevel="0" collapsed="false">
      <c r="D902" s="100"/>
    </row>
    <row r="903" customFormat="false" ht="12" hidden="false" customHeight="false" outlineLevel="0" collapsed="false">
      <c r="D903" s="100"/>
    </row>
    <row r="904" customFormat="false" ht="12" hidden="false" customHeight="false" outlineLevel="0" collapsed="false">
      <c r="D904" s="100"/>
    </row>
    <row r="905" customFormat="false" ht="12" hidden="false" customHeight="false" outlineLevel="0" collapsed="false">
      <c r="D905" s="100"/>
    </row>
    <row r="906" customFormat="false" ht="12" hidden="false" customHeight="false" outlineLevel="0" collapsed="false">
      <c r="D906" s="100"/>
    </row>
    <row r="907" customFormat="false" ht="12" hidden="false" customHeight="false" outlineLevel="0" collapsed="false">
      <c r="D907" s="100"/>
    </row>
    <row r="908" customFormat="false" ht="12" hidden="false" customHeight="false" outlineLevel="0" collapsed="false">
      <c r="D908" s="100"/>
    </row>
    <row r="909" customFormat="false" ht="12" hidden="false" customHeight="false" outlineLevel="0" collapsed="false">
      <c r="D909" s="100"/>
    </row>
    <row r="910" customFormat="false" ht="12" hidden="false" customHeight="false" outlineLevel="0" collapsed="false">
      <c r="D910" s="100"/>
    </row>
    <row r="911" customFormat="false" ht="12" hidden="false" customHeight="false" outlineLevel="0" collapsed="false">
      <c r="D911" s="100"/>
    </row>
    <row r="912" customFormat="false" ht="12" hidden="false" customHeight="false" outlineLevel="0" collapsed="false">
      <c r="D912" s="100"/>
    </row>
    <row r="913" customFormat="false" ht="12" hidden="false" customHeight="false" outlineLevel="0" collapsed="false">
      <c r="D913" s="100"/>
    </row>
    <row r="914" customFormat="false" ht="12" hidden="false" customHeight="false" outlineLevel="0" collapsed="false">
      <c r="D914" s="100"/>
    </row>
    <row r="915" customFormat="false" ht="12" hidden="false" customHeight="false" outlineLevel="0" collapsed="false">
      <c r="D915" s="100"/>
    </row>
    <row r="916" customFormat="false" ht="12" hidden="false" customHeight="false" outlineLevel="0" collapsed="false">
      <c r="D916" s="100"/>
    </row>
    <row r="917" customFormat="false" ht="12" hidden="false" customHeight="false" outlineLevel="0" collapsed="false">
      <c r="D917" s="100"/>
    </row>
    <row r="918" customFormat="false" ht="12" hidden="false" customHeight="false" outlineLevel="0" collapsed="false">
      <c r="D918" s="100"/>
    </row>
    <row r="919" customFormat="false" ht="12" hidden="false" customHeight="false" outlineLevel="0" collapsed="false">
      <c r="D919" s="100"/>
    </row>
    <row r="920" customFormat="false" ht="12" hidden="false" customHeight="false" outlineLevel="0" collapsed="false">
      <c r="D920" s="100"/>
    </row>
    <row r="921" customFormat="false" ht="12" hidden="false" customHeight="false" outlineLevel="0" collapsed="false">
      <c r="D921" s="100"/>
    </row>
    <row r="922" customFormat="false" ht="12" hidden="false" customHeight="false" outlineLevel="0" collapsed="false">
      <c r="D922" s="100"/>
    </row>
    <row r="923" customFormat="false" ht="12" hidden="false" customHeight="false" outlineLevel="0" collapsed="false">
      <c r="D923" s="100"/>
    </row>
    <row r="924" customFormat="false" ht="12" hidden="false" customHeight="false" outlineLevel="0" collapsed="false">
      <c r="D924" s="100"/>
    </row>
    <row r="925" customFormat="false" ht="12" hidden="false" customHeight="false" outlineLevel="0" collapsed="false">
      <c r="D925" s="100"/>
    </row>
    <row r="926" customFormat="false" ht="12" hidden="false" customHeight="false" outlineLevel="0" collapsed="false">
      <c r="D926" s="100"/>
    </row>
    <row r="927" customFormat="false" ht="12" hidden="false" customHeight="false" outlineLevel="0" collapsed="false">
      <c r="D927" s="100"/>
    </row>
    <row r="928" customFormat="false" ht="12" hidden="false" customHeight="false" outlineLevel="0" collapsed="false">
      <c r="D928" s="100"/>
    </row>
    <row r="929" customFormat="false" ht="12" hidden="false" customHeight="false" outlineLevel="0" collapsed="false">
      <c r="D929" s="100"/>
    </row>
    <row r="930" customFormat="false" ht="12" hidden="false" customHeight="false" outlineLevel="0" collapsed="false">
      <c r="D930" s="100"/>
    </row>
    <row r="931" customFormat="false" ht="12" hidden="false" customHeight="false" outlineLevel="0" collapsed="false">
      <c r="D931" s="100"/>
    </row>
    <row r="932" customFormat="false" ht="12" hidden="false" customHeight="false" outlineLevel="0" collapsed="false">
      <c r="D932" s="100"/>
    </row>
    <row r="933" customFormat="false" ht="12" hidden="false" customHeight="false" outlineLevel="0" collapsed="false">
      <c r="D933" s="100"/>
    </row>
    <row r="934" customFormat="false" ht="12" hidden="false" customHeight="false" outlineLevel="0" collapsed="false">
      <c r="D934" s="100"/>
    </row>
    <row r="935" customFormat="false" ht="12" hidden="false" customHeight="false" outlineLevel="0" collapsed="false">
      <c r="D935" s="100"/>
    </row>
    <row r="936" customFormat="false" ht="12" hidden="false" customHeight="false" outlineLevel="0" collapsed="false">
      <c r="D936" s="100"/>
    </row>
    <row r="937" customFormat="false" ht="12" hidden="false" customHeight="false" outlineLevel="0" collapsed="false">
      <c r="D937" s="100"/>
    </row>
    <row r="938" customFormat="false" ht="12" hidden="false" customHeight="false" outlineLevel="0" collapsed="false">
      <c r="D938" s="100"/>
    </row>
    <row r="939" customFormat="false" ht="12" hidden="false" customHeight="false" outlineLevel="0" collapsed="false">
      <c r="D939" s="100"/>
    </row>
    <row r="940" customFormat="false" ht="12" hidden="false" customHeight="false" outlineLevel="0" collapsed="false">
      <c r="D940" s="100"/>
    </row>
    <row r="941" customFormat="false" ht="12" hidden="false" customHeight="false" outlineLevel="0" collapsed="false">
      <c r="D941" s="100"/>
    </row>
    <row r="942" customFormat="false" ht="12" hidden="false" customHeight="false" outlineLevel="0" collapsed="false">
      <c r="D942" s="100"/>
    </row>
    <row r="943" customFormat="false" ht="12" hidden="false" customHeight="false" outlineLevel="0" collapsed="false">
      <c r="D943" s="100"/>
    </row>
    <row r="944" customFormat="false" ht="12" hidden="false" customHeight="false" outlineLevel="0" collapsed="false">
      <c r="D944" s="100"/>
    </row>
    <row r="945" customFormat="false" ht="12" hidden="false" customHeight="false" outlineLevel="0" collapsed="false">
      <c r="D945" s="100"/>
    </row>
    <row r="946" customFormat="false" ht="12" hidden="false" customHeight="false" outlineLevel="0" collapsed="false">
      <c r="D946" s="100"/>
    </row>
    <row r="947" customFormat="false" ht="12" hidden="false" customHeight="false" outlineLevel="0" collapsed="false">
      <c r="D947" s="100"/>
    </row>
    <row r="948" customFormat="false" ht="12" hidden="false" customHeight="false" outlineLevel="0" collapsed="false">
      <c r="D948" s="100"/>
    </row>
    <row r="949" customFormat="false" ht="12" hidden="false" customHeight="false" outlineLevel="0" collapsed="false">
      <c r="D949" s="100"/>
    </row>
    <row r="950" customFormat="false" ht="12" hidden="false" customHeight="false" outlineLevel="0" collapsed="false">
      <c r="D950" s="100"/>
    </row>
    <row r="951" customFormat="false" ht="12" hidden="false" customHeight="false" outlineLevel="0" collapsed="false">
      <c r="D951" s="100"/>
    </row>
    <row r="952" customFormat="false" ht="12" hidden="false" customHeight="false" outlineLevel="0" collapsed="false">
      <c r="D952" s="100"/>
    </row>
    <row r="953" customFormat="false" ht="12" hidden="false" customHeight="false" outlineLevel="0" collapsed="false">
      <c r="D953" s="100"/>
    </row>
    <row r="954" customFormat="false" ht="12" hidden="false" customHeight="false" outlineLevel="0" collapsed="false">
      <c r="D954" s="100"/>
    </row>
    <row r="955" customFormat="false" ht="12" hidden="false" customHeight="false" outlineLevel="0" collapsed="false">
      <c r="D955" s="100"/>
    </row>
    <row r="956" customFormat="false" ht="12" hidden="false" customHeight="false" outlineLevel="0" collapsed="false">
      <c r="D956" s="100"/>
    </row>
    <row r="957" customFormat="false" ht="12" hidden="false" customHeight="false" outlineLevel="0" collapsed="false">
      <c r="D957" s="100"/>
    </row>
    <row r="958" customFormat="false" ht="12" hidden="false" customHeight="false" outlineLevel="0" collapsed="false">
      <c r="D958" s="100"/>
    </row>
    <row r="959" customFormat="false" ht="12" hidden="false" customHeight="false" outlineLevel="0" collapsed="false">
      <c r="D959" s="100"/>
    </row>
    <row r="960" customFormat="false" ht="12" hidden="false" customHeight="false" outlineLevel="0" collapsed="false">
      <c r="D960" s="100"/>
    </row>
    <row r="961" customFormat="false" ht="12" hidden="false" customHeight="false" outlineLevel="0" collapsed="false">
      <c r="D961" s="100"/>
    </row>
    <row r="962" customFormat="false" ht="12" hidden="false" customHeight="false" outlineLevel="0" collapsed="false">
      <c r="D962" s="100"/>
    </row>
    <row r="963" customFormat="false" ht="12" hidden="false" customHeight="false" outlineLevel="0" collapsed="false">
      <c r="D963" s="100"/>
    </row>
    <row r="964" customFormat="false" ht="12" hidden="false" customHeight="false" outlineLevel="0" collapsed="false">
      <c r="D964" s="100"/>
    </row>
    <row r="965" customFormat="false" ht="12" hidden="false" customHeight="false" outlineLevel="0" collapsed="false">
      <c r="D965" s="100"/>
    </row>
    <row r="966" customFormat="false" ht="12" hidden="false" customHeight="false" outlineLevel="0" collapsed="false">
      <c r="D966" s="100"/>
    </row>
    <row r="967" customFormat="false" ht="12" hidden="false" customHeight="false" outlineLevel="0" collapsed="false">
      <c r="D967" s="100"/>
    </row>
    <row r="968" customFormat="false" ht="12" hidden="false" customHeight="false" outlineLevel="0" collapsed="false">
      <c r="D968" s="100"/>
    </row>
    <row r="969" customFormat="false" ht="12" hidden="false" customHeight="false" outlineLevel="0" collapsed="false">
      <c r="D969" s="100"/>
    </row>
    <row r="970" customFormat="false" ht="12" hidden="false" customHeight="false" outlineLevel="0" collapsed="false">
      <c r="D970" s="100"/>
    </row>
    <row r="971" customFormat="false" ht="12" hidden="false" customHeight="false" outlineLevel="0" collapsed="false">
      <c r="D971" s="100"/>
    </row>
    <row r="972" customFormat="false" ht="12" hidden="false" customHeight="false" outlineLevel="0" collapsed="false">
      <c r="D972" s="100"/>
    </row>
    <row r="973" customFormat="false" ht="12" hidden="false" customHeight="false" outlineLevel="0" collapsed="false">
      <c r="D973" s="100"/>
    </row>
    <row r="974" customFormat="false" ht="12" hidden="false" customHeight="false" outlineLevel="0" collapsed="false">
      <c r="D974" s="100"/>
    </row>
    <row r="975" customFormat="false" ht="12" hidden="false" customHeight="false" outlineLevel="0" collapsed="false">
      <c r="D975" s="100"/>
    </row>
    <row r="976" customFormat="false" ht="12" hidden="false" customHeight="false" outlineLevel="0" collapsed="false">
      <c r="D976" s="100"/>
    </row>
    <row r="977" customFormat="false" ht="12" hidden="false" customHeight="false" outlineLevel="0" collapsed="false">
      <c r="D977" s="100"/>
    </row>
    <row r="978" customFormat="false" ht="12" hidden="false" customHeight="false" outlineLevel="0" collapsed="false">
      <c r="D978" s="100"/>
    </row>
    <row r="979" customFormat="false" ht="12" hidden="false" customHeight="false" outlineLevel="0" collapsed="false">
      <c r="D979" s="100"/>
    </row>
    <row r="980" customFormat="false" ht="12" hidden="false" customHeight="false" outlineLevel="0" collapsed="false">
      <c r="D980" s="100"/>
    </row>
    <row r="981" customFormat="false" ht="12" hidden="false" customHeight="false" outlineLevel="0" collapsed="false">
      <c r="D981" s="100"/>
    </row>
    <row r="982" customFormat="false" ht="12" hidden="false" customHeight="false" outlineLevel="0" collapsed="false">
      <c r="D982" s="100"/>
    </row>
    <row r="983" customFormat="false" ht="12" hidden="false" customHeight="false" outlineLevel="0" collapsed="false">
      <c r="D983" s="100"/>
    </row>
    <row r="984" customFormat="false" ht="12" hidden="false" customHeight="false" outlineLevel="0" collapsed="false">
      <c r="D984" s="100"/>
    </row>
    <row r="985" customFormat="false" ht="12" hidden="false" customHeight="false" outlineLevel="0" collapsed="false">
      <c r="D985" s="100"/>
    </row>
    <row r="986" customFormat="false" ht="12" hidden="false" customHeight="false" outlineLevel="0" collapsed="false">
      <c r="D986" s="100"/>
    </row>
    <row r="987" customFormat="false" ht="12" hidden="false" customHeight="false" outlineLevel="0" collapsed="false">
      <c r="D987" s="100"/>
    </row>
    <row r="988" customFormat="false" ht="12" hidden="false" customHeight="false" outlineLevel="0" collapsed="false">
      <c r="D988" s="100"/>
    </row>
    <row r="989" customFormat="false" ht="12" hidden="false" customHeight="false" outlineLevel="0" collapsed="false">
      <c r="D989" s="100"/>
    </row>
    <row r="990" customFormat="false" ht="12" hidden="false" customHeight="false" outlineLevel="0" collapsed="false">
      <c r="D990" s="100"/>
    </row>
    <row r="991" customFormat="false" ht="12" hidden="false" customHeight="false" outlineLevel="0" collapsed="false">
      <c r="D991" s="100"/>
    </row>
    <row r="992" customFormat="false" ht="12" hidden="false" customHeight="false" outlineLevel="0" collapsed="false">
      <c r="D992" s="100"/>
    </row>
    <row r="993" customFormat="false" ht="12" hidden="false" customHeight="false" outlineLevel="0" collapsed="false">
      <c r="D993" s="100"/>
    </row>
    <row r="994" customFormat="false" ht="12" hidden="false" customHeight="false" outlineLevel="0" collapsed="false">
      <c r="D994" s="100"/>
    </row>
    <row r="995" customFormat="false" ht="12" hidden="false" customHeight="false" outlineLevel="0" collapsed="false">
      <c r="D995" s="100"/>
    </row>
    <row r="996" customFormat="false" ht="12" hidden="false" customHeight="false" outlineLevel="0" collapsed="false">
      <c r="D996" s="100"/>
    </row>
    <row r="997" customFormat="false" ht="12" hidden="false" customHeight="false" outlineLevel="0" collapsed="false">
      <c r="D997" s="100"/>
    </row>
    <row r="998" customFormat="false" ht="12" hidden="false" customHeight="false" outlineLevel="0" collapsed="false">
      <c r="D998" s="100"/>
    </row>
    <row r="999" customFormat="false" ht="12" hidden="false" customHeight="false" outlineLevel="0" collapsed="false">
      <c r="D999" s="100"/>
    </row>
    <row r="1000" customFormat="false" ht="12" hidden="false" customHeight="false" outlineLevel="0" collapsed="false">
      <c r="D1000" s="100"/>
    </row>
    <row r="1001" customFormat="false" ht="12" hidden="false" customHeight="false" outlineLevel="0" collapsed="false">
      <c r="D1001" s="100"/>
    </row>
    <row r="1002" customFormat="false" ht="12" hidden="false" customHeight="false" outlineLevel="0" collapsed="false">
      <c r="D1002" s="100"/>
    </row>
    <row r="1003" customFormat="false" ht="12" hidden="false" customHeight="false" outlineLevel="0" collapsed="false">
      <c r="D1003" s="100"/>
    </row>
    <row r="1004" customFormat="false" ht="12" hidden="false" customHeight="false" outlineLevel="0" collapsed="false">
      <c r="D1004" s="100"/>
    </row>
    <row r="1005" customFormat="false" ht="12" hidden="false" customHeight="false" outlineLevel="0" collapsed="false">
      <c r="D1005" s="100"/>
    </row>
    <row r="1006" customFormat="false" ht="12" hidden="false" customHeight="false" outlineLevel="0" collapsed="false">
      <c r="D1006" s="100"/>
    </row>
    <row r="1007" customFormat="false" ht="12" hidden="false" customHeight="false" outlineLevel="0" collapsed="false">
      <c r="D1007" s="100"/>
    </row>
    <row r="1008" customFormat="false" ht="12" hidden="false" customHeight="false" outlineLevel="0" collapsed="false">
      <c r="D1008" s="100"/>
    </row>
    <row r="1009" customFormat="false" ht="12" hidden="false" customHeight="false" outlineLevel="0" collapsed="false">
      <c r="D1009" s="100"/>
    </row>
    <row r="1010" customFormat="false" ht="12" hidden="false" customHeight="false" outlineLevel="0" collapsed="false">
      <c r="D1010" s="100"/>
    </row>
    <row r="1011" customFormat="false" ht="12" hidden="false" customHeight="false" outlineLevel="0" collapsed="false">
      <c r="D1011" s="100"/>
    </row>
    <row r="1012" customFormat="false" ht="12" hidden="false" customHeight="false" outlineLevel="0" collapsed="false">
      <c r="D1012" s="100"/>
    </row>
    <row r="1013" customFormat="false" ht="12" hidden="false" customHeight="false" outlineLevel="0" collapsed="false">
      <c r="D1013" s="100"/>
    </row>
    <row r="1014" customFormat="false" ht="12" hidden="false" customHeight="false" outlineLevel="0" collapsed="false">
      <c r="D1014" s="100"/>
    </row>
    <row r="1015" customFormat="false" ht="12" hidden="false" customHeight="false" outlineLevel="0" collapsed="false">
      <c r="D1015" s="100"/>
    </row>
    <row r="1016" customFormat="false" ht="12" hidden="false" customHeight="false" outlineLevel="0" collapsed="false">
      <c r="D1016" s="100"/>
    </row>
    <row r="1017" customFormat="false" ht="12" hidden="false" customHeight="false" outlineLevel="0" collapsed="false">
      <c r="D1017" s="100"/>
    </row>
    <row r="1018" customFormat="false" ht="12" hidden="false" customHeight="false" outlineLevel="0" collapsed="false">
      <c r="D1018" s="100"/>
    </row>
    <row r="1019" customFormat="false" ht="12" hidden="false" customHeight="false" outlineLevel="0" collapsed="false">
      <c r="D1019" s="100"/>
    </row>
    <row r="1020" customFormat="false" ht="12" hidden="false" customHeight="false" outlineLevel="0" collapsed="false">
      <c r="D1020" s="100"/>
    </row>
    <row r="1021" customFormat="false" ht="12" hidden="false" customHeight="false" outlineLevel="0" collapsed="false">
      <c r="D1021" s="100"/>
    </row>
    <row r="1022" customFormat="false" ht="12" hidden="false" customHeight="false" outlineLevel="0" collapsed="false">
      <c r="D1022" s="100"/>
    </row>
    <row r="1023" customFormat="false" ht="12" hidden="false" customHeight="false" outlineLevel="0" collapsed="false">
      <c r="D1023" s="100"/>
    </row>
    <row r="1024" customFormat="false" ht="12" hidden="false" customHeight="false" outlineLevel="0" collapsed="false">
      <c r="D1024" s="100"/>
    </row>
    <row r="1025" customFormat="false" ht="12" hidden="false" customHeight="false" outlineLevel="0" collapsed="false">
      <c r="D1025" s="100"/>
    </row>
    <row r="1026" customFormat="false" ht="12" hidden="false" customHeight="false" outlineLevel="0" collapsed="false">
      <c r="D1026" s="100"/>
    </row>
    <row r="1027" customFormat="false" ht="12" hidden="false" customHeight="false" outlineLevel="0" collapsed="false">
      <c r="D1027" s="100"/>
    </row>
    <row r="1028" customFormat="false" ht="12" hidden="false" customHeight="false" outlineLevel="0" collapsed="false">
      <c r="D1028" s="100"/>
    </row>
    <row r="1029" customFormat="false" ht="12" hidden="false" customHeight="false" outlineLevel="0" collapsed="false">
      <c r="D1029" s="100"/>
    </row>
    <row r="1030" customFormat="false" ht="12" hidden="false" customHeight="false" outlineLevel="0" collapsed="false">
      <c r="D1030" s="100"/>
    </row>
    <row r="1031" customFormat="false" ht="12" hidden="false" customHeight="false" outlineLevel="0" collapsed="false">
      <c r="D1031" s="100"/>
    </row>
    <row r="1032" customFormat="false" ht="12" hidden="false" customHeight="false" outlineLevel="0" collapsed="false">
      <c r="D1032" s="100"/>
    </row>
    <row r="1033" customFormat="false" ht="12" hidden="false" customHeight="false" outlineLevel="0" collapsed="false">
      <c r="D1033" s="100"/>
    </row>
    <row r="1034" customFormat="false" ht="12" hidden="false" customHeight="false" outlineLevel="0" collapsed="false">
      <c r="D1034" s="100"/>
    </row>
    <row r="1035" customFormat="false" ht="12" hidden="false" customHeight="false" outlineLevel="0" collapsed="false">
      <c r="D1035" s="100"/>
    </row>
    <row r="1036" customFormat="false" ht="12" hidden="false" customHeight="false" outlineLevel="0" collapsed="false">
      <c r="D1036" s="100"/>
    </row>
    <row r="1037" customFormat="false" ht="12" hidden="false" customHeight="false" outlineLevel="0" collapsed="false">
      <c r="D1037" s="100"/>
    </row>
    <row r="1038" customFormat="false" ht="12" hidden="false" customHeight="false" outlineLevel="0" collapsed="false">
      <c r="D1038" s="100"/>
    </row>
    <row r="1039" customFormat="false" ht="12" hidden="false" customHeight="false" outlineLevel="0" collapsed="false">
      <c r="D1039" s="100"/>
    </row>
    <row r="1040" customFormat="false" ht="12" hidden="false" customHeight="false" outlineLevel="0" collapsed="false">
      <c r="D1040" s="100"/>
    </row>
    <row r="1041" customFormat="false" ht="12" hidden="false" customHeight="false" outlineLevel="0" collapsed="false">
      <c r="D1041" s="100"/>
    </row>
    <row r="1042" customFormat="false" ht="12" hidden="false" customHeight="false" outlineLevel="0" collapsed="false">
      <c r="D1042" s="100"/>
    </row>
    <row r="1043" customFormat="false" ht="12" hidden="false" customHeight="false" outlineLevel="0" collapsed="false">
      <c r="D1043" s="100"/>
    </row>
    <row r="1044" customFormat="false" ht="12" hidden="false" customHeight="false" outlineLevel="0" collapsed="false">
      <c r="D1044" s="100"/>
    </row>
    <row r="1045" customFormat="false" ht="12" hidden="false" customHeight="false" outlineLevel="0" collapsed="false">
      <c r="D1045" s="100"/>
    </row>
    <row r="1046" customFormat="false" ht="12" hidden="false" customHeight="false" outlineLevel="0" collapsed="false">
      <c r="D1046" s="100"/>
    </row>
    <row r="1047" customFormat="false" ht="12" hidden="false" customHeight="false" outlineLevel="0" collapsed="false">
      <c r="D1047" s="100"/>
    </row>
    <row r="1048" customFormat="false" ht="12" hidden="false" customHeight="false" outlineLevel="0" collapsed="false">
      <c r="D1048" s="100"/>
    </row>
    <row r="1049" customFormat="false" ht="12" hidden="false" customHeight="false" outlineLevel="0" collapsed="false">
      <c r="D1049" s="100"/>
    </row>
    <row r="1050" customFormat="false" ht="12" hidden="false" customHeight="false" outlineLevel="0" collapsed="false">
      <c r="D1050" s="100"/>
    </row>
    <row r="1051" customFormat="false" ht="12" hidden="false" customHeight="false" outlineLevel="0" collapsed="false">
      <c r="D1051" s="100"/>
    </row>
    <row r="1052" customFormat="false" ht="12" hidden="false" customHeight="false" outlineLevel="0" collapsed="false">
      <c r="D1052" s="100"/>
    </row>
    <row r="1053" customFormat="false" ht="12" hidden="false" customHeight="false" outlineLevel="0" collapsed="false">
      <c r="D1053" s="100"/>
    </row>
    <row r="1054" customFormat="false" ht="12" hidden="false" customHeight="false" outlineLevel="0" collapsed="false">
      <c r="D1054" s="100"/>
    </row>
    <row r="1055" customFormat="false" ht="12" hidden="false" customHeight="false" outlineLevel="0" collapsed="false">
      <c r="D1055" s="100"/>
    </row>
    <row r="1056" customFormat="false" ht="12" hidden="false" customHeight="false" outlineLevel="0" collapsed="false">
      <c r="D1056" s="100"/>
    </row>
    <row r="1057" customFormat="false" ht="12" hidden="false" customHeight="false" outlineLevel="0" collapsed="false">
      <c r="D1057" s="100"/>
    </row>
    <row r="1058" customFormat="false" ht="12" hidden="false" customHeight="false" outlineLevel="0" collapsed="false">
      <c r="D1058" s="100"/>
    </row>
    <row r="1059" customFormat="false" ht="12" hidden="false" customHeight="false" outlineLevel="0" collapsed="false">
      <c r="D1059" s="100"/>
    </row>
    <row r="1060" customFormat="false" ht="12" hidden="false" customHeight="false" outlineLevel="0" collapsed="false">
      <c r="D1060" s="100"/>
    </row>
    <row r="1061" customFormat="false" ht="12" hidden="false" customHeight="false" outlineLevel="0" collapsed="false">
      <c r="D1061" s="100"/>
    </row>
    <row r="1062" customFormat="false" ht="12" hidden="false" customHeight="false" outlineLevel="0" collapsed="false">
      <c r="D1062" s="100"/>
    </row>
    <row r="1063" customFormat="false" ht="12" hidden="false" customHeight="false" outlineLevel="0" collapsed="false">
      <c r="D1063" s="100"/>
    </row>
    <row r="1064" customFormat="false" ht="12" hidden="false" customHeight="false" outlineLevel="0" collapsed="false">
      <c r="D1064" s="100"/>
    </row>
    <row r="1065" customFormat="false" ht="12" hidden="false" customHeight="false" outlineLevel="0" collapsed="false">
      <c r="D1065" s="100"/>
    </row>
    <row r="1066" customFormat="false" ht="12" hidden="false" customHeight="false" outlineLevel="0" collapsed="false">
      <c r="D1066" s="100"/>
    </row>
    <row r="1067" customFormat="false" ht="12" hidden="false" customHeight="false" outlineLevel="0" collapsed="false">
      <c r="D1067" s="100"/>
    </row>
    <row r="1068" customFormat="false" ht="12" hidden="false" customHeight="false" outlineLevel="0" collapsed="false">
      <c r="D1068" s="100"/>
    </row>
    <row r="1069" customFormat="false" ht="12" hidden="false" customHeight="false" outlineLevel="0" collapsed="false">
      <c r="D1069" s="100"/>
    </row>
    <row r="1070" customFormat="false" ht="12" hidden="false" customHeight="false" outlineLevel="0" collapsed="false">
      <c r="D1070" s="100"/>
    </row>
    <row r="1071" customFormat="false" ht="12" hidden="false" customHeight="false" outlineLevel="0" collapsed="false">
      <c r="D1071" s="100"/>
    </row>
    <row r="1072" customFormat="false" ht="12" hidden="false" customHeight="false" outlineLevel="0" collapsed="false">
      <c r="D1072" s="100"/>
    </row>
    <row r="1073" customFormat="false" ht="12" hidden="false" customHeight="false" outlineLevel="0" collapsed="false">
      <c r="D1073" s="100"/>
    </row>
    <row r="1074" customFormat="false" ht="12" hidden="false" customHeight="false" outlineLevel="0" collapsed="false">
      <c r="D1074" s="100"/>
    </row>
    <row r="1075" customFormat="false" ht="12" hidden="false" customHeight="false" outlineLevel="0" collapsed="false">
      <c r="D1075" s="100"/>
    </row>
    <row r="1076" customFormat="false" ht="12" hidden="false" customHeight="false" outlineLevel="0" collapsed="false">
      <c r="D1076" s="100"/>
    </row>
    <row r="1077" customFormat="false" ht="12" hidden="false" customHeight="false" outlineLevel="0" collapsed="false">
      <c r="D1077" s="100"/>
    </row>
    <row r="1078" customFormat="false" ht="12" hidden="false" customHeight="false" outlineLevel="0" collapsed="false">
      <c r="D1078" s="100"/>
    </row>
    <row r="1079" customFormat="false" ht="12" hidden="false" customHeight="false" outlineLevel="0" collapsed="false">
      <c r="D1079" s="100"/>
    </row>
    <row r="1080" customFormat="false" ht="12" hidden="false" customHeight="false" outlineLevel="0" collapsed="false">
      <c r="D1080" s="100"/>
    </row>
    <row r="1081" customFormat="false" ht="12" hidden="false" customHeight="false" outlineLevel="0" collapsed="false">
      <c r="D1081" s="100"/>
    </row>
    <row r="1082" customFormat="false" ht="12" hidden="false" customHeight="false" outlineLevel="0" collapsed="false">
      <c r="D1082" s="100"/>
    </row>
    <row r="1083" customFormat="false" ht="12" hidden="false" customHeight="false" outlineLevel="0" collapsed="false">
      <c r="D1083" s="100"/>
    </row>
    <row r="1084" customFormat="false" ht="12" hidden="false" customHeight="false" outlineLevel="0" collapsed="false">
      <c r="D1084" s="100"/>
    </row>
    <row r="1085" customFormat="false" ht="12" hidden="false" customHeight="false" outlineLevel="0" collapsed="false">
      <c r="D1085" s="100"/>
    </row>
    <row r="1086" customFormat="false" ht="12" hidden="false" customHeight="false" outlineLevel="0" collapsed="false">
      <c r="D1086" s="100"/>
    </row>
    <row r="1087" customFormat="false" ht="12" hidden="false" customHeight="false" outlineLevel="0" collapsed="false">
      <c r="D1087" s="100"/>
    </row>
    <row r="1088" customFormat="false" ht="12" hidden="false" customHeight="false" outlineLevel="0" collapsed="false">
      <c r="D1088" s="100"/>
    </row>
    <row r="1089" customFormat="false" ht="12" hidden="false" customHeight="false" outlineLevel="0" collapsed="false">
      <c r="D1089" s="100"/>
    </row>
    <row r="1090" customFormat="false" ht="12" hidden="false" customHeight="false" outlineLevel="0" collapsed="false">
      <c r="D1090" s="100"/>
    </row>
    <row r="1091" customFormat="false" ht="12" hidden="false" customHeight="false" outlineLevel="0" collapsed="false">
      <c r="D1091" s="100"/>
    </row>
    <row r="1092" customFormat="false" ht="12" hidden="false" customHeight="false" outlineLevel="0" collapsed="false">
      <c r="D1092" s="100"/>
    </row>
    <row r="1093" customFormat="false" ht="12" hidden="false" customHeight="false" outlineLevel="0" collapsed="false">
      <c r="D1093" s="100"/>
    </row>
    <row r="1094" customFormat="false" ht="12" hidden="false" customHeight="false" outlineLevel="0" collapsed="false">
      <c r="D1094" s="100"/>
    </row>
    <row r="1095" customFormat="false" ht="12" hidden="false" customHeight="false" outlineLevel="0" collapsed="false">
      <c r="D1095" s="100"/>
    </row>
    <row r="1096" customFormat="false" ht="12" hidden="false" customHeight="false" outlineLevel="0" collapsed="false">
      <c r="D1096" s="100"/>
    </row>
    <row r="1097" customFormat="false" ht="12" hidden="false" customHeight="false" outlineLevel="0" collapsed="false">
      <c r="D1097" s="100"/>
    </row>
    <row r="1098" customFormat="false" ht="12" hidden="false" customHeight="false" outlineLevel="0" collapsed="false">
      <c r="D1098" s="100"/>
    </row>
    <row r="1099" customFormat="false" ht="12" hidden="false" customHeight="false" outlineLevel="0" collapsed="false">
      <c r="D1099" s="100"/>
    </row>
    <row r="1100" customFormat="false" ht="12" hidden="false" customHeight="false" outlineLevel="0" collapsed="false">
      <c r="D1100" s="100"/>
    </row>
    <row r="1101" customFormat="false" ht="12" hidden="false" customHeight="false" outlineLevel="0" collapsed="false">
      <c r="D1101" s="100"/>
    </row>
    <row r="1102" customFormat="false" ht="12" hidden="false" customHeight="false" outlineLevel="0" collapsed="false">
      <c r="D1102" s="100"/>
    </row>
    <row r="1103" customFormat="false" ht="12" hidden="false" customHeight="false" outlineLevel="0" collapsed="false">
      <c r="D1103" s="100"/>
    </row>
    <row r="1104" customFormat="false" ht="12" hidden="false" customHeight="false" outlineLevel="0" collapsed="false">
      <c r="D1104" s="100"/>
    </row>
    <row r="1105" customFormat="false" ht="12" hidden="false" customHeight="false" outlineLevel="0" collapsed="false">
      <c r="D1105" s="100"/>
    </row>
    <row r="1106" customFormat="false" ht="12" hidden="false" customHeight="false" outlineLevel="0" collapsed="false">
      <c r="D1106" s="100"/>
    </row>
    <row r="1107" customFormat="false" ht="12" hidden="false" customHeight="false" outlineLevel="0" collapsed="false">
      <c r="D1107" s="100"/>
    </row>
    <row r="1108" customFormat="false" ht="12" hidden="false" customHeight="false" outlineLevel="0" collapsed="false">
      <c r="D1108" s="100"/>
    </row>
    <row r="1109" customFormat="false" ht="12" hidden="false" customHeight="false" outlineLevel="0" collapsed="false">
      <c r="D1109" s="100"/>
    </row>
    <row r="1110" customFormat="false" ht="12" hidden="false" customHeight="false" outlineLevel="0" collapsed="false">
      <c r="D1110" s="100"/>
    </row>
    <row r="1111" customFormat="false" ht="12" hidden="false" customHeight="false" outlineLevel="0" collapsed="false">
      <c r="D1111" s="100"/>
    </row>
    <row r="1112" customFormat="false" ht="12" hidden="false" customHeight="false" outlineLevel="0" collapsed="false">
      <c r="D1112" s="100"/>
    </row>
    <row r="1113" customFormat="false" ht="12" hidden="false" customHeight="false" outlineLevel="0" collapsed="false">
      <c r="D1113" s="100"/>
    </row>
    <row r="1114" customFormat="false" ht="12" hidden="false" customHeight="false" outlineLevel="0" collapsed="false">
      <c r="D1114" s="100"/>
    </row>
    <row r="1115" customFormat="false" ht="12" hidden="false" customHeight="false" outlineLevel="0" collapsed="false">
      <c r="D1115" s="100"/>
    </row>
    <row r="1116" customFormat="false" ht="12" hidden="false" customHeight="false" outlineLevel="0" collapsed="false">
      <c r="D1116" s="100"/>
    </row>
    <row r="1117" customFormat="false" ht="12" hidden="false" customHeight="false" outlineLevel="0" collapsed="false">
      <c r="D1117" s="100"/>
    </row>
    <row r="1118" customFormat="false" ht="12" hidden="false" customHeight="false" outlineLevel="0" collapsed="false">
      <c r="D1118" s="100"/>
    </row>
    <row r="1119" customFormat="false" ht="12" hidden="false" customHeight="false" outlineLevel="0" collapsed="false">
      <c r="D1119" s="100"/>
    </row>
    <row r="1120" customFormat="false" ht="12" hidden="false" customHeight="false" outlineLevel="0" collapsed="false">
      <c r="D1120" s="100"/>
    </row>
    <row r="1121" customFormat="false" ht="12" hidden="false" customHeight="false" outlineLevel="0" collapsed="false">
      <c r="D1121" s="100"/>
    </row>
    <row r="1122" customFormat="false" ht="12" hidden="false" customHeight="false" outlineLevel="0" collapsed="false">
      <c r="D1122" s="100"/>
    </row>
    <row r="1123" customFormat="false" ht="12" hidden="false" customHeight="false" outlineLevel="0" collapsed="false">
      <c r="D1123" s="100"/>
    </row>
    <row r="1124" customFormat="false" ht="12" hidden="false" customHeight="false" outlineLevel="0" collapsed="false">
      <c r="D1124" s="100"/>
    </row>
    <row r="1125" customFormat="false" ht="12" hidden="false" customHeight="false" outlineLevel="0" collapsed="false">
      <c r="D1125" s="100"/>
    </row>
    <row r="1126" customFormat="false" ht="12" hidden="false" customHeight="false" outlineLevel="0" collapsed="false">
      <c r="D1126" s="100"/>
    </row>
    <row r="1127" customFormat="false" ht="12" hidden="false" customHeight="false" outlineLevel="0" collapsed="false">
      <c r="D1127" s="100"/>
    </row>
    <row r="1128" customFormat="false" ht="12" hidden="false" customHeight="false" outlineLevel="0" collapsed="false">
      <c r="D1128" s="100"/>
    </row>
    <row r="1129" customFormat="false" ht="12" hidden="false" customHeight="false" outlineLevel="0" collapsed="false">
      <c r="D1129" s="100"/>
    </row>
    <row r="1130" customFormat="false" ht="12" hidden="false" customHeight="false" outlineLevel="0" collapsed="false">
      <c r="D1130" s="100"/>
    </row>
    <row r="1131" customFormat="false" ht="12" hidden="false" customHeight="false" outlineLevel="0" collapsed="false">
      <c r="D1131" s="100"/>
    </row>
    <row r="1132" customFormat="false" ht="12" hidden="false" customHeight="false" outlineLevel="0" collapsed="false">
      <c r="D1132" s="100"/>
    </row>
    <row r="1133" customFormat="false" ht="12" hidden="false" customHeight="false" outlineLevel="0" collapsed="false">
      <c r="D1133" s="100"/>
    </row>
    <row r="1134" customFormat="false" ht="12" hidden="false" customHeight="false" outlineLevel="0" collapsed="false">
      <c r="D1134" s="100"/>
    </row>
    <row r="1135" customFormat="false" ht="12" hidden="false" customHeight="false" outlineLevel="0" collapsed="false">
      <c r="D1135" s="100"/>
    </row>
    <row r="1136" customFormat="false" ht="12" hidden="false" customHeight="false" outlineLevel="0" collapsed="false">
      <c r="D1136" s="100"/>
    </row>
    <row r="1137" customFormat="false" ht="12" hidden="false" customHeight="false" outlineLevel="0" collapsed="false">
      <c r="D1137" s="100"/>
    </row>
    <row r="1138" customFormat="false" ht="12" hidden="false" customHeight="false" outlineLevel="0" collapsed="false">
      <c r="D1138" s="100"/>
    </row>
    <row r="1139" customFormat="false" ht="12" hidden="false" customHeight="false" outlineLevel="0" collapsed="false">
      <c r="D1139" s="100"/>
    </row>
    <row r="1140" customFormat="false" ht="12" hidden="false" customHeight="false" outlineLevel="0" collapsed="false">
      <c r="D1140" s="100"/>
    </row>
    <row r="1141" customFormat="false" ht="12" hidden="false" customHeight="false" outlineLevel="0" collapsed="false">
      <c r="D1141" s="100"/>
    </row>
    <row r="1142" customFormat="false" ht="12" hidden="false" customHeight="false" outlineLevel="0" collapsed="false">
      <c r="D1142" s="100"/>
    </row>
    <row r="1143" customFormat="false" ht="12" hidden="false" customHeight="false" outlineLevel="0" collapsed="false">
      <c r="D1143" s="100"/>
    </row>
    <row r="1144" customFormat="false" ht="12" hidden="false" customHeight="false" outlineLevel="0" collapsed="false">
      <c r="D1144" s="100"/>
    </row>
    <row r="1145" customFormat="false" ht="12" hidden="false" customHeight="false" outlineLevel="0" collapsed="false">
      <c r="D1145" s="100"/>
    </row>
    <row r="1146" customFormat="false" ht="12" hidden="false" customHeight="false" outlineLevel="0" collapsed="false">
      <c r="D1146" s="100"/>
    </row>
    <row r="1147" customFormat="false" ht="12" hidden="false" customHeight="false" outlineLevel="0" collapsed="false">
      <c r="D1147" s="100"/>
    </row>
    <row r="1148" customFormat="false" ht="12" hidden="false" customHeight="false" outlineLevel="0" collapsed="false">
      <c r="D1148" s="100"/>
    </row>
    <row r="1149" customFormat="false" ht="12" hidden="false" customHeight="false" outlineLevel="0" collapsed="false">
      <c r="D1149" s="100"/>
    </row>
    <row r="1150" customFormat="false" ht="12" hidden="false" customHeight="false" outlineLevel="0" collapsed="false">
      <c r="D1150" s="100"/>
    </row>
    <row r="1151" customFormat="false" ht="12" hidden="false" customHeight="false" outlineLevel="0" collapsed="false">
      <c r="D1151" s="100"/>
    </row>
    <row r="1152" customFormat="false" ht="12" hidden="false" customHeight="false" outlineLevel="0" collapsed="false">
      <c r="D1152" s="100"/>
    </row>
    <row r="1153" customFormat="false" ht="12" hidden="false" customHeight="false" outlineLevel="0" collapsed="false">
      <c r="D1153" s="100"/>
    </row>
    <row r="1154" customFormat="false" ht="12" hidden="false" customHeight="false" outlineLevel="0" collapsed="false">
      <c r="D1154" s="100"/>
    </row>
    <row r="1155" customFormat="false" ht="12" hidden="false" customHeight="false" outlineLevel="0" collapsed="false">
      <c r="D1155" s="100"/>
    </row>
    <row r="1156" customFormat="false" ht="12" hidden="false" customHeight="false" outlineLevel="0" collapsed="false">
      <c r="D1156" s="100"/>
    </row>
  </sheetData>
  <mergeCells count="6">
    <mergeCell ref="A1:G1"/>
    <mergeCell ref="C2:G2"/>
    <mergeCell ref="C3:G3"/>
    <mergeCell ref="C4:G4"/>
    <mergeCell ref="A151:C151"/>
    <mergeCell ref="A152:G156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2:BM184"/>
  <sheetViews>
    <sheetView showFormulas="false" showGridLines="false" showRowColHeaders="true" showZeros="true" rightToLeft="false" tabSelected="false" showOutlineSymbols="true" defaultGridColor="true" view="normal" topLeftCell="A121" colorId="64" zoomScale="100" zoomScaleNormal="100" zoomScalePageLayoutView="100" workbookViewId="0">
      <selection pane="topLeft" activeCell="I184" activeCellId="0" sqref="I184"/>
    </sheetView>
  </sheetViews>
  <sheetFormatPr defaultColWidth="8.73046875" defaultRowHeight="9.75" zeroHeight="false" outlineLevelRow="0" outlineLevelCol="0"/>
  <cols>
    <col collapsed="false" customWidth="true" hidden="false" outlineLevel="0" max="1" min="1" style="207" width="6.82"/>
    <col collapsed="false" customWidth="true" hidden="false" outlineLevel="0" max="2" min="2" style="207" width="1"/>
    <col collapsed="false" customWidth="true" hidden="false" outlineLevel="0" max="3" min="3" style="207" width="3.36"/>
    <col collapsed="false" customWidth="true" hidden="false" outlineLevel="0" max="4" min="4" style="207" width="3.54"/>
    <col collapsed="false" customWidth="true" hidden="false" outlineLevel="0" max="5" min="5" style="207" width="14"/>
    <col collapsed="false" customWidth="true" hidden="false" outlineLevel="0" max="6" min="6" style="207" width="41.54"/>
    <col collapsed="false" customWidth="true" hidden="false" outlineLevel="0" max="7" min="7" style="207" width="6.09"/>
    <col collapsed="false" customWidth="true" hidden="false" outlineLevel="0" max="8" min="8" style="207" width="11.45"/>
    <col collapsed="false" customWidth="true" hidden="false" outlineLevel="0" max="9" min="9" style="207" width="12.91"/>
    <col collapsed="false" customWidth="true" hidden="false" outlineLevel="0" max="10" min="10" style="207" width="18.27"/>
    <col collapsed="false" customWidth="true" hidden="true" outlineLevel="0" max="11" min="11" style="207" width="18.27"/>
    <col collapsed="false" customWidth="true" hidden="false" outlineLevel="0" max="12" min="12" style="207" width="7.63"/>
    <col collapsed="false" customWidth="true" hidden="true" outlineLevel="0" max="13" min="13" style="207" width="8.82"/>
    <col collapsed="false" customWidth="false" hidden="false" outlineLevel="0" max="14" min="14" style="207" width="8.73"/>
    <col collapsed="false" customWidth="true" hidden="true" outlineLevel="0" max="20" min="15" style="207" width="11.54"/>
    <col collapsed="false" customWidth="true" hidden="true" outlineLevel="0" max="21" min="21" style="207" width="13.36"/>
    <col collapsed="false" customWidth="true" hidden="false" outlineLevel="0" max="22" min="22" style="207" width="10.09"/>
    <col collapsed="false" customWidth="true" hidden="false" outlineLevel="0" max="23" min="23" style="207" width="13.36"/>
    <col collapsed="false" customWidth="true" hidden="false" outlineLevel="0" max="24" min="24" style="207" width="10.09"/>
    <col collapsed="false" customWidth="true" hidden="false" outlineLevel="0" max="25" min="25" style="207" width="12.27"/>
    <col collapsed="false" customWidth="true" hidden="false" outlineLevel="0" max="26" min="26" style="207" width="9"/>
    <col collapsed="false" customWidth="true" hidden="false" outlineLevel="0" max="27" min="27" style="207" width="12.27"/>
    <col collapsed="false" customWidth="true" hidden="false" outlineLevel="0" max="28" min="28" style="207" width="13.36"/>
    <col collapsed="false" customWidth="true" hidden="false" outlineLevel="0" max="29" min="29" style="207" width="9"/>
    <col collapsed="false" customWidth="true" hidden="false" outlineLevel="0" max="30" min="30" style="207" width="12.27"/>
    <col collapsed="false" customWidth="true" hidden="false" outlineLevel="0" max="31" min="31" style="207" width="13.36"/>
    <col collapsed="false" customWidth="false" hidden="false" outlineLevel="0" max="16384" min="32" style="207" width="8.73"/>
  </cols>
  <sheetData>
    <row r="2" customFormat="false" ht="36.75" hidden="false" customHeight="true" outlineLevel="0" collapsed="false">
      <c r="L2" s="208" t="s">
        <v>340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209" t="s">
        <v>341</v>
      </c>
    </row>
    <row r="3" customFormat="false" ht="6.75" hidden="false" customHeight="true" outlineLevel="0" collapsed="false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2"/>
      <c r="AT3" s="209" t="s">
        <v>342</v>
      </c>
    </row>
    <row r="4" customFormat="false" ht="24.75" hidden="false" customHeight="true" outlineLevel="0" collapsed="false">
      <c r="B4" s="212"/>
      <c r="D4" s="213" t="s">
        <v>343</v>
      </c>
      <c r="L4" s="212"/>
      <c r="M4" s="214" t="s">
        <v>344</v>
      </c>
      <c r="AT4" s="209" t="s">
        <v>345</v>
      </c>
    </row>
    <row r="5" customFormat="false" ht="6.75" hidden="false" customHeight="true" outlineLevel="0" collapsed="false">
      <c r="B5" s="212"/>
      <c r="L5" s="212"/>
    </row>
    <row r="6" customFormat="false" ht="12" hidden="false" customHeight="true" outlineLevel="0" collapsed="false">
      <c r="B6" s="212"/>
      <c r="D6" s="215" t="s">
        <v>4</v>
      </c>
      <c r="L6" s="212"/>
    </row>
    <row r="7" customFormat="false" ht="16.5" hidden="false" customHeight="true" outlineLevel="0" collapsed="false">
      <c r="B7" s="212"/>
      <c r="E7" s="216" t="str">
        <f aca="false">'[2]Rekapitulace stavby'!K6</f>
        <v>FN Bohunice - Rekonstrukce úpravny vody</v>
      </c>
      <c r="F7" s="216"/>
      <c r="G7" s="216"/>
      <c r="H7" s="216"/>
      <c r="L7" s="212"/>
    </row>
    <row r="8" s="217" customFormat="true" ht="12" hidden="false" customHeight="true" outlineLevel="0" collapsed="false">
      <c r="B8" s="218"/>
      <c r="D8" s="215" t="s">
        <v>7</v>
      </c>
      <c r="L8" s="218"/>
    </row>
    <row r="9" s="217" customFormat="true" ht="16.5" hidden="false" customHeight="true" outlineLevel="0" collapsed="false">
      <c r="B9" s="218"/>
      <c r="E9" s="219" t="s">
        <v>346</v>
      </c>
      <c r="F9" s="219"/>
      <c r="G9" s="219"/>
      <c r="H9" s="219"/>
      <c r="L9" s="218"/>
    </row>
    <row r="10" s="217" customFormat="true" ht="9.75" hidden="false" customHeight="false" outlineLevel="0" collapsed="false">
      <c r="B10" s="218"/>
      <c r="L10" s="218"/>
    </row>
    <row r="11" s="217" customFormat="true" ht="12" hidden="false" customHeight="true" outlineLevel="0" collapsed="false">
      <c r="B11" s="218"/>
      <c r="D11" s="215" t="s">
        <v>347</v>
      </c>
      <c r="F11" s="220"/>
      <c r="I11" s="215" t="s">
        <v>348</v>
      </c>
      <c r="J11" s="220"/>
      <c r="L11" s="218"/>
    </row>
    <row r="12" s="217" customFormat="true" ht="12" hidden="false" customHeight="true" outlineLevel="0" collapsed="false">
      <c r="B12" s="218"/>
      <c r="D12" s="215" t="s">
        <v>349</v>
      </c>
      <c r="F12" s="220" t="s">
        <v>350</v>
      </c>
      <c r="I12" s="215" t="s">
        <v>351</v>
      </c>
      <c r="J12" s="221" t="str">
        <f aca="false">'[2]Rekapitulace stavby'!AN8</f>
        <v>16. 10. 2024</v>
      </c>
      <c r="L12" s="218"/>
    </row>
    <row r="13" s="217" customFormat="true" ht="10.5" hidden="false" customHeight="true" outlineLevel="0" collapsed="false">
      <c r="B13" s="218"/>
      <c r="L13" s="218"/>
    </row>
    <row r="14" s="217" customFormat="true" ht="12" hidden="false" customHeight="true" outlineLevel="0" collapsed="false">
      <c r="B14" s="218"/>
      <c r="D14" s="215" t="s">
        <v>352</v>
      </c>
      <c r="I14" s="215" t="s">
        <v>353</v>
      </c>
      <c r="J14" s="220" t="str">
        <f aca="false">IF('[2]Rekapitulace stavby'!AN10="","",'[2]Rekapitulace stavby'!AN10)</f>
        <v/>
      </c>
      <c r="L14" s="218"/>
    </row>
    <row r="15" s="217" customFormat="true" ht="18" hidden="false" customHeight="true" outlineLevel="0" collapsed="false">
      <c r="B15" s="218"/>
      <c r="E15" s="220" t="str">
        <f aca="false">IF('[2]Rekapitulace stavby'!E11="","",'[2]Rekapitulace stavby'!E11)</f>
        <v> </v>
      </c>
      <c r="I15" s="215" t="s">
        <v>15</v>
      </c>
      <c r="J15" s="220" t="str">
        <f aca="false">IF('[2]Rekapitulace stavby'!AN11="","",'[2]Rekapitulace stavby'!AN11)</f>
        <v/>
      </c>
      <c r="L15" s="218"/>
    </row>
    <row r="16" s="217" customFormat="true" ht="6.75" hidden="false" customHeight="true" outlineLevel="0" collapsed="false">
      <c r="B16" s="218"/>
      <c r="L16" s="218"/>
    </row>
    <row r="17" s="217" customFormat="true" ht="12" hidden="false" customHeight="true" outlineLevel="0" collapsed="false">
      <c r="B17" s="218"/>
      <c r="D17" s="215" t="s">
        <v>17</v>
      </c>
      <c r="I17" s="215" t="s">
        <v>353</v>
      </c>
      <c r="J17" s="220" t="n">
        <f aca="false">'[2]Rekapitulace stavby'!AN13</f>
        <v>0</v>
      </c>
      <c r="L17" s="218"/>
    </row>
    <row r="18" s="217" customFormat="true" ht="18" hidden="false" customHeight="true" outlineLevel="0" collapsed="false">
      <c r="B18" s="218"/>
      <c r="E18" s="222" t="str">
        <f aca="false">'[2]Rekapitulace stavby'!E14</f>
        <v> </v>
      </c>
      <c r="F18" s="222"/>
      <c r="G18" s="222"/>
      <c r="H18" s="222"/>
      <c r="I18" s="215" t="s">
        <v>15</v>
      </c>
      <c r="J18" s="220" t="n">
        <f aca="false">'[2]Rekapitulace stavby'!AN14</f>
        <v>0</v>
      </c>
      <c r="L18" s="218"/>
    </row>
    <row r="19" s="217" customFormat="true" ht="6.75" hidden="false" customHeight="true" outlineLevel="0" collapsed="false">
      <c r="B19" s="218"/>
      <c r="L19" s="218"/>
    </row>
    <row r="20" s="217" customFormat="true" ht="12" hidden="false" customHeight="true" outlineLevel="0" collapsed="false">
      <c r="B20" s="218"/>
      <c r="D20" s="215" t="s">
        <v>16</v>
      </c>
      <c r="I20" s="215" t="s">
        <v>353</v>
      </c>
      <c r="J20" s="220" t="s">
        <v>354</v>
      </c>
      <c r="L20" s="218"/>
    </row>
    <row r="21" s="217" customFormat="true" ht="18" hidden="false" customHeight="true" outlineLevel="0" collapsed="false">
      <c r="B21" s="218"/>
      <c r="E21" s="220" t="s">
        <v>355</v>
      </c>
      <c r="I21" s="215" t="s">
        <v>15</v>
      </c>
      <c r="J21" s="220"/>
      <c r="L21" s="218"/>
    </row>
    <row r="22" s="217" customFormat="true" ht="6.75" hidden="false" customHeight="true" outlineLevel="0" collapsed="false">
      <c r="B22" s="218"/>
      <c r="L22" s="218"/>
    </row>
    <row r="23" s="217" customFormat="true" ht="12" hidden="false" customHeight="true" outlineLevel="0" collapsed="false">
      <c r="B23" s="218"/>
      <c r="D23" s="215" t="s">
        <v>356</v>
      </c>
      <c r="I23" s="215" t="s">
        <v>353</v>
      </c>
      <c r="J23" s="220"/>
      <c r="L23" s="218"/>
    </row>
    <row r="24" s="217" customFormat="true" ht="18" hidden="false" customHeight="true" outlineLevel="0" collapsed="false">
      <c r="B24" s="218"/>
      <c r="E24" s="220" t="s">
        <v>357</v>
      </c>
      <c r="I24" s="215" t="s">
        <v>15</v>
      </c>
      <c r="J24" s="220"/>
      <c r="L24" s="218"/>
    </row>
    <row r="25" s="217" customFormat="true" ht="6.75" hidden="false" customHeight="true" outlineLevel="0" collapsed="false">
      <c r="B25" s="218"/>
      <c r="L25" s="218"/>
    </row>
    <row r="26" s="217" customFormat="true" ht="12" hidden="false" customHeight="true" outlineLevel="0" collapsed="false">
      <c r="B26" s="218"/>
      <c r="D26" s="215" t="s">
        <v>358</v>
      </c>
      <c r="L26" s="218"/>
    </row>
    <row r="27" s="217" customFormat="true" ht="16.5" hidden="false" customHeight="true" outlineLevel="0" collapsed="false">
      <c r="B27" s="218"/>
      <c r="E27" s="222"/>
      <c r="F27" s="222"/>
      <c r="G27" s="222"/>
      <c r="H27" s="222"/>
      <c r="L27" s="218"/>
    </row>
    <row r="28" s="217" customFormat="true" ht="6.75" hidden="false" customHeight="true" outlineLevel="0" collapsed="false">
      <c r="B28" s="218"/>
      <c r="L28" s="218"/>
    </row>
    <row r="29" s="217" customFormat="true" ht="6.75" hidden="false" customHeight="true" outlineLevel="0" collapsed="false">
      <c r="B29" s="218"/>
      <c r="D29" s="223"/>
      <c r="E29" s="223"/>
      <c r="F29" s="223"/>
      <c r="G29" s="223"/>
      <c r="H29" s="223"/>
      <c r="I29" s="223"/>
      <c r="J29" s="223"/>
      <c r="K29" s="223"/>
      <c r="L29" s="218"/>
    </row>
    <row r="30" s="217" customFormat="true" ht="24.75" hidden="false" customHeight="true" outlineLevel="0" collapsed="false">
      <c r="B30" s="218"/>
      <c r="D30" s="224" t="s">
        <v>359</v>
      </c>
      <c r="J30" s="225" t="n">
        <f aca="false">ROUND(J127, 2)</f>
        <v>0</v>
      </c>
      <c r="L30" s="218"/>
    </row>
    <row r="31" s="217" customFormat="true" ht="6.75" hidden="false" customHeight="true" outlineLevel="0" collapsed="false">
      <c r="B31" s="218"/>
      <c r="D31" s="223"/>
      <c r="E31" s="223"/>
      <c r="F31" s="223"/>
      <c r="G31" s="223"/>
      <c r="H31" s="223"/>
      <c r="I31" s="223"/>
      <c r="J31" s="223"/>
      <c r="K31" s="223"/>
      <c r="L31" s="218"/>
    </row>
    <row r="32" s="217" customFormat="true" ht="14.25" hidden="false" customHeight="true" outlineLevel="0" collapsed="false">
      <c r="B32" s="218"/>
      <c r="F32" s="226" t="s">
        <v>360</v>
      </c>
      <c r="I32" s="226" t="s">
        <v>361</v>
      </c>
      <c r="J32" s="226" t="s">
        <v>362</v>
      </c>
      <c r="L32" s="218"/>
    </row>
    <row r="33" s="217" customFormat="true" ht="14.25" hidden="false" customHeight="true" outlineLevel="0" collapsed="false">
      <c r="B33" s="218"/>
      <c r="D33" s="227" t="s">
        <v>119</v>
      </c>
      <c r="E33" s="215" t="s">
        <v>363</v>
      </c>
      <c r="F33" s="228" t="n">
        <f aca="false">ROUND((SUM(BE127:BE183)),  2)</f>
        <v>0</v>
      </c>
      <c r="I33" s="229" t="n">
        <v>0.21</v>
      </c>
      <c r="J33" s="228" t="n">
        <f aca="false">ROUND(((SUM(BE127:BE183))*I33),  2)</f>
        <v>0</v>
      </c>
      <c r="L33" s="218"/>
    </row>
    <row r="34" s="217" customFormat="true" ht="14.25" hidden="false" customHeight="true" outlineLevel="0" collapsed="false">
      <c r="B34" s="218"/>
      <c r="E34" s="215" t="s">
        <v>364</v>
      </c>
      <c r="F34" s="228" t="n">
        <f aca="false">ROUND((SUM(BF127:BF183)),  2)</f>
        <v>0</v>
      </c>
      <c r="I34" s="229" t="n">
        <v>0.15</v>
      </c>
      <c r="J34" s="228" t="n">
        <f aca="false">ROUND(((SUM(BF127:BF183))*I34),  2)</f>
        <v>0</v>
      </c>
      <c r="L34" s="218"/>
    </row>
    <row r="35" s="217" customFormat="true" ht="14.25" hidden="true" customHeight="true" outlineLevel="0" collapsed="false">
      <c r="B35" s="218"/>
      <c r="E35" s="215" t="s">
        <v>365</v>
      </c>
      <c r="F35" s="228" t="n">
        <f aca="false">ROUND((SUM(BG127:BG183)),  2)</f>
        <v>0</v>
      </c>
      <c r="I35" s="229" t="n">
        <v>0.21</v>
      </c>
      <c r="J35" s="228" t="n">
        <f aca="false">0</f>
        <v>0</v>
      </c>
      <c r="L35" s="218"/>
    </row>
    <row r="36" s="217" customFormat="true" ht="14.25" hidden="true" customHeight="true" outlineLevel="0" collapsed="false">
      <c r="B36" s="218"/>
      <c r="E36" s="215" t="s">
        <v>366</v>
      </c>
      <c r="F36" s="228" t="n">
        <f aca="false">ROUND((SUM(BH127:BH183)),  2)</f>
        <v>0</v>
      </c>
      <c r="I36" s="229" t="n">
        <v>0.15</v>
      </c>
      <c r="J36" s="228" t="n">
        <f aca="false">0</f>
        <v>0</v>
      </c>
      <c r="L36" s="218"/>
    </row>
    <row r="37" s="217" customFormat="true" ht="14.25" hidden="true" customHeight="true" outlineLevel="0" collapsed="false">
      <c r="B37" s="218"/>
      <c r="E37" s="215" t="s">
        <v>367</v>
      </c>
      <c r="F37" s="228" t="n">
        <f aca="false">ROUND((SUM(BI127:BI183)),  2)</f>
        <v>0</v>
      </c>
      <c r="I37" s="229" t="n">
        <v>0</v>
      </c>
      <c r="J37" s="228" t="n">
        <f aca="false">0</f>
        <v>0</v>
      </c>
      <c r="L37" s="218"/>
    </row>
    <row r="38" s="217" customFormat="true" ht="6.75" hidden="false" customHeight="true" outlineLevel="0" collapsed="false">
      <c r="B38" s="218"/>
      <c r="L38" s="218"/>
    </row>
    <row r="39" s="217" customFormat="true" ht="24.75" hidden="false" customHeight="true" outlineLevel="0" collapsed="false">
      <c r="B39" s="218"/>
      <c r="C39" s="230"/>
      <c r="D39" s="231" t="s">
        <v>120</v>
      </c>
      <c r="E39" s="232"/>
      <c r="F39" s="232"/>
      <c r="G39" s="233" t="s">
        <v>38</v>
      </c>
      <c r="H39" s="234" t="s">
        <v>37</v>
      </c>
      <c r="I39" s="232"/>
      <c r="J39" s="235" t="n">
        <f aca="false">SUM(J30:J37)</f>
        <v>0</v>
      </c>
      <c r="K39" s="236"/>
      <c r="L39" s="218"/>
    </row>
    <row r="40" s="217" customFormat="true" ht="14.25" hidden="false" customHeight="true" outlineLevel="0" collapsed="false">
      <c r="B40" s="218"/>
      <c r="L40" s="218"/>
    </row>
    <row r="41" customFormat="false" ht="14.25" hidden="false" customHeight="true" outlineLevel="0" collapsed="false">
      <c r="B41" s="212"/>
      <c r="L41" s="212"/>
    </row>
    <row r="42" customFormat="false" ht="14.25" hidden="false" customHeight="true" outlineLevel="0" collapsed="false">
      <c r="B42" s="212"/>
      <c r="L42" s="212"/>
    </row>
    <row r="43" customFormat="false" ht="14.25" hidden="false" customHeight="true" outlineLevel="0" collapsed="false">
      <c r="B43" s="212"/>
      <c r="L43" s="212"/>
    </row>
    <row r="44" customFormat="false" ht="14.25" hidden="false" customHeight="true" outlineLevel="0" collapsed="false">
      <c r="B44" s="212"/>
      <c r="L44" s="212"/>
    </row>
    <row r="45" customFormat="false" ht="14.25" hidden="false" customHeight="true" outlineLevel="0" collapsed="false">
      <c r="B45" s="212"/>
      <c r="L45" s="212"/>
    </row>
    <row r="46" customFormat="false" ht="14.25" hidden="false" customHeight="true" outlineLevel="0" collapsed="false">
      <c r="B46" s="212"/>
      <c r="L46" s="212"/>
    </row>
    <row r="47" customFormat="false" ht="14.25" hidden="false" customHeight="true" outlineLevel="0" collapsed="false">
      <c r="B47" s="212"/>
      <c r="L47" s="212"/>
    </row>
    <row r="48" customFormat="false" ht="14.25" hidden="false" customHeight="true" outlineLevel="0" collapsed="false">
      <c r="B48" s="212"/>
      <c r="L48" s="212"/>
    </row>
    <row r="49" customFormat="false" ht="14.25" hidden="false" customHeight="true" outlineLevel="0" collapsed="false">
      <c r="B49" s="212"/>
      <c r="L49" s="212"/>
    </row>
    <row r="50" s="217" customFormat="true" ht="14.25" hidden="false" customHeight="true" outlineLevel="0" collapsed="false">
      <c r="B50" s="218"/>
      <c r="D50" s="237" t="s">
        <v>368</v>
      </c>
      <c r="E50" s="238"/>
      <c r="F50" s="238"/>
      <c r="G50" s="237" t="s">
        <v>369</v>
      </c>
      <c r="H50" s="238"/>
      <c r="I50" s="238"/>
      <c r="J50" s="238"/>
      <c r="K50" s="238"/>
      <c r="L50" s="218"/>
    </row>
    <row r="51" customFormat="false" ht="9.75" hidden="false" customHeight="false" outlineLevel="0" collapsed="false">
      <c r="B51" s="212"/>
      <c r="L51" s="212"/>
    </row>
    <row r="52" customFormat="false" ht="9.75" hidden="false" customHeight="false" outlineLevel="0" collapsed="false">
      <c r="B52" s="212"/>
      <c r="L52" s="212"/>
    </row>
    <row r="53" customFormat="false" ht="9.75" hidden="false" customHeight="false" outlineLevel="0" collapsed="false">
      <c r="B53" s="212"/>
      <c r="L53" s="212"/>
    </row>
    <row r="54" customFormat="false" ht="9.75" hidden="false" customHeight="false" outlineLevel="0" collapsed="false">
      <c r="B54" s="212"/>
      <c r="L54" s="212"/>
    </row>
    <row r="55" customFormat="false" ht="9.75" hidden="false" customHeight="false" outlineLevel="0" collapsed="false">
      <c r="B55" s="212"/>
      <c r="L55" s="212"/>
    </row>
    <row r="56" customFormat="false" ht="9.75" hidden="false" customHeight="false" outlineLevel="0" collapsed="false">
      <c r="B56" s="212"/>
      <c r="L56" s="212"/>
    </row>
    <row r="57" customFormat="false" ht="9.75" hidden="false" customHeight="false" outlineLevel="0" collapsed="false">
      <c r="B57" s="212"/>
      <c r="L57" s="212"/>
    </row>
    <row r="58" customFormat="false" ht="9.75" hidden="false" customHeight="false" outlineLevel="0" collapsed="false">
      <c r="B58" s="212"/>
      <c r="L58" s="212"/>
    </row>
    <row r="59" customFormat="false" ht="9.75" hidden="false" customHeight="false" outlineLevel="0" collapsed="false">
      <c r="B59" s="212"/>
      <c r="L59" s="212"/>
    </row>
    <row r="60" customFormat="false" ht="9.75" hidden="false" customHeight="false" outlineLevel="0" collapsed="false">
      <c r="B60" s="212"/>
      <c r="L60" s="212"/>
    </row>
    <row r="61" s="217" customFormat="true" ht="12" hidden="false" customHeight="false" outlineLevel="0" collapsed="false">
      <c r="B61" s="218"/>
      <c r="D61" s="239" t="s">
        <v>370</v>
      </c>
      <c r="E61" s="240"/>
      <c r="F61" s="241" t="s">
        <v>371</v>
      </c>
      <c r="G61" s="239" t="s">
        <v>370</v>
      </c>
      <c r="H61" s="240"/>
      <c r="I61" s="240"/>
      <c r="J61" s="242" t="s">
        <v>371</v>
      </c>
      <c r="K61" s="240"/>
      <c r="L61" s="218"/>
    </row>
    <row r="62" customFormat="false" ht="9.75" hidden="false" customHeight="false" outlineLevel="0" collapsed="false">
      <c r="B62" s="212"/>
      <c r="L62" s="212"/>
    </row>
    <row r="63" customFormat="false" ht="9.75" hidden="false" customHeight="false" outlineLevel="0" collapsed="false">
      <c r="B63" s="212"/>
      <c r="L63" s="212"/>
    </row>
    <row r="64" customFormat="false" ht="9.75" hidden="false" customHeight="false" outlineLevel="0" collapsed="false">
      <c r="B64" s="212"/>
      <c r="L64" s="212"/>
    </row>
    <row r="65" s="217" customFormat="true" ht="12.65" hidden="false" customHeight="false" outlineLevel="0" collapsed="false">
      <c r="B65" s="218"/>
      <c r="D65" s="237" t="s">
        <v>372</v>
      </c>
      <c r="E65" s="238"/>
      <c r="F65" s="238"/>
      <c r="G65" s="237" t="s">
        <v>373</v>
      </c>
      <c r="H65" s="238"/>
      <c r="I65" s="238"/>
      <c r="J65" s="238"/>
      <c r="K65" s="238"/>
      <c r="L65" s="218"/>
    </row>
    <row r="66" customFormat="false" ht="9.75" hidden="false" customHeight="false" outlineLevel="0" collapsed="false">
      <c r="B66" s="212"/>
      <c r="L66" s="212"/>
    </row>
    <row r="67" customFormat="false" ht="9.75" hidden="false" customHeight="false" outlineLevel="0" collapsed="false">
      <c r="B67" s="212"/>
      <c r="L67" s="212"/>
    </row>
    <row r="68" customFormat="false" ht="9.75" hidden="false" customHeight="false" outlineLevel="0" collapsed="false">
      <c r="B68" s="212"/>
      <c r="L68" s="212"/>
    </row>
    <row r="69" customFormat="false" ht="9.75" hidden="false" customHeight="false" outlineLevel="0" collapsed="false">
      <c r="B69" s="212"/>
      <c r="L69" s="212"/>
    </row>
    <row r="70" customFormat="false" ht="9.75" hidden="false" customHeight="false" outlineLevel="0" collapsed="false">
      <c r="B70" s="212"/>
      <c r="L70" s="212"/>
    </row>
    <row r="71" customFormat="false" ht="9.75" hidden="false" customHeight="false" outlineLevel="0" collapsed="false">
      <c r="B71" s="212"/>
      <c r="L71" s="212"/>
    </row>
    <row r="72" customFormat="false" ht="9.75" hidden="false" customHeight="false" outlineLevel="0" collapsed="false">
      <c r="B72" s="212"/>
      <c r="L72" s="212"/>
    </row>
    <row r="73" customFormat="false" ht="9.75" hidden="false" customHeight="false" outlineLevel="0" collapsed="false">
      <c r="B73" s="212"/>
      <c r="L73" s="212"/>
    </row>
    <row r="74" customFormat="false" ht="9.75" hidden="false" customHeight="false" outlineLevel="0" collapsed="false">
      <c r="B74" s="212"/>
      <c r="L74" s="212"/>
    </row>
    <row r="75" customFormat="false" ht="9.75" hidden="false" customHeight="false" outlineLevel="0" collapsed="false">
      <c r="B75" s="212"/>
      <c r="L75" s="212"/>
    </row>
    <row r="76" s="217" customFormat="true" ht="12" hidden="false" customHeight="false" outlineLevel="0" collapsed="false">
      <c r="B76" s="218"/>
      <c r="D76" s="239" t="s">
        <v>370</v>
      </c>
      <c r="E76" s="240"/>
      <c r="F76" s="241" t="s">
        <v>371</v>
      </c>
      <c r="G76" s="239" t="s">
        <v>370</v>
      </c>
      <c r="H76" s="240"/>
      <c r="I76" s="240"/>
      <c r="J76" s="242" t="s">
        <v>371</v>
      </c>
      <c r="K76" s="240"/>
      <c r="L76" s="218"/>
    </row>
    <row r="77" s="217" customFormat="true" ht="14.25" hidden="false" customHeight="true" outlineLevel="0" collapsed="false">
      <c r="B77" s="243"/>
      <c r="C77" s="244"/>
      <c r="D77" s="244"/>
      <c r="E77" s="244"/>
      <c r="F77" s="244"/>
      <c r="G77" s="244"/>
      <c r="H77" s="244"/>
      <c r="I77" s="244"/>
      <c r="J77" s="244"/>
      <c r="K77" s="244"/>
      <c r="L77" s="218"/>
    </row>
    <row r="81" s="217" customFormat="true" ht="6.75" hidden="false" customHeight="true" outlineLevel="0" collapsed="false"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18"/>
    </row>
    <row r="82" s="217" customFormat="true" ht="24.75" hidden="false" customHeight="true" outlineLevel="0" collapsed="false">
      <c r="B82" s="218"/>
      <c r="C82" s="213" t="s">
        <v>374</v>
      </c>
      <c r="L82" s="218"/>
    </row>
    <row r="83" s="217" customFormat="true" ht="6.75" hidden="false" customHeight="true" outlineLevel="0" collapsed="false">
      <c r="B83" s="218"/>
      <c r="L83" s="218"/>
    </row>
    <row r="84" s="217" customFormat="true" ht="12" hidden="false" customHeight="true" outlineLevel="0" collapsed="false">
      <c r="B84" s="218"/>
      <c r="C84" s="215" t="s">
        <v>4</v>
      </c>
      <c r="L84" s="218"/>
    </row>
    <row r="85" s="217" customFormat="true" ht="16.5" hidden="false" customHeight="true" outlineLevel="0" collapsed="false">
      <c r="B85" s="218"/>
      <c r="E85" s="216" t="str">
        <f aca="false">E7</f>
        <v>FN Bohunice - Rekonstrukce úpravny vody</v>
      </c>
      <c r="F85" s="216"/>
      <c r="G85" s="216"/>
      <c r="H85" s="216"/>
      <c r="L85" s="218"/>
    </row>
    <row r="86" s="217" customFormat="true" ht="12" hidden="false" customHeight="true" outlineLevel="0" collapsed="false">
      <c r="B86" s="218"/>
      <c r="C86" s="215" t="s">
        <v>7</v>
      </c>
      <c r="L86" s="218"/>
    </row>
    <row r="87" s="217" customFormat="true" ht="16.5" hidden="false" customHeight="true" outlineLevel="0" collapsed="false">
      <c r="B87" s="218"/>
      <c r="E87" s="219" t="str">
        <f aca="false">E9</f>
        <v>1. - Silnoproudá elektrotechnika</v>
      </c>
      <c r="F87" s="219"/>
      <c r="G87" s="219"/>
      <c r="H87" s="219"/>
      <c r="L87" s="218"/>
    </row>
    <row r="88" s="217" customFormat="true" ht="6.75" hidden="false" customHeight="true" outlineLevel="0" collapsed="false">
      <c r="B88" s="218"/>
      <c r="L88" s="218"/>
    </row>
    <row r="89" s="217" customFormat="true" ht="12" hidden="false" customHeight="true" outlineLevel="0" collapsed="false">
      <c r="B89" s="218"/>
      <c r="C89" s="215" t="s">
        <v>349</v>
      </c>
      <c r="F89" s="220" t="str">
        <f aca="false">F12</f>
        <v>Brno</v>
      </c>
      <c r="I89" s="215" t="s">
        <v>351</v>
      </c>
      <c r="J89" s="221" t="str">
        <f aca="false">IF(J12="","",J12)</f>
        <v>16. 10. 2024</v>
      </c>
      <c r="L89" s="218"/>
    </row>
    <row r="90" s="217" customFormat="true" ht="6.75" hidden="false" customHeight="true" outlineLevel="0" collapsed="false">
      <c r="B90" s="218"/>
      <c r="L90" s="218"/>
    </row>
    <row r="91" s="217" customFormat="true" ht="15" hidden="false" customHeight="true" outlineLevel="0" collapsed="false">
      <c r="B91" s="218"/>
      <c r="C91" s="215" t="s">
        <v>352</v>
      </c>
      <c r="F91" s="220" t="str">
        <f aca="false">E15</f>
        <v> </v>
      </c>
      <c r="I91" s="215" t="s">
        <v>16</v>
      </c>
      <c r="J91" s="220" t="str">
        <f aca="false">E21</f>
        <v>Oldřich Střítecký</v>
      </c>
      <c r="L91" s="218"/>
    </row>
    <row r="92" s="217" customFormat="true" ht="15" hidden="false" customHeight="true" outlineLevel="0" collapsed="false">
      <c r="B92" s="218"/>
      <c r="C92" s="215" t="s">
        <v>17</v>
      </c>
      <c r="F92" s="220" t="str">
        <f aca="false">IF(E18="","",E18)</f>
        <v> </v>
      </c>
      <c r="I92" s="215" t="s">
        <v>356</v>
      </c>
      <c r="J92" s="220" t="str">
        <f aca="false">E24</f>
        <v>PK Střítecký</v>
      </c>
      <c r="L92" s="218"/>
    </row>
    <row r="93" s="217" customFormat="true" ht="9.75" hidden="false" customHeight="true" outlineLevel="0" collapsed="false">
      <c r="B93" s="218"/>
      <c r="L93" s="218"/>
    </row>
    <row r="94" s="217" customFormat="true" ht="29.25" hidden="false" customHeight="true" outlineLevel="0" collapsed="false">
      <c r="B94" s="218"/>
      <c r="C94" s="247" t="s">
        <v>375</v>
      </c>
      <c r="D94" s="230"/>
      <c r="E94" s="230"/>
      <c r="F94" s="230"/>
      <c r="G94" s="230"/>
      <c r="H94" s="230"/>
      <c r="I94" s="230"/>
      <c r="J94" s="248" t="s">
        <v>376</v>
      </c>
      <c r="K94" s="230"/>
      <c r="L94" s="218"/>
    </row>
    <row r="95" s="217" customFormat="true" ht="9.75" hidden="false" customHeight="true" outlineLevel="0" collapsed="false">
      <c r="B95" s="218"/>
      <c r="L95" s="218"/>
    </row>
    <row r="96" s="217" customFormat="true" ht="22.5" hidden="false" customHeight="true" outlineLevel="0" collapsed="false">
      <c r="B96" s="218"/>
      <c r="C96" s="249" t="s">
        <v>377</v>
      </c>
      <c r="J96" s="225" t="n">
        <f aca="false">J127</f>
        <v>0</v>
      </c>
      <c r="L96" s="218"/>
      <c r="AU96" s="209" t="s">
        <v>378</v>
      </c>
    </row>
    <row r="97" s="250" customFormat="true" ht="24.75" hidden="false" customHeight="true" outlineLevel="0" collapsed="false">
      <c r="B97" s="251"/>
      <c r="D97" s="252" t="s">
        <v>379</v>
      </c>
      <c r="E97" s="253"/>
      <c r="F97" s="253"/>
      <c r="G97" s="253"/>
      <c r="H97" s="253"/>
      <c r="I97" s="253"/>
      <c r="J97" s="254" t="n">
        <f aca="false">J128</f>
        <v>0</v>
      </c>
      <c r="L97" s="251"/>
    </row>
    <row r="98" s="255" customFormat="true" ht="19.5" hidden="false" customHeight="true" outlineLevel="0" collapsed="false">
      <c r="B98" s="256"/>
      <c r="D98" s="257" t="s">
        <v>380</v>
      </c>
      <c r="E98" s="258"/>
      <c r="F98" s="258"/>
      <c r="G98" s="258"/>
      <c r="H98" s="258"/>
      <c r="I98" s="258"/>
      <c r="J98" s="259" t="n">
        <f aca="false">J129</f>
        <v>0</v>
      </c>
      <c r="L98" s="256"/>
    </row>
    <row r="99" s="255" customFormat="true" ht="14.25" hidden="false" customHeight="true" outlineLevel="0" collapsed="false">
      <c r="B99" s="256"/>
      <c r="D99" s="257" t="s">
        <v>381</v>
      </c>
      <c r="E99" s="258"/>
      <c r="F99" s="258"/>
      <c r="G99" s="258"/>
      <c r="H99" s="258"/>
      <c r="I99" s="258"/>
      <c r="J99" s="259" t="n">
        <f aca="false">J137</f>
        <v>0</v>
      </c>
      <c r="L99" s="256"/>
    </row>
    <row r="100" s="255" customFormat="true" ht="14.25" hidden="false" customHeight="true" outlineLevel="0" collapsed="false">
      <c r="B100" s="256"/>
      <c r="D100" s="257" t="s">
        <v>382</v>
      </c>
      <c r="E100" s="258"/>
      <c r="F100" s="258"/>
      <c r="G100" s="258"/>
      <c r="H100" s="258"/>
      <c r="I100" s="258"/>
      <c r="J100" s="259" t="n">
        <f aca="false">J140</f>
        <v>0</v>
      </c>
      <c r="L100" s="256"/>
    </row>
    <row r="101" s="255" customFormat="true" ht="14.25" hidden="false" customHeight="true" outlineLevel="0" collapsed="false">
      <c r="B101" s="256"/>
      <c r="D101" s="257" t="s">
        <v>383</v>
      </c>
      <c r="E101" s="258"/>
      <c r="F101" s="258"/>
      <c r="G101" s="258"/>
      <c r="H101" s="258"/>
      <c r="I101" s="258"/>
      <c r="J101" s="259" t="n">
        <f aca="false">J155</f>
        <v>0</v>
      </c>
      <c r="L101" s="256"/>
    </row>
    <row r="102" s="255" customFormat="true" ht="14.25" hidden="false" customHeight="true" outlineLevel="0" collapsed="false">
      <c r="B102" s="256"/>
      <c r="D102" s="257" t="s">
        <v>384</v>
      </c>
      <c r="E102" s="258"/>
      <c r="F102" s="258"/>
      <c r="G102" s="258"/>
      <c r="H102" s="258"/>
      <c r="I102" s="258"/>
      <c r="J102" s="259" t="n">
        <f aca="false">J166</f>
        <v>0</v>
      </c>
      <c r="L102" s="256"/>
    </row>
    <row r="103" s="250" customFormat="true" ht="24.75" hidden="false" customHeight="true" outlineLevel="0" collapsed="false">
      <c r="B103" s="251"/>
      <c r="D103" s="252" t="s">
        <v>385</v>
      </c>
      <c r="E103" s="253"/>
      <c r="F103" s="253"/>
      <c r="G103" s="253"/>
      <c r="H103" s="253"/>
      <c r="I103" s="253"/>
      <c r="J103" s="254" t="n">
        <f aca="false">J170</f>
        <v>0</v>
      </c>
      <c r="L103" s="251"/>
    </row>
    <row r="104" s="255" customFormat="true" ht="19.5" hidden="false" customHeight="true" outlineLevel="0" collapsed="false">
      <c r="B104" s="256"/>
      <c r="D104" s="257" t="s">
        <v>386</v>
      </c>
      <c r="E104" s="258"/>
      <c r="F104" s="258"/>
      <c r="G104" s="258"/>
      <c r="H104" s="258"/>
      <c r="I104" s="258"/>
      <c r="J104" s="259" t="n">
        <f aca="false">J171</f>
        <v>0</v>
      </c>
      <c r="L104" s="256"/>
    </row>
    <row r="105" s="255" customFormat="true" ht="19.5" hidden="false" customHeight="true" outlineLevel="0" collapsed="false">
      <c r="B105" s="256"/>
      <c r="D105" s="257" t="s">
        <v>387</v>
      </c>
      <c r="E105" s="258"/>
      <c r="F105" s="258"/>
      <c r="G105" s="258"/>
      <c r="H105" s="258"/>
      <c r="I105" s="258"/>
      <c r="J105" s="259" t="n">
        <f aca="false">J179</f>
        <v>0</v>
      </c>
      <c r="L105" s="256"/>
    </row>
    <row r="106" s="250" customFormat="true" ht="24.75" hidden="false" customHeight="true" outlineLevel="0" collapsed="false">
      <c r="B106" s="251"/>
      <c r="D106" s="252" t="s">
        <v>388</v>
      </c>
      <c r="E106" s="253"/>
      <c r="F106" s="253"/>
      <c r="G106" s="253"/>
      <c r="H106" s="253"/>
      <c r="I106" s="253"/>
      <c r="J106" s="254" t="n">
        <f aca="false">J181</f>
        <v>0</v>
      </c>
      <c r="L106" s="251"/>
    </row>
    <row r="107" s="255" customFormat="true" ht="19.5" hidden="false" customHeight="true" outlineLevel="0" collapsed="false">
      <c r="B107" s="256"/>
      <c r="D107" s="257" t="s">
        <v>389</v>
      </c>
      <c r="E107" s="258"/>
      <c r="F107" s="258"/>
      <c r="G107" s="258"/>
      <c r="H107" s="258"/>
      <c r="I107" s="258"/>
      <c r="J107" s="259" t="n">
        <f aca="false">J182</f>
        <v>0</v>
      </c>
      <c r="L107" s="256"/>
    </row>
    <row r="108" s="217" customFormat="true" ht="21.75" hidden="false" customHeight="true" outlineLevel="0" collapsed="false">
      <c r="B108" s="218"/>
      <c r="L108" s="218"/>
    </row>
    <row r="109" s="217" customFormat="true" ht="6.75" hidden="false" customHeight="true" outlineLevel="0" collapsed="false">
      <c r="B109" s="243"/>
      <c r="C109" s="244"/>
      <c r="D109" s="244"/>
      <c r="E109" s="244"/>
      <c r="F109" s="244"/>
      <c r="G109" s="244"/>
      <c r="H109" s="244"/>
      <c r="I109" s="244"/>
      <c r="J109" s="244"/>
      <c r="K109" s="244"/>
      <c r="L109" s="218"/>
    </row>
    <row r="113" s="217" customFormat="true" ht="6.75" hidden="false" customHeight="true" outlineLevel="0" collapsed="false">
      <c r="B113" s="245"/>
      <c r="C113" s="246"/>
      <c r="D113" s="246"/>
      <c r="E113" s="246"/>
      <c r="F113" s="246"/>
      <c r="G113" s="246"/>
      <c r="H113" s="246"/>
      <c r="I113" s="246"/>
      <c r="J113" s="246"/>
      <c r="K113" s="246"/>
      <c r="L113" s="218"/>
    </row>
    <row r="114" s="217" customFormat="true" ht="24.75" hidden="false" customHeight="true" outlineLevel="0" collapsed="false">
      <c r="B114" s="218"/>
      <c r="C114" s="213" t="s">
        <v>390</v>
      </c>
      <c r="L114" s="218"/>
    </row>
    <row r="115" s="217" customFormat="true" ht="6.75" hidden="false" customHeight="true" outlineLevel="0" collapsed="false">
      <c r="B115" s="218"/>
      <c r="L115" s="218"/>
    </row>
    <row r="116" s="217" customFormat="true" ht="12" hidden="false" customHeight="true" outlineLevel="0" collapsed="false">
      <c r="B116" s="218"/>
      <c r="C116" s="215" t="s">
        <v>4</v>
      </c>
      <c r="L116" s="218"/>
    </row>
    <row r="117" s="217" customFormat="true" ht="16.5" hidden="false" customHeight="true" outlineLevel="0" collapsed="false">
      <c r="B117" s="218"/>
      <c r="E117" s="216" t="str">
        <f aca="false">E7</f>
        <v>FN Bohunice - Rekonstrukce úpravny vody</v>
      </c>
      <c r="F117" s="216"/>
      <c r="G117" s="216"/>
      <c r="H117" s="216"/>
      <c r="L117" s="218"/>
    </row>
    <row r="118" s="217" customFormat="true" ht="12" hidden="false" customHeight="true" outlineLevel="0" collapsed="false">
      <c r="B118" s="218"/>
      <c r="C118" s="215" t="s">
        <v>7</v>
      </c>
      <c r="L118" s="218"/>
    </row>
    <row r="119" s="217" customFormat="true" ht="16.5" hidden="false" customHeight="true" outlineLevel="0" collapsed="false">
      <c r="B119" s="218"/>
      <c r="E119" s="219" t="str">
        <f aca="false">E9</f>
        <v>1. - Silnoproudá elektrotechnika</v>
      </c>
      <c r="F119" s="219"/>
      <c r="G119" s="219"/>
      <c r="H119" s="219"/>
      <c r="L119" s="218"/>
    </row>
    <row r="120" s="217" customFormat="true" ht="6.75" hidden="false" customHeight="true" outlineLevel="0" collapsed="false">
      <c r="B120" s="218"/>
      <c r="L120" s="218"/>
    </row>
    <row r="121" s="217" customFormat="true" ht="12" hidden="false" customHeight="true" outlineLevel="0" collapsed="false">
      <c r="B121" s="218"/>
      <c r="C121" s="215" t="s">
        <v>349</v>
      </c>
      <c r="F121" s="220" t="str">
        <f aca="false">F12</f>
        <v>Brno</v>
      </c>
      <c r="I121" s="215" t="s">
        <v>351</v>
      </c>
      <c r="J121" s="221" t="str">
        <f aca="false">IF(J12="","",J12)</f>
        <v>16. 10. 2024</v>
      </c>
      <c r="L121" s="218"/>
    </row>
    <row r="122" s="217" customFormat="true" ht="6.75" hidden="false" customHeight="true" outlineLevel="0" collapsed="false">
      <c r="B122" s="218"/>
      <c r="L122" s="218"/>
    </row>
    <row r="123" s="217" customFormat="true" ht="15" hidden="false" customHeight="true" outlineLevel="0" collapsed="false">
      <c r="B123" s="218"/>
      <c r="C123" s="215" t="s">
        <v>352</v>
      </c>
      <c r="F123" s="220" t="str">
        <f aca="false">E15</f>
        <v> </v>
      </c>
      <c r="I123" s="215" t="s">
        <v>16</v>
      </c>
      <c r="J123" s="220" t="str">
        <f aca="false">E21</f>
        <v>Oldřich Střítecký</v>
      </c>
      <c r="L123" s="218"/>
    </row>
    <row r="124" s="217" customFormat="true" ht="15" hidden="false" customHeight="true" outlineLevel="0" collapsed="false">
      <c r="B124" s="218"/>
      <c r="C124" s="215" t="s">
        <v>17</v>
      </c>
      <c r="F124" s="220" t="str">
        <f aca="false">IF(E18="","",E18)</f>
        <v> </v>
      </c>
      <c r="I124" s="215" t="s">
        <v>356</v>
      </c>
      <c r="J124" s="220" t="str">
        <f aca="false">E24</f>
        <v>PK Střítecký</v>
      </c>
      <c r="L124" s="218"/>
    </row>
    <row r="125" s="217" customFormat="true" ht="9.75" hidden="false" customHeight="true" outlineLevel="0" collapsed="false">
      <c r="B125" s="218"/>
      <c r="L125" s="218"/>
    </row>
    <row r="126" s="260" customFormat="true" ht="29.25" hidden="false" customHeight="true" outlineLevel="0" collapsed="false">
      <c r="B126" s="261"/>
      <c r="C126" s="262" t="s">
        <v>391</v>
      </c>
      <c r="D126" s="263" t="s">
        <v>392</v>
      </c>
      <c r="E126" s="263" t="s">
        <v>393</v>
      </c>
      <c r="F126" s="263" t="s">
        <v>394</v>
      </c>
      <c r="G126" s="263" t="s">
        <v>112</v>
      </c>
      <c r="H126" s="263" t="s">
        <v>113</v>
      </c>
      <c r="I126" s="263" t="s">
        <v>395</v>
      </c>
      <c r="J126" s="264" t="s">
        <v>376</v>
      </c>
      <c r="K126" s="265" t="s">
        <v>396</v>
      </c>
      <c r="L126" s="261"/>
      <c r="M126" s="266"/>
      <c r="N126" s="267" t="s">
        <v>119</v>
      </c>
      <c r="O126" s="267" t="s">
        <v>397</v>
      </c>
      <c r="P126" s="267" t="s">
        <v>398</v>
      </c>
      <c r="Q126" s="267" t="s">
        <v>399</v>
      </c>
      <c r="R126" s="267" t="s">
        <v>400</v>
      </c>
      <c r="S126" s="267" t="s">
        <v>401</v>
      </c>
      <c r="T126" s="268" t="s">
        <v>402</v>
      </c>
    </row>
    <row r="127" s="217" customFormat="true" ht="22.5" hidden="false" customHeight="true" outlineLevel="0" collapsed="false">
      <c r="B127" s="218"/>
      <c r="C127" s="269" t="s">
        <v>403</v>
      </c>
      <c r="J127" s="270" t="n">
        <f aca="false">BK127</f>
        <v>0</v>
      </c>
      <c r="L127" s="218"/>
      <c r="M127" s="271"/>
      <c r="N127" s="223"/>
      <c r="O127" s="223"/>
      <c r="P127" s="272" t="n">
        <f aca="false">P128+P170+P181</f>
        <v>76.98558</v>
      </c>
      <c r="Q127" s="223"/>
      <c r="R127" s="272" t="n">
        <f aca="false">R128+R170+R181</f>
        <v>0.12102</v>
      </c>
      <c r="S127" s="223"/>
      <c r="T127" s="273" t="n">
        <f aca="false">T128+T170+T181</f>
        <v>0.26999</v>
      </c>
      <c r="AT127" s="209" t="s">
        <v>404</v>
      </c>
      <c r="AU127" s="209" t="s">
        <v>378</v>
      </c>
      <c r="BK127" s="274" t="n">
        <f aca="false">BK128+BK170+BK181</f>
        <v>0</v>
      </c>
    </row>
    <row r="128" s="275" customFormat="true" ht="25.5" hidden="false" customHeight="true" outlineLevel="0" collapsed="false">
      <c r="B128" s="276"/>
      <c r="D128" s="277" t="s">
        <v>404</v>
      </c>
      <c r="E128" s="278" t="s">
        <v>22</v>
      </c>
      <c r="F128" s="278" t="s">
        <v>405</v>
      </c>
      <c r="J128" s="279" t="n">
        <f aca="false">BK128</f>
        <v>0</v>
      </c>
      <c r="L128" s="276"/>
      <c r="M128" s="280"/>
      <c r="P128" s="281" t="n">
        <f aca="false">P129</f>
        <v>53.183</v>
      </c>
      <c r="R128" s="281" t="n">
        <f aca="false">R129</f>
        <v>0.06512</v>
      </c>
      <c r="T128" s="282" t="n">
        <f aca="false">T129</f>
        <v>0.13999</v>
      </c>
      <c r="AR128" s="277" t="s">
        <v>52</v>
      </c>
      <c r="AT128" s="283" t="s">
        <v>404</v>
      </c>
      <c r="AU128" s="283" t="s">
        <v>406</v>
      </c>
      <c r="AY128" s="277" t="s">
        <v>407</v>
      </c>
      <c r="BK128" s="284" t="n">
        <f aca="false">BK129</f>
        <v>0</v>
      </c>
    </row>
    <row r="129" s="275" customFormat="true" ht="22.5" hidden="false" customHeight="true" outlineLevel="0" collapsed="false">
      <c r="B129" s="276"/>
      <c r="D129" s="277" t="s">
        <v>404</v>
      </c>
      <c r="E129" s="285" t="s">
        <v>408</v>
      </c>
      <c r="F129" s="285" t="s">
        <v>409</v>
      </c>
      <c r="J129" s="286" t="n">
        <f aca="false">BK129</f>
        <v>0</v>
      </c>
      <c r="L129" s="276"/>
      <c r="M129" s="280"/>
      <c r="P129" s="281" t="n">
        <f aca="false">P130+SUM(P131:P137)+P140+P155+P166</f>
        <v>53.183</v>
      </c>
      <c r="R129" s="281" t="n">
        <f aca="false">R130+SUM(R131:R137)+R140+R155+R166</f>
        <v>0.06512</v>
      </c>
      <c r="T129" s="282" t="n">
        <f aca="false">T130+SUM(T131:T137)+T140+T155+T166</f>
        <v>0.13999</v>
      </c>
      <c r="AR129" s="277" t="s">
        <v>52</v>
      </c>
      <c r="AT129" s="283" t="s">
        <v>404</v>
      </c>
      <c r="AU129" s="283" t="s">
        <v>52</v>
      </c>
      <c r="AY129" s="277" t="s">
        <v>407</v>
      </c>
      <c r="BK129" s="284" t="n">
        <f aca="false">BK130+SUM(BK131:BK137)+BK140+BK155+BK166</f>
        <v>0</v>
      </c>
    </row>
    <row r="130" s="217" customFormat="true" ht="24" hidden="false" customHeight="true" outlineLevel="0" collapsed="false">
      <c r="B130" s="287"/>
      <c r="C130" s="288" t="s">
        <v>52</v>
      </c>
      <c r="D130" s="288" t="s">
        <v>410</v>
      </c>
      <c r="E130" s="289" t="s">
        <v>411</v>
      </c>
      <c r="F130" s="290" t="s">
        <v>412</v>
      </c>
      <c r="G130" s="291" t="s">
        <v>222</v>
      </c>
      <c r="H130" s="292" t="n">
        <v>45</v>
      </c>
      <c r="I130" s="293" t="n">
        <v>0</v>
      </c>
      <c r="J130" s="293" t="n">
        <f aca="false">ROUND(I130*H130,2)</f>
        <v>0</v>
      </c>
      <c r="K130" s="294"/>
      <c r="L130" s="218"/>
      <c r="M130" s="295"/>
      <c r="N130" s="296" t="s">
        <v>363</v>
      </c>
      <c r="O130" s="297" t="n">
        <v>0.035</v>
      </c>
      <c r="P130" s="297" t="n">
        <f aca="false">O130*H130</f>
        <v>1.575</v>
      </c>
      <c r="Q130" s="297" t="n">
        <v>0</v>
      </c>
      <c r="R130" s="297" t="n">
        <f aca="false">Q130*H130</f>
        <v>0</v>
      </c>
      <c r="S130" s="297" t="n">
        <v>0.00027</v>
      </c>
      <c r="T130" s="298" t="n">
        <f aca="false">S130*H130</f>
        <v>0.01215</v>
      </c>
      <c r="AR130" s="299" t="s">
        <v>58</v>
      </c>
      <c r="AT130" s="299" t="s">
        <v>410</v>
      </c>
      <c r="AU130" s="299" t="s">
        <v>342</v>
      </c>
      <c r="AY130" s="209" t="s">
        <v>407</v>
      </c>
      <c r="BE130" s="300" t="n">
        <f aca="false">IF(N130="základní",J130,0)</f>
        <v>0</v>
      </c>
      <c r="BF130" s="300" t="n">
        <f aca="false">IF(N130="snížená",J130,0)</f>
        <v>0</v>
      </c>
      <c r="BG130" s="300" t="n">
        <f aca="false">IF(N130="zákl. přenesená",J130,0)</f>
        <v>0</v>
      </c>
      <c r="BH130" s="300" t="n">
        <f aca="false">IF(N130="sníž. přenesená",J130,0)</f>
        <v>0</v>
      </c>
      <c r="BI130" s="300" t="n">
        <f aca="false">IF(N130="nulová",J130,0)</f>
        <v>0</v>
      </c>
      <c r="BJ130" s="209" t="s">
        <v>52</v>
      </c>
      <c r="BK130" s="300" t="n">
        <f aca="false">ROUND(I130*H130,2)</f>
        <v>0</v>
      </c>
      <c r="BL130" s="209" t="s">
        <v>58</v>
      </c>
      <c r="BM130" s="299" t="s">
        <v>413</v>
      </c>
    </row>
    <row r="131" s="217" customFormat="true" ht="24" hidden="false" customHeight="true" outlineLevel="0" collapsed="false">
      <c r="B131" s="287"/>
      <c r="C131" s="288" t="s">
        <v>342</v>
      </c>
      <c r="D131" s="288" t="s">
        <v>410</v>
      </c>
      <c r="E131" s="289" t="s">
        <v>414</v>
      </c>
      <c r="F131" s="290" t="s">
        <v>415</v>
      </c>
      <c r="G131" s="291" t="s">
        <v>222</v>
      </c>
      <c r="H131" s="292" t="n">
        <v>40</v>
      </c>
      <c r="I131" s="293" t="n">
        <v>0</v>
      </c>
      <c r="J131" s="293" t="n">
        <f aca="false">ROUND(I131*H131,2)</f>
        <v>0</v>
      </c>
      <c r="K131" s="294"/>
      <c r="L131" s="218"/>
      <c r="M131" s="295"/>
      <c r="N131" s="296" t="s">
        <v>363</v>
      </c>
      <c r="O131" s="297" t="n">
        <v>0.025</v>
      </c>
      <c r="P131" s="297" t="n">
        <f aca="false">O131*H131</f>
        <v>1</v>
      </c>
      <c r="Q131" s="297" t="n">
        <v>0</v>
      </c>
      <c r="R131" s="297" t="n">
        <f aca="false">Q131*H131</f>
        <v>0</v>
      </c>
      <c r="S131" s="297" t="n">
        <v>0.0008</v>
      </c>
      <c r="T131" s="298" t="n">
        <f aca="false">S131*H131</f>
        <v>0.032</v>
      </c>
      <c r="AR131" s="299" t="s">
        <v>58</v>
      </c>
      <c r="AT131" s="299" t="s">
        <v>410</v>
      </c>
      <c r="AU131" s="299" t="s">
        <v>342</v>
      </c>
      <c r="AY131" s="209" t="s">
        <v>407</v>
      </c>
      <c r="BE131" s="300" t="n">
        <f aca="false">IF(N131="základní",J131,0)</f>
        <v>0</v>
      </c>
      <c r="BF131" s="300" t="n">
        <f aca="false">IF(N131="snížená",J131,0)</f>
        <v>0</v>
      </c>
      <c r="BG131" s="300" t="n">
        <f aca="false">IF(N131="zákl. přenesená",J131,0)</f>
        <v>0</v>
      </c>
      <c r="BH131" s="300" t="n">
        <f aca="false">IF(N131="sníž. přenesená",J131,0)</f>
        <v>0</v>
      </c>
      <c r="BI131" s="300" t="n">
        <f aca="false">IF(N131="nulová",J131,0)</f>
        <v>0</v>
      </c>
      <c r="BJ131" s="209" t="s">
        <v>52</v>
      </c>
      <c r="BK131" s="300" t="n">
        <f aca="false">ROUND(I131*H131,2)</f>
        <v>0</v>
      </c>
      <c r="BL131" s="209" t="s">
        <v>58</v>
      </c>
      <c r="BM131" s="299" t="s">
        <v>416</v>
      </c>
    </row>
    <row r="132" s="217" customFormat="true" ht="44.25" hidden="false" customHeight="true" outlineLevel="0" collapsed="false">
      <c r="B132" s="287"/>
      <c r="C132" s="288" t="s">
        <v>54</v>
      </c>
      <c r="D132" s="288" t="s">
        <v>410</v>
      </c>
      <c r="E132" s="289" t="s">
        <v>417</v>
      </c>
      <c r="F132" s="290" t="s">
        <v>418</v>
      </c>
      <c r="G132" s="291" t="s">
        <v>222</v>
      </c>
      <c r="H132" s="292" t="n">
        <v>150</v>
      </c>
      <c r="I132" s="293" t="n">
        <v>0</v>
      </c>
      <c r="J132" s="293" t="n">
        <f aca="false">ROUND(I132*H132,2)</f>
        <v>0</v>
      </c>
      <c r="K132" s="294"/>
      <c r="L132" s="218"/>
      <c r="M132" s="295"/>
      <c r="N132" s="296" t="s">
        <v>363</v>
      </c>
      <c r="O132" s="297" t="n">
        <v>0.028</v>
      </c>
      <c r="P132" s="297" t="n">
        <f aca="false">O132*H132</f>
        <v>4.2</v>
      </c>
      <c r="Q132" s="297" t="n">
        <v>0</v>
      </c>
      <c r="R132" s="297" t="n">
        <f aca="false">Q132*H132</f>
        <v>0</v>
      </c>
      <c r="S132" s="297" t="n">
        <v>0.00048</v>
      </c>
      <c r="T132" s="298" t="n">
        <f aca="false">S132*H132</f>
        <v>0.072</v>
      </c>
      <c r="AR132" s="299" t="s">
        <v>58</v>
      </c>
      <c r="AT132" s="299" t="s">
        <v>410</v>
      </c>
      <c r="AU132" s="299" t="s">
        <v>342</v>
      </c>
      <c r="AY132" s="209" t="s">
        <v>407</v>
      </c>
      <c r="BE132" s="300" t="n">
        <f aca="false">IF(N132="základní",J132,0)</f>
        <v>0</v>
      </c>
      <c r="BF132" s="300" t="n">
        <f aca="false">IF(N132="snížená",J132,0)</f>
        <v>0</v>
      </c>
      <c r="BG132" s="300" t="n">
        <f aca="false">IF(N132="zákl. přenesená",J132,0)</f>
        <v>0</v>
      </c>
      <c r="BH132" s="300" t="n">
        <f aca="false">IF(N132="sníž. přenesená",J132,0)</f>
        <v>0</v>
      </c>
      <c r="BI132" s="300" t="n">
        <f aca="false">IF(N132="nulová",J132,0)</f>
        <v>0</v>
      </c>
      <c r="BJ132" s="209" t="s">
        <v>52</v>
      </c>
      <c r="BK132" s="300" t="n">
        <f aca="false">ROUND(I132*H132,2)</f>
        <v>0</v>
      </c>
      <c r="BL132" s="209" t="s">
        <v>58</v>
      </c>
      <c r="BM132" s="299" t="s">
        <v>419</v>
      </c>
    </row>
    <row r="133" s="217" customFormat="true" ht="37.5" hidden="false" customHeight="true" outlineLevel="0" collapsed="false">
      <c r="B133" s="287"/>
      <c r="C133" s="288" t="s">
        <v>58</v>
      </c>
      <c r="D133" s="288" t="s">
        <v>410</v>
      </c>
      <c r="E133" s="289" t="s">
        <v>420</v>
      </c>
      <c r="F133" s="290" t="s">
        <v>421</v>
      </c>
      <c r="G133" s="291" t="s">
        <v>222</v>
      </c>
      <c r="H133" s="292" t="n">
        <v>10</v>
      </c>
      <c r="I133" s="293" t="n">
        <v>0</v>
      </c>
      <c r="J133" s="293" t="n">
        <f aca="false">ROUND(I133*H133,2)</f>
        <v>0</v>
      </c>
      <c r="K133" s="294"/>
      <c r="L133" s="218"/>
      <c r="M133" s="295"/>
      <c r="N133" s="296" t="s">
        <v>363</v>
      </c>
      <c r="O133" s="297" t="n">
        <v>0.032</v>
      </c>
      <c r="P133" s="297" t="n">
        <f aca="false">O133*H133</f>
        <v>0.32</v>
      </c>
      <c r="Q133" s="297" t="n">
        <v>0</v>
      </c>
      <c r="R133" s="297" t="n">
        <f aca="false">Q133*H133</f>
        <v>0</v>
      </c>
      <c r="S133" s="297" t="n">
        <v>0.0007</v>
      </c>
      <c r="T133" s="298" t="n">
        <f aca="false">S133*H133</f>
        <v>0.007</v>
      </c>
      <c r="AR133" s="299" t="s">
        <v>58</v>
      </c>
      <c r="AT133" s="299" t="s">
        <v>410</v>
      </c>
      <c r="AU133" s="299" t="s">
        <v>342</v>
      </c>
      <c r="AY133" s="209" t="s">
        <v>407</v>
      </c>
      <c r="BE133" s="300" t="n">
        <f aca="false">IF(N133="základní",J133,0)</f>
        <v>0</v>
      </c>
      <c r="BF133" s="300" t="n">
        <f aca="false">IF(N133="snížená",J133,0)</f>
        <v>0</v>
      </c>
      <c r="BG133" s="300" t="n">
        <f aca="false">IF(N133="zákl. přenesená",J133,0)</f>
        <v>0</v>
      </c>
      <c r="BH133" s="300" t="n">
        <f aca="false">IF(N133="sníž. přenesená",J133,0)</f>
        <v>0</v>
      </c>
      <c r="BI133" s="300" t="n">
        <f aca="false">IF(N133="nulová",J133,0)</f>
        <v>0</v>
      </c>
      <c r="BJ133" s="209" t="s">
        <v>52</v>
      </c>
      <c r="BK133" s="300" t="n">
        <f aca="false">ROUND(I133*H133,2)</f>
        <v>0</v>
      </c>
      <c r="BL133" s="209" t="s">
        <v>58</v>
      </c>
      <c r="BM133" s="299" t="s">
        <v>422</v>
      </c>
    </row>
    <row r="134" s="217" customFormat="true" ht="24" hidden="false" customHeight="true" outlineLevel="0" collapsed="false">
      <c r="B134" s="287"/>
      <c r="C134" s="288" t="s">
        <v>423</v>
      </c>
      <c r="D134" s="288" t="s">
        <v>410</v>
      </c>
      <c r="E134" s="289" t="s">
        <v>424</v>
      </c>
      <c r="F134" s="290" t="s">
        <v>425</v>
      </c>
      <c r="G134" s="291" t="s">
        <v>180</v>
      </c>
      <c r="H134" s="292" t="n">
        <v>1</v>
      </c>
      <c r="I134" s="293" t="n">
        <v>0</v>
      </c>
      <c r="J134" s="293" t="n">
        <f aca="false">ROUND(I134*H134,2)</f>
        <v>0</v>
      </c>
      <c r="K134" s="294"/>
      <c r="L134" s="218"/>
      <c r="M134" s="295"/>
      <c r="N134" s="296" t="s">
        <v>363</v>
      </c>
      <c r="O134" s="297" t="n">
        <v>0.216</v>
      </c>
      <c r="P134" s="297" t="n">
        <f aca="false">O134*H134</f>
        <v>0.216</v>
      </c>
      <c r="Q134" s="297" t="n">
        <v>0</v>
      </c>
      <c r="R134" s="297" t="n">
        <f aca="false">Q134*H134</f>
        <v>0</v>
      </c>
      <c r="S134" s="297" t="n">
        <v>0.011</v>
      </c>
      <c r="T134" s="298" t="n">
        <f aca="false">S134*H134</f>
        <v>0.011</v>
      </c>
      <c r="AR134" s="299" t="s">
        <v>58</v>
      </c>
      <c r="AT134" s="299" t="s">
        <v>410</v>
      </c>
      <c r="AU134" s="299" t="s">
        <v>342</v>
      </c>
      <c r="AY134" s="209" t="s">
        <v>407</v>
      </c>
      <c r="BE134" s="300" t="n">
        <f aca="false">IF(N134="základní",J134,0)</f>
        <v>0</v>
      </c>
      <c r="BF134" s="300" t="n">
        <f aca="false">IF(N134="snížená",J134,0)</f>
        <v>0</v>
      </c>
      <c r="BG134" s="300" t="n">
        <f aca="false">IF(N134="zákl. přenesená",J134,0)</f>
        <v>0</v>
      </c>
      <c r="BH134" s="300" t="n">
        <f aca="false">IF(N134="sníž. přenesená",J134,0)</f>
        <v>0</v>
      </c>
      <c r="BI134" s="300" t="n">
        <f aca="false">IF(N134="nulová",J134,0)</f>
        <v>0</v>
      </c>
      <c r="BJ134" s="209" t="s">
        <v>52</v>
      </c>
      <c r="BK134" s="300" t="n">
        <f aca="false">ROUND(I134*H134,2)</f>
        <v>0</v>
      </c>
      <c r="BL134" s="209" t="s">
        <v>58</v>
      </c>
      <c r="BM134" s="299" t="s">
        <v>426</v>
      </c>
    </row>
    <row r="135" s="217" customFormat="true" ht="24" hidden="false" customHeight="true" outlineLevel="0" collapsed="false">
      <c r="B135" s="287"/>
      <c r="C135" s="288" t="s">
        <v>62</v>
      </c>
      <c r="D135" s="288" t="s">
        <v>410</v>
      </c>
      <c r="E135" s="289" t="s">
        <v>427</v>
      </c>
      <c r="F135" s="290" t="s">
        <v>428</v>
      </c>
      <c r="G135" s="291" t="s">
        <v>180</v>
      </c>
      <c r="H135" s="292" t="n">
        <v>8</v>
      </c>
      <c r="I135" s="293" t="n">
        <v>0</v>
      </c>
      <c r="J135" s="293" t="n">
        <f aca="false">ROUND(I135*H135,2)</f>
        <v>0</v>
      </c>
      <c r="K135" s="294"/>
      <c r="L135" s="218"/>
      <c r="M135" s="295"/>
      <c r="N135" s="296" t="s">
        <v>363</v>
      </c>
      <c r="O135" s="297" t="n">
        <v>0.035</v>
      </c>
      <c r="P135" s="297" t="n">
        <f aca="false">O135*H135</f>
        <v>0.28</v>
      </c>
      <c r="Q135" s="297" t="n">
        <v>0</v>
      </c>
      <c r="R135" s="297" t="n">
        <f aca="false">Q135*H135</f>
        <v>0</v>
      </c>
      <c r="S135" s="297" t="n">
        <v>0.00023</v>
      </c>
      <c r="T135" s="298" t="n">
        <f aca="false">S135*H135</f>
        <v>0.00184</v>
      </c>
      <c r="AR135" s="299" t="s">
        <v>58</v>
      </c>
      <c r="AT135" s="299" t="s">
        <v>410</v>
      </c>
      <c r="AU135" s="299" t="s">
        <v>342</v>
      </c>
      <c r="AY135" s="209" t="s">
        <v>407</v>
      </c>
      <c r="BE135" s="300" t="n">
        <f aca="false">IF(N135="základní",J135,0)</f>
        <v>0</v>
      </c>
      <c r="BF135" s="300" t="n">
        <f aca="false">IF(N135="snížená",J135,0)</f>
        <v>0</v>
      </c>
      <c r="BG135" s="300" t="n">
        <f aca="false">IF(N135="zákl. přenesená",J135,0)</f>
        <v>0</v>
      </c>
      <c r="BH135" s="300" t="n">
        <f aca="false">IF(N135="sníž. přenesená",J135,0)</f>
        <v>0</v>
      </c>
      <c r="BI135" s="300" t="n">
        <f aca="false">IF(N135="nulová",J135,0)</f>
        <v>0</v>
      </c>
      <c r="BJ135" s="209" t="s">
        <v>52</v>
      </c>
      <c r="BK135" s="300" t="n">
        <f aca="false">ROUND(I135*H135,2)</f>
        <v>0</v>
      </c>
      <c r="BL135" s="209" t="s">
        <v>58</v>
      </c>
      <c r="BM135" s="299" t="s">
        <v>429</v>
      </c>
    </row>
    <row r="136" s="217" customFormat="true" ht="37.5" hidden="false" customHeight="true" outlineLevel="0" collapsed="false">
      <c r="B136" s="287"/>
      <c r="C136" s="288" t="s">
        <v>430</v>
      </c>
      <c r="D136" s="288" t="s">
        <v>410</v>
      </c>
      <c r="E136" s="289" t="s">
        <v>431</v>
      </c>
      <c r="F136" s="290" t="s">
        <v>432</v>
      </c>
      <c r="G136" s="291" t="s">
        <v>180</v>
      </c>
      <c r="H136" s="292" t="n">
        <v>4</v>
      </c>
      <c r="I136" s="293" t="n">
        <v>0</v>
      </c>
      <c r="J136" s="293" t="n">
        <f aca="false">ROUND(I136*H136,2)</f>
        <v>0</v>
      </c>
      <c r="K136" s="294"/>
      <c r="L136" s="218"/>
      <c r="M136" s="295"/>
      <c r="N136" s="296" t="s">
        <v>363</v>
      </c>
      <c r="O136" s="297" t="n">
        <v>0.305</v>
      </c>
      <c r="P136" s="297" t="n">
        <f aca="false">O136*H136</f>
        <v>1.22</v>
      </c>
      <c r="Q136" s="297" t="n">
        <v>0</v>
      </c>
      <c r="R136" s="297" t="n">
        <f aca="false">Q136*H136</f>
        <v>0</v>
      </c>
      <c r="S136" s="297" t="n">
        <v>0.001</v>
      </c>
      <c r="T136" s="298" t="n">
        <f aca="false">S136*H136</f>
        <v>0.004</v>
      </c>
      <c r="AR136" s="299" t="s">
        <v>58</v>
      </c>
      <c r="AT136" s="299" t="s">
        <v>410</v>
      </c>
      <c r="AU136" s="299" t="s">
        <v>342</v>
      </c>
      <c r="AY136" s="209" t="s">
        <v>407</v>
      </c>
      <c r="BE136" s="300" t="n">
        <f aca="false">IF(N136="základní",J136,0)</f>
        <v>0</v>
      </c>
      <c r="BF136" s="300" t="n">
        <f aca="false">IF(N136="snížená",J136,0)</f>
        <v>0</v>
      </c>
      <c r="BG136" s="300" t="n">
        <f aca="false">IF(N136="zákl. přenesená",J136,0)</f>
        <v>0</v>
      </c>
      <c r="BH136" s="300" t="n">
        <f aca="false">IF(N136="sníž. přenesená",J136,0)</f>
        <v>0</v>
      </c>
      <c r="BI136" s="300" t="n">
        <f aca="false">IF(N136="nulová",J136,0)</f>
        <v>0</v>
      </c>
      <c r="BJ136" s="209" t="s">
        <v>52</v>
      </c>
      <c r="BK136" s="300" t="n">
        <f aca="false">ROUND(I136*H136,2)</f>
        <v>0</v>
      </c>
      <c r="BL136" s="209" t="s">
        <v>58</v>
      </c>
      <c r="BM136" s="299" t="s">
        <v>433</v>
      </c>
    </row>
    <row r="137" s="275" customFormat="true" ht="20.25" hidden="false" customHeight="true" outlineLevel="0" collapsed="false">
      <c r="B137" s="276"/>
      <c r="D137" s="277" t="s">
        <v>404</v>
      </c>
      <c r="E137" s="285" t="s">
        <v>434</v>
      </c>
      <c r="F137" s="285" t="s">
        <v>435</v>
      </c>
      <c r="J137" s="286" t="n">
        <f aca="false">BK137</f>
        <v>0</v>
      </c>
      <c r="L137" s="276"/>
      <c r="M137" s="280"/>
      <c r="P137" s="281" t="n">
        <f aca="false">SUM(P138:P139)</f>
        <v>1.16</v>
      </c>
      <c r="R137" s="281" t="n">
        <f aca="false">SUM(R138:R139)</f>
        <v>0</v>
      </c>
      <c r="T137" s="282" t="n">
        <f aca="false">SUM(T138:T139)</f>
        <v>0</v>
      </c>
      <c r="AR137" s="277" t="s">
        <v>52</v>
      </c>
      <c r="AT137" s="283" t="s">
        <v>404</v>
      </c>
      <c r="AU137" s="283" t="s">
        <v>342</v>
      </c>
      <c r="AY137" s="277" t="s">
        <v>407</v>
      </c>
      <c r="BK137" s="284" t="n">
        <f aca="false">SUM(BK138:BK139)</f>
        <v>0</v>
      </c>
    </row>
    <row r="138" s="217" customFormat="true" ht="24" hidden="false" customHeight="true" outlineLevel="0" collapsed="false">
      <c r="B138" s="287"/>
      <c r="C138" s="288" t="s">
        <v>436</v>
      </c>
      <c r="D138" s="288" t="s">
        <v>410</v>
      </c>
      <c r="E138" s="289" t="s">
        <v>437</v>
      </c>
      <c r="F138" s="290" t="s">
        <v>438</v>
      </c>
      <c r="G138" s="291" t="s">
        <v>180</v>
      </c>
      <c r="H138" s="292" t="n">
        <v>1</v>
      </c>
      <c r="I138" s="293" t="n">
        <v>0</v>
      </c>
      <c r="J138" s="293" t="n">
        <f aca="false">ROUND(I138*H138,2)</f>
        <v>0</v>
      </c>
      <c r="K138" s="294"/>
      <c r="L138" s="218"/>
      <c r="M138" s="295"/>
      <c r="N138" s="296" t="s">
        <v>363</v>
      </c>
      <c r="O138" s="297" t="n">
        <v>1.16</v>
      </c>
      <c r="P138" s="297" t="n">
        <f aca="false">O138*H138</f>
        <v>1.16</v>
      </c>
      <c r="Q138" s="297" t="n">
        <v>0</v>
      </c>
      <c r="R138" s="297" t="n">
        <f aca="false">Q138*H138</f>
        <v>0</v>
      </c>
      <c r="S138" s="297" t="n">
        <v>0</v>
      </c>
      <c r="T138" s="298" t="n">
        <f aca="false">S138*H138</f>
        <v>0</v>
      </c>
      <c r="AR138" s="299" t="s">
        <v>439</v>
      </c>
      <c r="AT138" s="299" t="s">
        <v>410</v>
      </c>
      <c r="AU138" s="299" t="s">
        <v>54</v>
      </c>
      <c r="AY138" s="209" t="s">
        <v>407</v>
      </c>
      <c r="BE138" s="300" t="n">
        <f aca="false">IF(N138="základní",J138,0)</f>
        <v>0</v>
      </c>
      <c r="BF138" s="300" t="n">
        <f aca="false">IF(N138="snížená",J138,0)</f>
        <v>0</v>
      </c>
      <c r="BG138" s="300" t="n">
        <f aca="false">IF(N138="zákl. přenesená",J138,0)</f>
        <v>0</v>
      </c>
      <c r="BH138" s="300" t="n">
        <f aca="false">IF(N138="sníž. přenesená",J138,0)</f>
        <v>0</v>
      </c>
      <c r="BI138" s="300" t="n">
        <f aca="false">IF(N138="nulová",J138,0)</f>
        <v>0</v>
      </c>
      <c r="BJ138" s="209" t="s">
        <v>52</v>
      </c>
      <c r="BK138" s="300" t="n">
        <f aca="false">ROUND(I138*H138,2)</f>
        <v>0</v>
      </c>
      <c r="BL138" s="209" t="s">
        <v>439</v>
      </c>
      <c r="BM138" s="299" t="s">
        <v>440</v>
      </c>
    </row>
    <row r="139" s="217" customFormat="true" ht="16.5" hidden="false" customHeight="true" outlineLevel="0" collapsed="false">
      <c r="B139" s="287"/>
      <c r="C139" s="301" t="s">
        <v>441</v>
      </c>
      <c r="D139" s="301" t="s">
        <v>442</v>
      </c>
      <c r="E139" s="302" t="s">
        <v>443</v>
      </c>
      <c r="F139" s="303" t="s">
        <v>444</v>
      </c>
      <c r="G139" s="304" t="s">
        <v>180</v>
      </c>
      <c r="H139" s="305" t="n">
        <v>1</v>
      </c>
      <c r="I139" s="306" t="n">
        <v>0</v>
      </c>
      <c r="J139" s="306" t="n">
        <f aca="false">ROUND(I139*H139,2)</f>
        <v>0</v>
      </c>
      <c r="K139" s="307"/>
      <c r="L139" s="308"/>
      <c r="M139" s="309"/>
      <c r="N139" s="310" t="s">
        <v>363</v>
      </c>
      <c r="O139" s="297" t="n">
        <v>0</v>
      </c>
      <c r="P139" s="297" t="n">
        <f aca="false">O139*H139</f>
        <v>0</v>
      </c>
      <c r="Q139" s="297" t="n">
        <v>0</v>
      </c>
      <c r="R139" s="297" t="n">
        <f aca="false">Q139*H139</f>
        <v>0</v>
      </c>
      <c r="S139" s="297" t="n">
        <v>0</v>
      </c>
      <c r="T139" s="298" t="n">
        <f aca="false">S139*H139</f>
        <v>0</v>
      </c>
      <c r="AR139" s="299" t="s">
        <v>445</v>
      </c>
      <c r="AT139" s="299" t="s">
        <v>442</v>
      </c>
      <c r="AU139" s="299" t="s">
        <v>54</v>
      </c>
      <c r="AY139" s="209" t="s">
        <v>407</v>
      </c>
      <c r="BE139" s="300" t="n">
        <f aca="false">IF(N139="základní",J139,0)</f>
        <v>0</v>
      </c>
      <c r="BF139" s="300" t="n">
        <f aca="false">IF(N139="snížená",J139,0)</f>
        <v>0</v>
      </c>
      <c r="BG139" s="300" t="n">
        <f aca="false">IF(N139="zákl. přenesená",J139,0)</f>
        <v>0</v>
      </c>
      <c r="BH139" s="300" t="n">
        <f aca="false">IF(N139="sníž. přenesená",J139,0)</f>
        <v>0</v>
      </c>
      <c r="BI139" s="300" t="n">
        <f aca="false">IF(N139="nulová",J139,0)</f>
        <v>0</v>
      </c>
      <c r="BJ139" s="209" t="s">
        <v>52</v>
      </c>
      <c r="BK139" s="300" t="n">
        <f aca="false">ROUND(I139*H139,2)</f>
        <v>0</v>
      </c>
      <c r="BL139" s="209" t="s">
        <v>439</v>
      </c>
      <c r="BM139" s="299" t="s">
        <v>446</v>
      </c>
    </row>
    <row r="140" s="275" customFormat="true" ht="20.25" hidden="false" customHeight="true" outlineLevel="0" collapsed="false">
      <c r="B140" s="276"/>
      <c r="D140" s="277" t="s">
        <v>404</v>
      </c>
      <c r="E140" s="285" t="s">
        <v>447</v>
      </c>
      <c r="F140" s="285" t="s">
        <v>448</v>
      </c>
      <c r="J140" s="286" t="n">
        <f aca="false">BK140</f>
        <v>0</v>
      </c>
      <c r="L140" s="276"/>
      <c r="M140" s="280"/>
      <c r="P140" s="281" t="n">
        <f aca="false">SUM(P141:P154)</f>
        <v>32.983</v>
      </c>
      <c r="R140" s="281" t="n">
        <f aca="false">SUM(R141:R154)</f>
        <v>0.06023</v>
      </c>
      <c r="T140" s="282" t="n">
        <f aca="false">SUM(T141:T154)</f>
        <v>0</v>
      </c>
      <c r="AR140" s="277" t="s">
        <v>342</v>
      </c>
      <c r="AT140" s="283" t="s">
        <v>404</v>
      </c>
      <c r="AU140" s="283" t="s">
        <v>342</v>
      </c>
      <c r="AY140" s="277" t="s">
        <v>407</v>
      </c>
      <c r="BK140" s="284" t="n">
        <f aca="false">SUM(BK141:BK154)</f>
        <v>0</v>
      </c>
    </row>
    <row r="141" s="217" customFormat="true" ht="24" hidden="false" customHeight="true" outlineLevel="0" collapsed="false">
      <c r="B141" s="287"/>
      <c r="C141" s="288" t="s">
        <v>449</v>
      </c>
      <c r="D141" s="288" t="s">
        <v>410</v>
      </c>
      <c r="E141" s="289" t="s">
        <v>450</v>
      </c>
      <c r="F141" s="290" t="s">
        <v>451</v>
      </c>
      <c r="G141" s="291" t="s">
        <v>222</v>
      </c>
      <c r="H141" s="292" t="n">
        <v>75</v>
      </c>
      <c r="I141" s="293" t="n">
        <v>0</v>
      </c>
      <c r="J141" s="293" t="n">
        <f aca="false">ROUND(I141*H141,2)</f>
        <v>0</v>
      </c>
      <c r="K141" s="294"/>
      <c r="L141" s="218"/>
      <c r="M141" s="295"/>
      <c r="N141" s="296" t="s">
        <v>363</v>
      </c>
      <c r="O141" s="297" t="n">
        <v>0.07</v>
      </c>
      <c r="P141" s="297" t="n">
        <f aca="false">O141*H141</f>
        <v>5.25</v>
      </c>
      <c r="Q141" s="297" t="n">
        <v>0</v>
      </c>
      <c r="R141" s="297" t="n">
        <f aca="false">Q141*H141</f>
        <v>0</v>
      </c>
      <c r="S141" s="297" t="n">
        <v>0</v>
      </c>
      <c r="T141" s="298" t="n">
        <f aca="false">S141*H141</f>
        <v>0</v>
      </c>
      <c r="AR141" s="299" t="s">
        <v>439</v>
      </c>
      <c r="AT141" s="299" t="s">
        <v>410</v>
      </c>
      <c r="AU141" s="299" t="s">
        <v>54</v>
      </c>
      <c r="AY141" s="209" t="s">
        <v>407</v>
      </c>
      <c r="BE141" s="300" t="n">
        <f aca="false">IF(N141="základní",J141,0)</f>
        <v>0</v>
      </c>
      <c r="BF141" s="300" t="n">
        <f aca="false">IF(N141="snížená",J141,0)</f>
        <v>0</v>
      </c>
      <c r="BG141" s="300" t="n">
        <f aca="false">IF(N141="zákl. přenesená",J141,0)</f>
        <v>0</v>
      </c>
      <c r="BH141" s="300" t="n">
        <f aca="false">IF(N141="sníž. přenesená",J141,0)</f>
        <v>0</v>
      </c>
      <c r="BI141" s="300" t="n">
        <f aca="false">IF(N141="nulová",J141,0)</f>
        <v>0</v>
      </c>
      <c r="BJ141" s="209" t="s">
        <v>52</v>
      </c>
      <c r="BK141" s="300" t="n">
        <f aca="false">ROUND(I141*H141,2)</f>
        <v>0</v>
      </c>
      <c r="BL141" s="209" t="s">
        <v>439</v>
      </c>
      <c r="BM141" s="299" t="s">
        <v>452</v>
      </c>
    </row>
    <row r="142" s="217" customFormat="true" ht="24" hidden="false" customHeight="true" outlineLevel="0" collapsed="false">
      <c r="B142" s="287"/>
      <c r="C142" s="301" t="s">
        <v>453</v>
      </c>
      <c r="D142" s="301" t="s">
        <v>442</v>
      </c>
      <c r="E142" s="302" t="s">
        <v>454</v>
      </c>
      <c r="F142" s="303" t="s">
        <v>455</v>
      </c>
      <c r="G142" s="304" t="s">
        <v>222</v>
      </c>
      <c r="H142" s="305" t="n">
        <v>35</v>
      </c>
      <c r="I142" s="306" t="n">
        <v>0</v>
      </c>
      <c r="J142" s="306" t="n">
        <f aca="false">ROUND(I142*H142,2)</f>
        <v>0</v>
      </c>
      <c r="K142" s="307"/>
      <c r="L142" s="308"/>
      <c r="M142" s="309"/>
      <c r="N142" s="310" t="s">
        <v>363</v>
      </c>
      <c r="O142" s="297" t="n">
        <v>0</v>
      </c>
      <c r="P142" s="297" t="n">
        <f aca="false">O142*H142</f>
        <v>0</v>
      </c>
      <c r="Q142" s="297" t="n">
        <v>5E-005</v>
      </c>
      <c r="R142" s="297" t="n">
        <f aca="false">Q142*H142</f>
        <v>0.00175</v>
      </c>
      <c r="S142" s="297" t="n">
        <v>0</v>
      </c>
      <c r="T142" s="298" t="n">
        <f aca="false">S142*H142</f>
        <v>0</v>
      </c>
      <c r="AR142" s="299" t="s">
        <v>445</v>
      </c>
      <c r="AT142" s="299" t="s">
        <v>442</v>
      </c>
      <c r="AU142" s="299" t="s">
        <v>54</v>
      </c>
      <c r="AY142" s="209" t="s">
        <v>407</v>
      </c>
      <c r="BE142" s="300" t="n">
        <f aca="false">IF(N142="základní",J142,0)</f>
        <v>0</v>
      </c>
      <c r="BF142" s="300" t="n">
        <f aca="false">IF(N142="snížená",J142,0)</f>
        <v>0</v>
      </c>
      <c r="BG142" s="300" t="n">
        <f aca="false">IF(N142="zákl. přenesená",J142,0)</f>
        <v>0</v>
      </c>
      <c r="BH142" s="300" t="n">
        <f aca="false">IF(N142="sníž. přenesená",J142,0)</f>
        <v>0</v>
      </c>
      <c r="BI142" s="300" t="n">
        <f aca="false">IF(N142="nulová",J142,0)</f>
        <v>0</v>
      </c>
      <c r="BJ142" s="209" t="s">
        <v>52</v>
      </c>
      <c r="BK142" s="300" t="n">
        <f aca="false">ROUND(I142*H142,2)</f>
        <v>0</v>
      </c>
      <c r="BL142" s="209" t="s">
        <v>439</v>
      </c>
      <c r="BM142" s="299" t="s">
        <v>456</v>
      </c>
    </row>
    <row r="143" s="217" customFormat="true" ht="24" hidden="false" customHeight="true" outlineLevel="0" collapsed="false">
      <c r="B143" s="287"/>
      <c r="C143" s="301" t="s">
        <v>457</v>
      </c>
      <c r="D143" s="301" t="s">
        <v>442</v>
      </c>
      <c r="E143" s="302" t="s">
        <v>458</v>
      </c>
      <c r="F143" s="303" t="s">
        <v>459</v>
      </c>
      <c r="G143" s="304" t="s">
        <v>222</v>
      </c>
      <c r="H143" s="305" t="n">
        <v>40</v>
      </c>
      <c r="I143" s="306" t="n">
        <v>0</v>
      </c>
      <c r="J143" s="306" t="n">
        <f aca="false">ROUND(I143*H143,2)</f>
        <v>0</v>
      </c>
      <c r="K143" s="307"/>
      <c r="L143" s="308"/>
      <c r="M143" s="309"/>
      <c r="N143" s="310" t="s">
        <v>363</v>
      </c>
      <c r="O143" s="297" t="n">
        <v>0</v>
      </c>
      <c r="P143" s="297" t="n">
        <f aca="false">O143*H143</f>
        <v>0</v>
      </c>
      <c r="Q143" s="297" t="n">
        <v>7E-005</v>
      </c>
      <c r="R143" s="297" t="n">
        <f aca="false">Q143*H143</f>
        <v>0.0028</v>
      </c>
      <c r="S143" s="297" t="n">
        <v>0</v>
      </c>
      <c r="T143" s="298" t="n">
        <f aca="false">S143*H143</f>
        <v>0</v>
      </c>
      <c r="AR143" s="299" t="s">
        <v>445</v>
      </c>
      <c r="AT143" s="299" t="s">
        <v>442</v>
      </c>
      <c r="AU143" s="299" t="s">
        <v>54</v>
      </c>
      <c r="AY143" s="209" t="s">
        <v>407</v>
      </c>
      <c r="BE143" s="300" t="n">
        <f aca="false">IF(N143="základní",J143,0)</f>
        <v>0</v>
      </c>
      <c r="BF143" s="300" t="n">
        <f aca="false">IF(N143="snížená",J143,0)</f>
        <v>0</v>
      </c>
      <c r="BG143" s="300" t="n">
        <f aca="false">IF(N143="zákl. přenesená",J143,0)</f>
        <v>0</v>
      </c>
      <c r="BH143" s="300" t="n">
        <f aca="false">IF(N143="sníž. přenesená",J143,0)</f>
        <v>0</v>
      </c>
      <c r="BI143" s="300" t="n">
        <f aca="false">IF(N143="nulová",J143,0)</f>
        <v>0</v>
      </c>
      <c r="BJ143" s="209" t="s">
        <v>52</v>
      </c>
      <c r="BK143" s="300" t="n">
        <f aca="false">ROUND(I143*H143,2)</f>
        <v>0</v>
      </c>
      <c r="BL143" s="209" t="s">
        <v>439</v>
      </c>
      <c r="BM143" s="299" t="s">
        <v>460</v>
      </c>
    </row>
    <row r="144" s="217" customFormat="true" ht="24" hidden="false" customHeight="true" outlineLevel="0" collapsed="false">
      <c r="B144" s="287"/>
      <c r="C144" s="288" t="s">
        <v>461</v>
      </c>
      <c r="D144" s="288" t="s">
        <v>410</v>
      </c>
      <c r="E144" s="289" t="s">
        <v>462</v>
      </c>
      <c r="F144" s="290" t="s">
        <v>463</v>
      </c>
      <c r="G144" s="291" t="s">
        <v>222</v>
      </c>
      <c r="H144" s="292" t="n">
        <v>65</v>
      </c>
      <c r="I144" s="293" t="n">
        <v>0</v>
      </c>
      <c r="J144" s="293" t="n">
        <f aca="false">ROUND(I144*H144,2)</f>
        <v>0</v>
      </c>
      <c r="K144" s="294"/>
      <c r="L144" s="218"/>
      <c r="M144" s="295"/>
      <c r="N144" s="296" t="s">
        <v>363</v>
      </c>
      <c r="O144" s="297" t="n">
        <v>0.082</v>
      </c>
      <c r="P144" s="297" t="n">
        <f aca="false">O144*H144</f>
        <v>5.33</v>
      </c>
      <c r="Q144" s="297" t="n">
        <v>0</v>
      </c>
      <c r="R144" s="297" t="n">
        <f aca="false">Q144*H144</f>
        <v>0</v>
      </c>
      <c r="S144" s="297" t="n">
        <v>0</v>
      </c>
      <c r="T144" s="298" t="n">
        <f aca="false">S144*H144</f>
        <v>0</v>
      </c>
      <c r="AR144" s="299" t="s">
        <v>439</v>
      </c>
      <c r="AT144" s="299" t="s">
        <v>410</v>
      </c>
      <c r="AU144" s="299" t="s">
        <v>54</v>
      </c>
      <c r="AY144" s="209" t="s">
        <v>407</v>
      </c>
      <c r="BE144" s="300" t="n">
        <f aca="false">IF(N144="základní",J144,0)</f>
        <v>0</v>
      </c>
      <c r="BF144" s="300" t="n">
        <f aca="false">IF(N144="snížená",J144,0)</f>
        <v>0</v>
      </c>
      <c r="BG144" s="300" t="n">
        <f aca="false">IF(N144="zákl. přenesená",J144,0)</f>
        <v>0</v>
      </c>
      <c r="BH144" s="300" t="n">
        <f aca="false">IF(N144="sníž. přenesená",J144,0)</f>
        <v>0</v>
      </c>
      <c r="BI144" s="300" t="n">
        <f aca="false">IF(N144="nulová",J144,0)</f>
        <v>0</v>
      </c>
      <c r="BJ144" s="209" t="s">
        <v>52</v>
      </c>
      <c r="BK144" s="300" t="n">
        <f aca="false">ROUND(I144*H144,2)</f>
        <v>0</v>
      </c>
      <c r="BL144" s="209" t="s">
        <v>439</v>
      </c>
      <c r="BM144" s="299" t="s">
        <v>464</v>
      </c>
    </row>
    <row r="145" s="217" customFormat="true" ht="16.5" hidden="false" customHeight="true" outlineLevel="0" collapsed="false">
      <c r="B145" s="287"/>
      <c r="C145" s="301" t="s">
        <v>465</v>
      </c>
      <c r="D145" s="301" t="s">
        <v>442</v>
      </c>
      <c r="E145" s="302" t="s">
        <v>466</v>
      </c>
      <c r="F145" s="303" t="s">
        <v>467</v>
      </c>
      <c r="G145" s="304" t="s">
        <v>222</v>
      </c>
      <c r="H145" s="305" t="n">
        <v>41</v>
      </c>
      <c r="I145" s="306" t="n">
        <v>0</v>
      </c>
      <c r="J145" s="306" t="n">
        <f aca="false">ROUND(I145*H145,2)</f>
        <v>0</v>
      </c>
      <c r="K145" s="307"/>
      <c r="L145" s="308"/>
      <c r="M145" s="309"/>
      <c r="N145" s="310" t="s">
        <v>363</v>
      </c>
      <c r="O145" s="297" t="n">
        <v>0</v>
      </c>
      <c r="P145" s="297" t="n">
        <f aca="false">O145*H145</f>
        <v>0</v>
      </c>
      <c r="Q145" s="297" t="n">
        <v>0.00012</v>
      </c>
      <c r="R145" s="297" t="n">
        <f aca="false">Q145*H145</f>
        <v>0.00492</v>
      </c>
      <c r="S145" s="297" t="n">
        <v>0</v>
      </c>
      <c r="T145" s="298" t="n">
        <f aca="false">S145*H145</f>
        <v>0</v>
      </c>
      <c r="AR145" s="299" t="s">
        <v>445</v>
      </c>
      <c r="AT145" s="299" t="s">
        <v>442</v>
      </c>
      <c r="AU145" s="299" t="s">
        <v>54</v>
      </c>
      <c r="AY145" s="209" t="s">
        <v>407</v>
      </c>
      <c r="BE145" s="300" t="n">
        <f aca="false">IF(N145="základní",J145,0)</f>
        <v>0</v>
      </c>
      <c r="BF145" s="300" t="n">
        <f aca="false">IF(N145="snížená",J145,0)</f>
        <v>0</v>
      </c>
      <c r="BG145" s="300" t="n">
        <f aca="false">IF(N145="zákl. přenesená",J145,0)</f>
        <v>0</v>
      </c>
      <c r="BH145" s="300" t="n">
        <f aca="false">IF(N145="sníž. přenesená",J145,0)</f>
        <v>0</v>
      </c>
      <c r="BI145" s="300" t="n">
        <f aca="false">IF(N145="nulová",J145,0)</f>
        <v>0</v>
      </c>
      <c r="BJ145" s="209" t="s">
        <v>52</v>
      </c>
      <c r="BK145" s="300" t="n">
        <f aca="false">ROUND(I145*H145,2)</f>
        <v>0</v>
      </c>
      <c r="BL145" s="209" t="s">
        <v>439</v>
      </c>
      <c r="BM145" s="299" t="s">
        <v>468</v>
      </c>
    </row>
    <row r="146" s="217" customFormat="true" ht="21.75" hidden="false" customHeight="true" outlineLevel="0" collapsed="false">
      <c r="B146" s="287"/>
      <c r="C146" s="301" t="s">
        <v>469</v>
      </c>
      <c r="D146" s="301" t="s">
        <v>442</v>
      </c>
      <c r="E146" s="302" t="s">
        <v>470</v>
      </c>
      <c r="F146" s="303" t="s">
        <v>471</v>
      </c>
      <c r="G146" s="304" t="s">
        <v>222</v>
      </c>
      <c r="H146" s="305" t="n">
        <v>24</v>
      </c>
      <c r="I146" s="306" t="n">
        <v>0</v>
      </c>
      <c r="J146" s="306" t="n">
        <f aca="false">ROUND(I146*H146,2)</f>
        <v>0</v>
      </c>
      <c r="K146" s="307"/>
      <c r="L146" s="308"/>
      <c r="M146" s="309"/>
      <c r="N146" s="310" t="s">
        <v>363</v>
      </c>
      <c r="O146" s="297" t="n">
        <v>0</v>
      </c>
      <c r="P146" s="297" t="n">
        <f aca="false">O146*H146</f>
        <v>0</v>
      </c>
      <c r="Q146" s="297" t="n">
        <v>0.00012</v>
      </c>
      <c r="R146" s="297" t="n">
        <f aca="false">Q146*H146</f>
        <v>0.00288</v>
      </c>
      <c r="S146" s="297" t="n">
        <v>0</v>
      </c>
      <c r="T146" s="298" t="n">
        <f aca="false">S146*H146</f>
        <v>0</v>
      </c>
      <c r="AR146" s="299" t="s">
        <v>445</v>
      </c>
      <c r="AT146" s="299" t="s">
        <v>442</v>
      </c>
      <c r="AU146" s="299" t="s">
        <v>54</v>
      </c>
      <c r="AY146" s="209" t="s">
        <v>407</v>
      </c>
      <c r="BE146" s="300" t="n">
        <f aca="false">IF(N146="základní",J146,0)</f>
        <v>0</v>
      </c>
      <c r="BF146" s="300" t="n">
        <f aca="false">IF(N146="snížená",J146,0)</f>
        <v>0</v>
      </c>
      <c r="BG146" s="300" t="n">
        <f aca="false">IF(N146="zákl. přenesená",J146,0)</f>
        <v>0</v>
      </c>
      <c r="BH146" s="300" t="n">
        <f aca="false">IF(N146="sníž. přenesená",J146,0)</f>
        <v>0</v>
      </c>
      <c r="BI146" s="300" t="n">
        <f aca="false">IF(N146="nulová",J146,0)</f>
        <v>0</v>
      </c>
      <c r="BJ146" s="209" t="s">
        <v>52</v>
      </c>
      <c r="BK146" s="300" t="n">
        <f aca="false">ROUND(I146*H146,2)</f>
        <v>0</v>
      </c>
      <c r="BL146" s="209" t="s">
        <v>439</v>
      </c>
      <c r="BM146" s="299" t="s">
        <v>472</v>
      </c>
    </row>
    <row r="147" s="217" customFormat="true" ht="24" hidden="false" customHeight="true" outlineLevel="0" collapsed="false">
      <c r="B147" s="287"/>
      <c r="C147" s="288" t="s">
        <v>439</v>
      </c>
      <c r="D147" s="288" t="s">
        <v>410</v>
      </c>
      <c r="E147" s="289" t="s">
        <v>473</v>
      </c>
      <c r="F147" s="290" t="s">
        <v>474</v>
      </c>
      <c r="G147" s="291" t="s">
        <v>222</v>
      </c>
      <c r="H147" s="292" t="n">
        <v>181</v>
      </c>
      <c r="I147" s="293" t="n">
        <v>0</v>
      </c>
      <c r="J147" s="293" t="n">
        <f aca="false">ROUND(I147*H147,2)</f>
        <v>0</v>
      </c>
      <c r="K147" s="294"/>
      <c r="L147" s="218"/>
      <c r="M147" s="295"/>
      <c r="N147" s="296" t="s">
        <v>363</v>
      </c>
      <c r="O147" s="297" t="n">
        <v>0.086</v>
      </c>
      <c r="P147" s="297" t="n">
        <f aca="false">O147*H147</f>
        <v>15.566</v>
      </c>
      <c r="Q147" s="297" t="n">
        <v>0</v>
      </c>
      <c r="R147" s="297" t="n">
        <f aca="false">Q147*H147</f>
        <v>0</v>
      </c>
      <c r="S147" s="297" t="n">
        <v>0</v>
      </c>
      <c r="T147" s="298" t="n">
        <f aca="false">S147*H147</f>
        <v>0</v>
      </c>
      <c r="AR147" s="299" t="s">
        <v>439</v>
      </c>
      <c r="AT147" s="299" t="s">
        <v>410</v>
      </c>
      <c r="AU147" s="299" t="s">
        <v>54</v>
      </c>
      <c r="AY147" s="209" t="s">
        <v>407</v>
      </c>
      <c r="BE147" s="300" t="n">
        <f aca="false">IF(N147="základní",J147,0)</f>
        <v>0</v>
      </c>
      <c r="BF147" s="300" t="n">
        <f aca="false">IF(N147="snížená",J147,0)</f>
        <v>0</v>
      </c>
      <c r="BG147" s="300" t="n">
        <f aca="false">IF(N147="zákl. přenesená",J147,0)</f>
        <v>0</v>
      </c>
      <c r="BH147" s="300" t="n">
        <f aca="false">IF(N147="sníž. přenesená",J147,0)</f>
        <v>0</v>
      </c>
      <c r="BI147" s="300" t="n">
        <f aca="false">IF(N147="nulová",J147,0)</f>
        <v>0</v>
      </c>
      <c r="BJ147" s="209" t="s">
        <v>52</v>
      </c>
      <c r="BK147" s="300" t="n">
        <f aca="false">ROUND(I147*H147,2)</f>
        <v>0</v>
      </c>
      <c r="BL147" s="209" t="s">
        <v>439</v>
      </c>
      <c r="BM147" s="299" t="s">
        <v>475</v>
      </c>
    </row>
    <row r="148" s="217" customFormat="true" ht="16.5" hidden="false" customHeight="true" outlineLevel="0" collapsed="false">
      <c r="B148" s="287"/>
      <c r="C148" s="301" t="s">
        <v>476</v>
      </c>
      <c r="D148" s="301" t="s">
        <v>442</v>
      </c>
      <c r="E148" s="302" t="s">
        <v>477</v>
      </c>
      <c r="F148" s="303" t="s">
        <v>478</v>
      </c>
      <c r="G148" s="304" t="s">
        <v>222</v>
      </c>
      <c r="H148" s="305" t="n">
        <v>181</v>
      </c>
      <c r="I148" s="306" t="n">
        <v>0</v>
      </c>
      <c r="J148" s="306" t="n">
        <f aca="false">ROUND(I148*H148,2)</f>
        <v>0</v>
      </c>
      <c r="K148" s="307"/>
      <c r="L148" s="308"/>
      <c r="M148" s="309"/>
      <c r="N148" s="310" t="s">
        <v>363</v>
      </c>
      <c r="O148" s="297" t="n">
        <v>0</v>
      </c>
      <c r="P148" s="297" t="n">
        <f aca="false">O148*H148</f>
        <v>0</v>
      </c>
      <c r="Q148" s="297" t="n">
        <v>0.00017</v>
      </c>
      <c r="R148" s="297" t="n">
        <f aca="false">Q148*H148</f>
        <v>0.03077</v>
      </c>
      <c r="S148" s="297" t="n">
        <v>0</v>
      </c>
      <c r="T148" s="298" t="n">
        <f aca="false">S148*H148</f>
        <v>0</v>
      </c>
      <c r="AR148" s="299" t="s">
        <v>445</v>
      </c>
      <c r="AT148" s="299" t="s">
        <v>442</v>
      </c>
      <c r="AU148" s="299" t="s">
        <v>54</v>
      </c>
      <c r="AY148" s="209" t="s">
        <v>407</v>
      </c>
      <c r="BE148" s="300" t="n">
        <f aca="false">IF(N148="základní",J148,0)</f>
        <v>0</v>
      </c>
      <c r="BF148" s="300" t="n">
        <f aca="false">IF(N148="snížená",J148,0)</f>
        <v>0</v>
      </c>
      <c r="BG148" s="300" t="n">
        <f aca="false">IF(N148="zákl. přenesená",J148,0)</f>
        <v>0</v>
      </c>
      <c r="BH148" s="300" t="n">
        <f aca="false">IF(N148="sníž. přenesená",J148,0)</f>
        <v>0</v>
      </c>
      <c r="BI148" s="300" t="n">
        <f aca="false">IF(N148="nulová",J148,0)</f>
        <v>0</v>
      </c>
      <c r="BJ148" s="209" t="s">
        <v>52</v>
      </c>
      <c r="BK148" s="300" t="n">
        <f aca="false">ROUND(I148*H148,2)</f>
        <v>0</v>
      </c>
      <c r="BL148" s="209" t="s">
        <v>439</v>
      </c>
      <c r="BM148" s="299" t="s">
        <v>479</v>
      </c>
    </row>
    <row r="149" s="217" customFormat="true" ht="24" hidden="false" customHeight="true" outlineLevel="0" collapsed="false">
      <c r="B149" s="287"/>
      <c r="C149" s="288" t="s">
        <v>480</v>
      </c>
      <c r="D149" s="288" t="s">
        <v>410</v>
      </c>
      <c r="E149" s="289" t="s">
        <v>481</v>
      </c>
      <c r="F149" s="290" t="s">
        <v>482</v>
      </c>
      <c r="G149" s="291" t="s">
        <v>222</v>
      </c>
      <c r="H149" s="292" t="n">
        <v>43</v>
      </c>
      <c r="I149" s="293" t="n">
        <v>0</v>
      </c>
      <c r="J149" s="293" t="n">
        <f aca="false">ROUND(I149*H149,2)</f>
        <v>0</v>
      </c>
      <c r="K149" s="294"/>
      <c r="L149" s="218"/>
      <c r="M149" s="295"/>
      <c r="N149" s="296" t="s">
        <v>363</v>
      </c>
      <c r="O149" s="297" t="n">
        <v>0.11</v>
      </c>
      <c r="P149" s="297" t="n">
        <f aca="false">O149*H149</f>
        <v>4.73</v>
      </c>
      <c r="Q149" s="297" t="n">
        <v>0</v>
      </c>
      <c r="R149" s="297" t="n">
        <f aca="false">Q149*H149</f>
        <v>0</v>
      </c>
      <c r="S149" s="297" t="n">
        <v>0</v>
      </c>
      <c r="T149" s="298" t="n">
        <f aca="false">S149*H149</f>
        <v>0</v>
      </c>
      <c r="AR149" s="299" t="s">
        <v>439</v>
      </c>
      <c r="AT149" s="299" t="s">
        <v>410</v>
      </c>
      <c r="AU149" s="299" t="s">
        <v>54</v>
      </c>
      <c r="AY149" s="209" t="s">
        <v>407</v>
      </c>
      <c r="BE149" s="300" t="n">
        <f aca="false">IF(N149="základní",J149,0)</f>
        <v>0</v>
      </c>
      <c r="BF149" s="300" t="n">
        <f aca="false">IF(N149="snížená",J149,0)</f>
        <v>0</v>
      </c>
      <c r="BG149" s="300" t="n">
        <f aca="false">IF(N149="zákl. přenesená",J149,0)</f>
        <v>0</v>
      </c>
      <c r="BH149" s="300" t="n">
        <f aca="false">IF(N149="sníž. přenesená",J149,0)</f>
        <v>0</v>
      </c>
      <c r="BI149" s="300" t="n">
        <f aca="false">IF(N149="nulová",J149,0)</f>
        <v>0</v>
      </c>
      <c r="BJ149" s="209" t="s">
        <v>52</v>
      </c>
      <c r="BK149" s="300" t="n">
        <f aca="false">ROUND(I149*H149,2)</f>
        <v>0</v>
      </c>
      <c r="BL149" s="209" t="s">
        <v>439</v>
      </c>
      <c r="BM149" s="299" t="s">
        <v>483</v>
      </c>
    </row>
    <row r="150" s="217" customFormat="true" ht="16.5" hidden="false" customHeight="true" outlineLevel="0" collapsed="false">
      <c r="B150" s="287"/>
      <c r="C150" s="301" t="s">
        <v>484</v>
      </c>
      <c r="D150" s="301" t="s">
        <v>442</v>
      </c>
      <c r="E150" s="302" t="s">
        <v>485</v>
      </c>
      <c r="F150" s="303" t="s">
        <v>486</v>
      </c>
      <c r="G150" s="304" t="s">
        <v>222</v>
      </c>
      <c r="H150" s="305" t="n">
        <v>43</v>
      </c>
      <c r="I150" s="306" t="n">
        <v>0</v>
      </c>
      <c r="J150" s="306" t="n">
        <f aca="false">ROUND(I150*H150,2)</f>
        <v>0</v>
      </c>
      <c r="K150" s="307"/>
      <c r="L150" s="308"/>
      <c r="M150" s="309"/>
      <c r="N150" s="310" t="s">
        <v>363</v>
      </c>
      <c r="O150" s="297" t="n">
        <v>0</v>
      </c>
      <c r="P150" s="297" t="n">
        <f aca="false">O150*H150</f>
        <v>0</v>
      </c>
      <c r="Q150" s="297" t="n">
        <v>0.00025</v>
      </c>
      <c r="R150" s="297" t="n">
        <f aca="false">Q150*H150</f>
        <v>0.01075</v>
      </c>
      <c r="S150" s="297" t="n">
        <v>0</v>
      </c>
      <c r="T150" s="298" t="n">
        <f aca="false">S150*H150</f>
        <v>0</v>
      </c>
      <c r="AR150" s="299" t="s">
        <v>445</v>
      </c>
      <c r="AT150" s="299" t="s">
        <v>442</v>
      </c>
      <c r="AU150" s="299" t="s">
        <v>54</v>
      </c>
      <c r="AY150" s="209" t="s">
        <v>407</v>
      </c>
      <c r="BE150" s="300" t="n">
        <f aca="false">IF(N150="základní",J150,0)</f>
        <v>0</v>
      </c>
      <c r="BF150" s="300" t="n">
        <f aca="false">IF(N150="snížená",J150,0)</f>
        <v>0</v>
      </c>
      <c r="BG150" s="300" t="n">
        <f aca="false">IF(N150="zákl. přenesená",J150,0)</f>
        <v>0</v>
      </c>
      <c r="BH150" s="300" t="n">
        <f aca="false">IF(N150="sníž. přenesená",J150,0)</f>
        <v>0</v>
      </c>
      <c r="BI150" s="300" t="n">
        <f aca="false">IF(N150="nulová",J150,0)</f>
        <v>0</v>
      </c>
      <c r="BJ150" s="209" t="s">
        <v>52</v>
      </c>
      <c r="BK150" s="300" t="n">
        <f aca="false">ROUND(I150*H150,2)</f>
        <v>0</v>
      </c>
      <c r="BL150" s="209" t="s">
        <v>439</v>
      </c>
      <c r="BM150" s="299" t="s">
        <v>487</v>
      </c>
    </row>
    <row r="151" s="217" customFormat="true" ht="24" hidden="false" customHeight="true" outlineLevel="0" collapsed="false">
      <c r="B151" s="287"/>
      <c r="C151" s="288" t="s">
        <v>488</v>
      </c>
      <c r="D151" s="288" t="s">
        <v>410</v>
      </c>
      <c r="E151" s="289" t="s">
        <v>489</v>
      </c>
      <c r="F151" s="290" t="s">
        <v>490</v>
      </c>
      <c r="G151" s="291" t="s">
        <v>222</v>
      </c>
      <c r="H151" s="292" t="n">
        <v>12</v>
      </c>
      <c r="I151" s="293" t="n">
        <v>0</v>
      </c>
      <c r="J151" s="293" t="n">
        <f aca="false">ROUND(I151*H151,2)</f>
        <v>0</v>
      </c>
      <c r="K151" s="294"/>
      <c r="L151" s="218"/>
      <c r="M151" s="295"/>
      <c r="N151" s="296" t="s">
        <v>363</v>
      </c>
      <c r="O151" s="297" t="n">
        <v>0.114</v>
      </c>
      <c r="P151" s="297" t="n">
        <f aca="false">O151*H151</f>
        <v>1.368</v>
      </c>
      <c r="Q151" s="297" t="n">
        <v>0</v>
      </c>
      <c r="R151" s="297" t="n">
        <f aca="false">Q151*H151</f>
        <v>0</v>
      </c>
      <c r="S151" s="297" t="n">
        <v>0</v>
      </c>
      <c r="T151" s="298" t="n">
        <f aca="false">S151*H151</f>
        <v>0</v>
      </c>
      <c r="AR151" s="299" t="s">
        <v>439</v>
      </c>
      <c r="AT151" s="299" t="s">
        <v>410</v>
      </c>
      <c r="AU151" s="299" t="s">
        <v>54</v>
      </c>
      <c r="AY151" s="209" t="s">
        <v>407</v>
      </c>
      <c r="BE151" s="300" t="n">
        <f aca="false">IF(N151="základní",J151,0)</f>
        <v>0</v>
      </c>
      <c r="BF151" s="300" t="n">
        <f aca="false">IF(N151="snížená",J151,0)</f>
        <v>0</v>
      </c>
      <c r="BG151" s="300" t="n">
        <f aca="false">IF(N151="zákl. přenesená",J151,0)</f>
        <v>0</v>
      </c>
      <c r="BH151" s="300" t="n">
        <f aca="false">IF(N151="sníž. přenesená",J151,0)</f>
        <v>0</v>
      </c>
      <c r="BI151" s="300" t="n">
        <f aca="false">IF(N151="nulová",J151,0)</f>
        <v>0</v>
      </c>
      <c r="BJ151" s="209" t="s">
        <v>52</v>
      </c>
      <c r="BK151" s="300" t="n">
        <f aca="false">ROUND(I151*H151,2)</f>
        <v>0</v>
      </c>
      <c r="BL151" s="209" t="s">
        <v>439</v>
      </c>
      <c r="BM151" s="299" t="s">
        <v>491</v>
      </c>
    </row>
    <row r="152" s="217" customFormat="true" ht="24" hidden="false" customHeight="true" outlineLevel="0" collapsed="false">
      <c r="B152" s="287"/>
      <c r="C152" s="301" t="s">
        <v>492</v>
      </c>
      <c r="D152" s="301" t="s">
        <v>442</v>
      </c>
      <c r="E152" s="302" t="s">
        <v>493</v>
      </c>
      <c r="F152" s="303" t="s">
        <v>494</v>
      </c>
      <c r="G152" s="304" t="s">
        <v>222</v>
      </c>
      <c r="H152" s="305" t="n">
        <v>12</v>
      </c>
      <c r="I152" s="306" t="n">
        <v>0</v>
      </c>
      <c r="J152" s="306" t="n">
        <f aca="false">ROUND(I152*H152,2)</f>
        <v>0</v>
      </c>
      <c r="K152" s="307"/>
      <c r="L152" s="308"/>
      <c r="M152" s="309"/>
      <c r="N152" s="310" t="s">
        <v>363</v>
      </c>
      <c r="O152" s="297" t="n">
        <v>0</v>
      </c>
      <c r="P152" s="297" t="n">
        <f aca="false">O152*H152</f>
        <v>0</v>
      </c>
      <c r="Q152" s="297" t="n">
        <v>0.00053</v>
      </c>
      <c r="R152" s="297" t="n">
        <f aca="false">Q152*H152</f>
        <v>0.00636</v>
      </c>
      <c r="S152" s="297" t="n">
        <v>0</v>
      </c>
      <c r="T152" s="298" t="n">
        <f aca="false">S152*H152</f>
        <v>0</v>
      </c>
      <c r="AR152" s="299" t="s">
        <v>445</v>
      </c>
      <c r="AT152" s="299" t="s">
        <v>442</v>
      </c>
      <c r="AU152" s="299" t="s">
        <v>54</v>
      </c>
      <c r="AY152" s="209" t="s">
        <v>407</v>
      </c>
      <c r="BE152" s="300" t="n">
        <f aca="false">IF(N152="základní",J152,0)</f>
        <v>0</v>
      </c>
      <c r="BF152" s="300" t="n">
        <f aca="false">IF(N152="snížená",J152,0)</f>
        <v>0</v>
      </c>
      <c r="BG152" s="300" t="n">
        <f aca="false">IF(N152="zákl. přenesená",J152,0)</f>
        <v>0</v>
      </c>
      <c r="BH152" s="300" t="n">
        <f aca="false">IF(N152="sníž. přenesená",J152,0)</f>
        <v>0</v>
      </c>
      <c r="BI152" s="300" t="n">
        <f aca="false">IF(N152="nulová",J152,0)</f>
        <v>0</v>
      </c>
      <c r="BJ152" s="209" t="s">
        <v>52</v>
      </c>
      <c r="BK152" s="300" t="n">
        <f aca="false">ROUND(I152*H152,2)</f>
        <v>0</v>
      </c>
      <c r="BL152" s="209" t="s">
        <v>439</v>
      </c>
      <c r="BM152" s="299" t="s">
        <v>495</v>
      </c>
    </row>
    <row r="153" s="217" customFormat="true" ht="24" hidden="false" customHeight="true" outlineLevel="0" collapsed="false">
      <c r="B153" s="287"/>
      <c r="C153" s="288" t="s">
        <v>496</v>
      </c>
      <c r="D153" s="288" t="s">
        <v>410</v>
      </c>
      <c r="E153" s="289" t="s">
        <v>497</v>
      </c>
      <c r="F153" s="290" t="s">
        <v>498</v>
      </c>
      <c r="G153" s="291" t="s">
        <v>180</v>
      </c>
      <c r="H153" s="292" t="n">
        <v>12</v>
      </c>
      <c r="I153" s="293" t="n">
        <v>0</v>
      </c>
      <c r="J153" s="293" t="n">
        <f aca="false">ROUND(I153*H153,2)</f>
        <v>0</v>
      </c>
      <c r="K153" s="294"/>
      <c r="L153" s="218"/>
      <c r="M153" s="295"/>
      <c r="N153" s="296" t="s">
        <v>363</v>
      </c>
      <c r="O153" s="297" t="n">
        <v>0.051</v>
      </c>
      <c r="P153" s="297" t="n">
        <f aca="false">O153*H153</f>
        <v>0.612</v>
      </c>
      <c r="Q153" s="297" t="n">
        <v>0</v>
      </c>
      <c r="R153" s="297" t="n">
        <f aca="false">Q153*H153</f>
        <v>0</v>
      </c>
      <c r="S153" s="297" t="n">
        <v>0</v>
      </c>
      <c r="T153" s="298" t="n">
        <f aca="false">S153*H153</f>
        <v>0</v>
      </c>
      <c r="AR153" s="299" t="s">
        <v>439</v>
      </c>
      <c r="AT153" s="299" t="s">
        <v>410</v>
      </c>
      <c r="AU153" s="299" t="s">
        <v>54</v>
      </c>
      <c r="AY153" s="209" t="s">
        <v>407</v>
      </c>
      <c r="BE153" s="300" t="n">
        <f aca="false">IF(N153="základní",J153,0)</f>
        <v>0</v>
      </c>
      <c r="BF153" s="300" t="n">
        <f aca="false">IF(N153="snížená",J153,0)</f>
        <v>0</v>
      </c>
      <c r="BG153" s="300" t="n">
        <f aca="false">IF(N153="zákl. přenesená",J153,0)</f>
        <v>0</v>
      </c>
      <c r="BH153" s="300" t="n">
        <f aca="false">IF(N153="sníž. přenesená",J153,0)</f>
        <v>0</v>
      </c>
      <c r="BI153" s="300" t="n">
        <f aca="false">IF(N153="nulová",J153,0)</f>
        <v>0</v>
      </c>
      <c r="BJ153" s="209" t="s">
        <v>52</v>
      </c>
      <c r="BK153" s="300" t="n">
        <f aca="false">ROUND(I153*H153,2)</f>
        <v>0</v>
      </c>
      <c r="BL153" s="209" t="s">
        <v>439</v>
      </c>
      <c r="BM153" s="299" t="s">
        <v>499</v>
      </c>
    </row>
    <row r="154" s="217" customFormat="true" ht="24" hidden="false" customHeight="true" outlineLevel="0" collapsed="false">
      <c r="B154" s="287"/>
      <c r="C154" s="288" t="s">
        <v>500</v>
      </c>
      <c r="D154" s="288" t="s">
        <v>410</v>
      </c>
      <c r="E154" s="289" t="s">
        <v>501</v>
      </c>
      <c r="F154" s="290" t="s">
        <v>502</v>
      </c>
      <c r="G154" s="291" t="s">
        <v>180</v>
      </c>
      <c r="H154" s="292" t="n">
        <v>1</v>
      </c>
      <c r="I154" s="293" t="n">
        <v>0</v>
      </c>
      <c r="J154" s="293" t="n">
        <f aca="false">ROUND(I154*H154,2)</f>
        <v>0</v>
      </c>
      <c r="K154" s="294"/>
      <c r="L154" s="218"/>
      <c r="M154" s="295"/>
      <c r="N154" s="296" t="s">
        <v>363</v>
      </c>
      <c r="O154" s="297" t="n">
        <v>0.127</v>
      </c>
      <c r="P154" s="297" t="n">
        <f aca="false">O154*H154</f>
        <v>0.127</v>
      </c>
      <c r="Q154" s="297" t="n">
        <v>0</v>
      </c>
      <c r="R154" s="297" t="n">
        <f aca="false">Q154*H154</f>
        <v>0</v>
      </c>
      <c r="S154" s="297" t="n">
        <v>0</v>
      </c>
      <c r="T154" s="298" t="n">
        <f aca="false">S154*H154</f>
        <v>0</v>
      </c>
      <c r="AR154" s="299" t="s">
        <v>439</v>
      </c>
      <c r="AT154" s="299" t="s">
        <v>410</v>
      </c>
      <c r="AU154" s="299" t="s">
        <v>54</v>
      </c>
      <c r="AY154" s="209" t="s">
        <v>407</v>
      </c>
      <c r="BE154" s="300" t="n">
        <f aca="false">IF(N154="základní",J154,0)</f>
        <v>0</v>
      </c>
      <c r="BF154" s="300" t="n">
        <f aca="false">IF(N154="snížená",J154,0)</f>
        <v>0</v>
      </c>
      <c r="BG154" s="300" t="n">
        <f aca="false">IF(N154="zákl. přenesená",J154,0)</f>
        <v>0</v>
      </c>
      <c r="BH154" s="300" t="n">
        <f aca="false">IF(N154="sníž. přenesená",J154,0)</f>
        <v>0</v>
      </c>
      <c r="BI154" s="300" t="n">
        <f aca="false">IF(N154="nulová",J154,0)</f>
        <v>0</v>
      </c>
      <c r="BJ154" s="209" t="s">
        <v>52</v>
      </c>
      <c r="BK154" s="300" t="n">
        <f aca="false">ROUND(I154*H154,2)</f>
        <v>0</v>
      </c>
      <c r="BL154" s="209" t="s">
        <v>439</v>
      </c>
      <c r="BM154" s="299" t="s">
        <v>503</v>
      </c>
    </row>
    <row r="155" s="275" customFormat="true" ht="20.25" hidden="false" customHeight="true" outlineLevel="0" collapsed="false">
      <c r="B155" s="276"/>
      <c r="D155" s="277" t="s">
        <v>404</v>
      </c>
      <c r="E155" s="285" t="s">
        <v>504</v>
      </c>
      <c r="F155" s="285" t="s">
        <v>505</v>
      </c>
      <c r="J155" s="286" t="n">
        <f aca="false">BK155</f>
        <v>0</v>
      </c>
      <c r="L155" s="276"/>
      <c r="M155" s="280"/>
      <c r="P155" s="281" t="n">
        <f aca="false">SUM(P156:P165)</f>
        <v>5.301</v>
      </c>
      <c r="R155" s="281" t="n">
        <f aca="false">SUM(R156:R165)</f>
        <v>0.00349</v>
      </c>
      <c r="T155" s="282" t="n">
        <f aca="false">SUM(T156:T165)</f>
        <v>0</v>
      </c>
      <c r="AR155" s="277" t="s">
        <v>342</v>
      </c>
      <c r="AT155" s="283" t="s">
        <v>404</v>
      </c>
      <c r="AU155" s="283" t="s">
        <v>342</v>
      </c>
      <c r="AY155" s="277" t="s">
        <v>407</v>
      </c>
      <c r="BK155" s="284" t="n">
        <f aca="false">SUM(BK156:BK165)</f>
        <v>0</v>
      </c>
    </row>
    <row r="156" s="217" customFormat="true" ht="21.75" hidden="false" customHeight="true" outlineLevel="0" collapsed="false">
      <c r="B156" s="287"/>
      <c r="C156" s="288" t="s">
        <v>506</v>
      </c>
      <c r="D156" s="288" t="s">
        <v>410</v>
      </c>
      <c r="E156" s="289" t="s">
        <v>507</v>
      </c>
      <c r="F156" s="290" t="s">
        <v>508</v>
      </c>
      <c r="G156" s="291" t="s">
        <v>180</v>
      </c>
      <c r="H156" s="292" t="n">
        <v>14</v>
      </c>
      <c r="I156" s="293" t="n">
        <v>0</v>
      </c>
      <c r="J156" s="293" t="n">
        <f aca="false">ROUND(I156*H156,2)</f>
        <v>0</v>
      </c>
      <c r="K156" s="294"/>
      <c r="L156" s="218"/>
      <c r="M156" s="295"/>
      <c r="N156" s="296" t="s">
        <v>363</v>
      </c>
      <c r="O156" s="297" t="n">
        <v>0.091</v>
      </c>
      <c r="P156" s="297" t="n">
        <f aca="false">O156*H156</f>
        <v>1.274</v>
      </c>
      <c r="Q156" s="297" t="n">
        <v>0</v>
      </c>
      <c r="R156" s="297" t="n">
        <f aca="false">Q156*H156</f>
        <v>0</v>
      </c>
      <c r="S156" s="297" t="n">
        <v>0</v>
      </c>
      <c r="T156" s="298" t="n">
        <f aca="false">S156*H156</f>
        <v>0</v>
      </c>
      <c r="AR156" s="299" t="s">
        <v>439</v>
      </c>
      <c r="AT156" s="299" t="s">
        <v>410</v>
      </c>
      <c r="AU156" s="299" t="s">
        <v>54</v>
      </c>
      <c r="AY156" s="209" t="s">
        <v>407</v>
      </c>
      <c r="BE156" s="300" t="n">
        <f aca="false">IF(N156="základní",J156,0)</f>
        <v>0</v>
      </c>
      <c r="BF156" s="300" t="n">
        <f aca="false">IF(N156="snížená",J156,0)</f>
        <v>0</v>
      </c>
      <c r="BG156" s="300" t="n">
        <f aca="false">IF(N156="zákl. přenesená",J156,0)</f>
        <v>0</v>
      </c>
      <c r="BH156" s="300" t="n">
        <f aca="false">IF(N156="sníž. přenesená",J156,0)</f>
        <v>0</v>
      </c>
      <c r="BI156" s="300" t="n">
        <f aca="false">IF(N156="nulová",J156,0)</f>
        <v>0</v>
      </c>
      <c r="BJ156" s="209" t="s">
        <v>52</v>
      </c>
      <c r="BK156" s="300" t="n">
        <f aca="false">ROUND(I156*H156,2)</f>
        <v>0</v>
      </c>
      <c r="BL156" s="209" t="s">
        <v>439</v>
      </c>
      <c r="BM156" s="299" t="s">
        <v>509</v>
      </c>
    </row>
    <row r="157" s="217" customFormat="true" ht="21.75" hidden="false" customHeight="true" outlineLevel="0" collapsed="false">
      <c r="B157" s="287"/>
      <c r="C157" s="301" t="s">
        <v>510</v>
      </c>
      <c r="D157" s="301" t="s">
        <v>442</v>
      </c>
      <c r="E157" s="302" t="s">
        <v>511</v>
      </c>
      <c r="F157" s="303" t="s">
        <v>512</v>
      </c>
      <c r="G157" s="304" t="s">
        <v>180</v>
      </c>
      <c r="H157" s="305" t="n">
        <v>12</v>
      </c>
      <c r="I157" s="306" t="n">
        <v>0</v>
      </c>
      <c r="J157" s="306" t="n">
        <f aca="false">ROUND(I157*H157,2)</f>
        <v>0</v>
      </c>
      <c r="K157" s="307"/>
      <c r="L157" s="308"/>
      <c r="M157" s="309"/>
      <c r="N157" s="310" t="s">
        <v>363</v>
      </c>
      <c r="O157" s="297" t="n">
        <v>0</v>
      </c>
      <c r="P157" s="297" t="n">
        <f aca="false">O157*H157</f>
        <v>0</v>
      </c>
      <c r="Q157" s="297" t="n">
        <v>4E-005</v>
      </c>
      <c r="R157" s="297" t="n">
        <f aca="false">Q157*H157</f>
        <v>0.00048</v>
      </c>
      <c r="S157" s="297" t="n">
        <v>0</v>
      </c>
      <c r="T157" s="298" t="n">
        <f aca="false">S157*H157</f>
        <v>0</v>
      </c>
      <c r="AR157" s="299" t="s">
        <v>445</v>
      </c>
      <c r="AT157" s="299" t="s">
        <v>442</v>
      </c>
      <c r="AU157" s="299" t="s">
        <v>54</v>
      </c>
      <c r="AY157" s="209" t="s">
        <v>407</v>
      </c>
      <c r="BE157" s="300" t="n">
        <f aca="false">IF(N157="základní",J157,0)</f>
        <v>0</v>
      </c>
      <c r="BF157" s="300" t="n">
        <f aca="false">IF(N157="snížená",J157,0)</f>
        <v>0</v>
      </c>
      <c r="BG157" s="300" t="n">
        <f aca="false">IF(N157="zákl. přenesená",J157,0)</f>
        <v>0</v>
      </c>
      <c r="BH157" s="300" t="n">
        <f aca="false">IF(N157="sníž. přenesená",J157,0)</f>
        <v>0</v>
      </c>
      <c r="BI157" s="300" t="n">
        <f aca="false">IF(N157="nulová",J157,0)</f>
        <v>0</v>
      </c>
      <c r="BJ157" s="209" t="s">
        <v>52</v>
      </c>
      <c r="BK157" s="300" t="n">
        <f aca="false">ROUND(I157*H157,2)</f>
        <v>0</v>
      </c>
      <c r="BL157" s="209" t="s">
        <v>439</v>
      </c>
      <c r="BM157" s="299" t="s">
        <v>513</v>
      </c>
    </row>
    <row r="158" s="217" customFormat="true" ht="24" hidden="false" customHeight="true" outlineLevel="0" collapsed="false">
      <c r="B158" s="287"/>
      <c r="C158" s="301" t="s">
        <v>514</v>
      </c>
      <c r="D158" s="301" t="s">
        <v>442</v>
      </c>
      <c r="E158" s="302" t="s">
        <v>515</v>
      </c>
      <c r="F158" s="303" t="s">
        <v>516</v>
      </c>
      <c r="G158" s="304" t="s">
        <v>180</v>
      </c>
      <c r="H158" s="305" t="n">
        <v>2</v>
      </c>
      <c r="I158" s="306" t="n">
        <v>0</v>
      </c>
      <c r="J158" s="306" t="n">
        <f aca="false">ROUND(I158*H158,2)</f>
        <v>0</v>
      </c>
      <c r="K158" s="307"/>
      <c r="L158" s="308"/>
      <c r="M158" s="309"/>
      <c r="N158" s="310" t="s">
        <v>363</v>
      </c>
      <c r="O158" s="297" t="n">
        <v>0</v>
      </c>
      <c r="P158" s="297" t="n">
        <f aca="false">O158*H158</f>
        <v>0</v>
      </c>
      <c r="Q158" s="297" t="n">
        <v>5E-005</v>
      </c>
      <c r="R158" s="297" t="n">
        <f aca="false">Q158*H158</f>
        <v>0.0001</v>
      </c>
      <c r="S158" s="297" t="n">
        <v>0</v>
      </c>
      <c r="T158" s="298" t="n">
        <f aca="false">S158*H158</f>
        <v>0</v>
      </c>
      <c r="AR158" s="299" t="s">
        <v>445</v>
      </c>
      <c r="AT158" s="299" t="s">
        <v>442</v>
      </c>
      <c r="AU158" s="299" t="s">
        <v>54</v>
      </c>
      <c r="AY158" s="209" t="s">
        <v>407</v>
      </c>
      <c r="BE158" s="300" t="n">
        <f aca="false">IF(N158="základní",J158,0)</f>
        <v>0</v>
      </c>
      <c r="BF158" s="300" t="n">
        <f aca="false">IF(N158="snížená",J158,0)</f>
        <v>0</v>
      </c>
      <c r="BG158" s="300" t="n">
        <f aca="false">IF(N158="zákl. přenesená",J158,0)</f>
        <v>0</v>
      </c>
      <c r="BH158" s="300" t="n">
        <f aca="false">IF(N158="sníž. přenesená",J158,0)</f>
        <v>0</v>
      </c>
      <c r="BI158" s="300" t="n">
        <f aca="false">IF(N158="nulová",J158,0)</f>
        <v>0</v>
      </c>
      <c r="BJ158" s="209" t="s">
        <v>52</v>
      </c>
      <c r="BK158" s="300" t="n">
        <f aca="false">ROUND(I158*H158,2)</f>
        <v>0</v>
      </c>
      <c r="BL158" s="209" t="s">
        <v>439</v>
      </c>
      <c r="BM158" s="299" t="s">
        <v>517</v>
      </c>
    </row>
    <row r="159" s="217" customFormat="true" ht="24" hidden="false" customHeight="true" outlineLevel="0" collapsed="false">
      <c r="B159" s="287"/>
      <c r="C159" s="288" t="s">
        <v>518</v>
      </c>
      <c r="D159" s="288" t="s">
        <v>410</v>
      </c>
      <c r="E159" s="289" t="s">
        <v>519</v>
      </c>
      <c r="F159" s="290" t="s">
        <v>520</v>
      </c>
      <c r="G159" s="291" t="s">
        <v>180</v>
      </c>
      <c r="H159" s="292" t="n">
        <v>2</v>
      </c>
      <c r="I159" s="293" t="n">
        <v>0</v>
      </c>
      <c r="J159" s="293" t="n">
        <f aca="false">ROUND(I159*H159,2)</f>
        <v>0</v>
      </c>
      <c r="K159" s="294"/>
      <c r="L159" s="218"/>
      <c r="M159" s="295"/>
      <c r="N159" s="296" t="s">
        <v>363</v>
      </c>
      <c r="O159" s="297" t="n">
        <v>0.134</v>
      </c>
      <c r="P159" s="297" t="n">
        <f aca="false">O159*H159</f>
        <v>0.268</v>
      </c>
      <c r="Q159" s="297" t="n">
        <v>0</v>
      </c>
      <c r="R159" s="297" t="n">
        <f aca="false">Q159*H159</f>
        <v>0</v>
      </c>
      <c r="S159" s="297" t="n">
        <v>0</v>
      </c>
      <c r="T159" s="298" t="n">
        <f aca="false">S159*H159</f>
        <v>0</v>
      </c>
      <c r="AR159" s="299" t="s">
        <v>439</v>
      </c>
      <c r="AT159" s="299" t="s">
        <v>410</v>
      </c>
      <c r="AU159" s="299" t="s">
        <v>54</v>
      </c>
      <c r="AY159" s="209" t="s">
        <v>407</v>
      </c>
      <c r="BE159" s="300" t="n">
        <f aca="false">IF(N159="základní",J159,0)</f>
        <v>0</v>
      </c>
      <c r="BF159" s="300" t="n">
        <f aca="false">IF(N159="snížená",J159,0)</f>
        <v>0</v>
      </c>
      <c r="BG159" s="300" t="n">
        <f aca="false">IF(N159="zákl. přenesená",J159,0)</f>
        <v>0</v>
      </c>
      <c r="BH159" s="300" t="n">
        <f aca="false">IF(N159="sníž. přenesená",J159,0)</f>
        <v>0</v>
      </c>
      <c r="BI159" s="300" t="n">
        <f aca="false">IF(N159="nulová",J159,0)</f>
        <v>0</v>
      </c>
      <c r="BJ159" s="209" t="s">
        <v>52</v>
      </c>
      <c r="BK159" s="300" t="n">
        <f aca="false">ROUND(I159*H159,2)</f>
        <v>0</v>
      </c>
      <c r="BL159" s="209" t="s">
        <v>439</v>
      </c>
      <c r="BM159" s="299" t="s">
        <v>521</v>
      </c>
    </row>
    <row r="160" s="217" customFormat="true" ht="21.75" hidden="false" customHeight="true" outlineLevel="0" collapsed="false">
      <c r="B160" s="287"/>
      <c r="C160" s="301" t="s">
        <v>522</v>
      </c>
      <c r="D160" s="301" t="s">
        <v>442</v>
      </c>
      <c r="E160" s="302" t="s">
        <v>523</v>
      </c>
      <c r="F160" s="303" t="s">
        <v>524</v>
      </c>
      <c r="G160" s="304" t="s">
        <v>180</v>
      </c>
      <c r="H160" s="305" t="n">
        <v>2</v>
      </c>
      <c r="I160" s="306" t="n">
        <v>0</v>
      </c>
      <c r="J160" s="306" t="n">
        <f aca="false">ROUND(I160*H160,2)</f>
        <v>0</v>
      </c>
      <c r="K160" s="307"/>
      <c r="L160" s="308"/>
      <c r="M160" s="309"/>
      <c r="N160" s="310" t="s">
        <v>363</v>
      </c>
      <c r="O160" s="297" t="n">
        <v>0</v>
      </c>
      <c r="P160" s="297" t="n">
        <f aca="false">O160*H160</f>
        <v>0</v>
      </c>
      <c r="Q160" s="297" t="n">
        <v>4E-005</v>
      </c>
      <c r="R160" s="297" t="n">
        <f aca="false">Q160*H160</f>
        <v>8E-005</v>
      </c>
      <c r="S160" s="297" t="n">
        <v>0</v>
      </c>
      <c r="T160" s="298" t="n">
        <f aca="false">S160*H160</f>
        <v>0</v>
      </c>
      <c r="AR160" s="299" t="s">
        <v>445</v>
      </c>
      <c r="AT160" s="299" t="s">
        <v>442</v>
      </c>
      <c r="AU160" s="299" t="s">
        <v>54</v>
      </c>
      <c r="AY160" s="209" t="s">
        <v>407</v>
      </c>
      <c r="BE160" s="300" t="n">
        <f aca="false">IF(N160="základní",J160,0)</f>
        <v>0</v>
      </c>
      <c r="BF160" s="300" t="n">
        <f aca="false">IF(N160="snížená",J160,0)</f>
        <v>0</v>
      </c>
      <c r="BG160" s="300" t="n">
        <f aca="false">IF(N160="zákl. přenesená",J160,0)</f>
        <v>0</v>
      </c>
      <c r="BH160" s="300" t="n">
        <f aca="false">IF(N160="sníž. přenesená",J160,0)</f>
        <v>0</v>
      </c>
      <c r="BI160" s="300" t="n">
        <f aca="false">IF(N160="nulová",J160,0)</f>
        <v>0</v>
      </c>
      <c r="BJ160" s="209" t="s">
        <v>52</v>
      </c>
      <c r="BK160" s="300" t="n">
        <f aca="false">ROUND(I160*H160,2)</f>
        <v>0</v>
      </c>
      <c r="BL160" s="209" t="s">
        <v>439</v>
      </c>
      <c r="BM160" s="299" t="s">
        <v>525</v>
      </c>
    </row>
    <row r="161" s="217" customFormat="true" ht="24" hidden="false" customHeight="true" outlineLevel="0" collapsed="false">
      <c r="B161" s="287"/>
      <c r="C161" s="288" t="s">
        <v>526</v>
      </c>
      <c r="D161" s="288" t="s">
        <v>410</v>
      </c>
      <c r="E161" s="289" t="s">
        <v>527</v>
      </c>
      <c r="F161" s="290" t="s">
        <v>528</v>
      </c>
      <c r="G161" s="291" t="s">
        <v>180</v>
      </c>
      <c r="H161" s="292" t="n">
        <v>9</v>
      </c>
      <c r="I161" s="293" t="n">
        <v>0</v>
      </c>
      <c r="J161" s="293" t="n">
        <f aca="false">ROUND(I161*H161,2)</f>
        <v>0</v>
      </c>
      <c r="K161" s="294"/>
      <c r="L161" s="218"/>
      <c r="M161" s="295"/>
      <c r="N161" s="296" t="s">
        <v>363</v>
      </c>
      <c r="O161" s="297" t="n">
        <v>0.249</v>
      </c>
      <c r="P161" s="297" t="n">
        <f aca="false">O161*H161</f>
        <v>2.241</v>
      </c>
      <c r="Q161" s="297" t="n">
        <v>0</v>
      </c>
      <c r="R161" s="297" t="n">
        <f aca="false">Q161*H161</f>
        <v>0</v>
      </c>
      <c r="S161" s="297" t="n">
        <v>0</v>
      </c>
      <c r="T161" s="298" t="n">
        <f aca="false">S161*H161</f>
        <v>0</v>
      </c>
      <c r="AR161" s="299" t="s">
        <v>439</v>
      </c>
      <c r="AT161" s="299" t="s">
        <v>410</v>
      </c>
      <c r="AU161" s="299" t="s">
        <v>54</v>
      </c>
      <c r="AY161" s="209" t="s">
        <v>407</v>
      </c>
      <c r="BE161" s="300" t="n">
        <f aca="false">IF(N161="základní",J161,0)</f>
        <v>0</v>
      </c>
      <c r="BF161" s="300" t="n">
        <f aca="false">IF(N161="snížená",J161,0)</f>
        <v>0</v>
      </c>
      <c r="BG161" s="300" t="n">
        <f aca="false">IF(N161="zákl. přenesená",J161,0)</f>
        <v>0</v>
      </c>
      <c r="BH161" s="300" t="n">
        <f aca="false">IF(N161="sníž. přenesená",J161,0)</f>
        <v>0</v>
      </c>
      <c r="BI161" s="300" t="n">
        <f aca="false">IF(N161="nulová",J161,0)</f>
        <v>0</v>
      </c>
      <c r="BJ161" s="209" t="s">
        <v>52</v>
      </c>
      <c r="BK161" s="300" t="n">
        <f aca="false">ROUND(I161*H161,2)</f>
        <v>0</v>
      </c>
      <c r="BL161" s="209" t="s">
        <v>439</v>
      </c>
      <c r="BM161" s="299" t="s">
        <v>529</v>
      </c>
    </row>
    <row r="162" s="217" customFormat="true" ht="16.5" hidden="false" customHeight="true" outlineLevel="0" collapsed="false">
      <c r="B162" s="287"/>
      <c r="C162" s="301" t="s">
        <v>530</v>
      </c>
      <c r="D162" s="301" t="s">
        <v>442</v>
      </c>
      <c r="E162" s="302" t="s">
        <v>531</v>
      </c>
      <c r="F162" s="303" t="s">
        <v>532</v>
      </c>
      <c r="G162" s="304" t="s">
        <v>180</v>
      </c>
      <c r="H162" s="305" t="n">
        <v>9</v>
      </c>
      <c r="I162" s="306" t="n">
        <v>0</v>
      </c>
      <c r="J162" s="306" t="n">
        <f aca="false">ROUND(I162*H162,2)</f>
        <v>0</v>
      </c>
      <c r="K162" s="307"/>
      <c r="L162" s="308"/>
      <c r="M162" s="309"/>
      <c r="N162" s="310" t="s">
        <v>363</v>
      </c>
      <c r="O162" s="297" t="n">
        <v>0</v>
      </c>
      <c r="P162" s="297" t="n">
        <f aca="false">O162*H162</f>
        <v>0</v>
      </c>
      <c r="Q162" s="297" t="n">
        <v>0.00022</v>
      </c>
      <c r="R162" s="297" t="n">
        <f aca="false">Q162*H162</f>
        <v>0.00198</v>
      </c>
      <c r="S162" s="297" t="n">
        <v>0</v>
      </c>
      <c r="T162" s="298" t="n">
        <f aca="false">S162*H162</f>
        <v>0</v>
      </c>
      <c r="AR162" s="299" t="s">
        <v>445</v>
      </c>
      <c r="AT162" s="299" t="s">
        <v>442</v>
      </c>
      <c r="AU162" s="299" t="s">
        <v>54</v>
      </c>
      <c r="AY162" s="209" t="s">
        <v>407</v>
      </c>
      <c r="BE162" s="300" t="n">
        <f aca="false">IF(N162="základní",J162,0)</f>
        <v>0</v>
      </c>
      <c r="BF162" s="300" t="n">
        <f aca="false">IF(N162="snížená",J162,0)</f>
        <v>0</v>
      </c>
      <c r="BG162" s="300" t="n">
        <f aca="false">IF(N162="zákl. přenesená",J162,0)</f>
        <v>0</v>
      </c>
      <c r="BH162" s="300" t="n">
        <f aca="false">IF(N162="sníž. přenesená",J162,0)</f>
        <v>0</v>
      </c>
      <c r="BI162" s="300" t="n">
        <f aca="false">IF(N162="nulová",J162,0)</f>
        <v>0</v>
      </c>
      <c r="BJ162" s="209" t="s">
        <v>52</v>
      </c>
      <c r="BK162" s="300" t="n">
        <f aca="false">ROUND(I162*H162,2)</f>
        <v>0</v>
      </c>
      <c r="BL162" s="209" t="s">
        <v>439</v>
      </c>
      <c r="BM162" s="299" t="s">
        <v>533</v>
      </c>
    </row>
    <row r="163" s="217" customFormat="true" ht="24" hidden="false" customHeight="true" outlineLevel="0" collapsed="false">
      <c r="B163" s="287"/>
      <c r="C163" s="288" t="s">
        <v>534</v>
      </c>
      <c r="D163" s="288" t="s">
        <v>410</v>
      </c>
      <c r="E163" s="289" t="s">
        <v>535</v>
      </c>
      <c r="F163" s="290" t="s">
        <v>536</v>
      </c>
      <c r="G163" s="291" t="s">
        <v>180</v>
      </c>
      <c r="H163" s="292" t="n">
        <v>3</v>
      </c>
      <c r="I163" s="293" t="n">
        <v>0</v>
      </c>
      <c r="J163" s="293" t="n">
        <f aca="false">ROUND(I163*H163,2)</f>
        <v>0</v>
      </c>
      <c r="K163" s="294"/>
      <c r="L163" s="218"/>
      <c r="M163" s="295"/>
      <c r="N163" s="296" t="s">
        <v>363</v>
      </c>
      <c r="O163" s="297" t="n">
        <v>0.506</v>
      </c>
      <c r="P163" s="297" t="n">
        <f aca="false">O163*H163</f>
        <v>1.518</v>
      </c>
      <c r="Q163" s="297" t="n">
        <v>0</v>
      </c>
      <c r="R163" s="297" t="n">
        <f aca="false">Q163*H163</f>
        <v>0</v>
      </c>
      <c r="S163" s="297" t="n">
        <v>0</v>
      </c>
      <c r="T163" s="298" t="n">
        <f aca="false">S163*H163</f>
        <v>0</v>
      </c>
      <c r="AR163" s="299" t="s">
        <v>439</v>
      </c>
      <c r="AT163" s="299" t="s">
        <v>410</v>
      </c>
      <c r="AU163" s="299" t="s">
        <v>54</v>
      </c>
      <c r="AY163" s="209" t="s">
        <v>407</v>
      </c>
      <c r="BE163" s="300" t="n">
        <f aca="false">IF(N163="základní",J163,0)</f>
        <v>0</v>
      </c>
      <c r="BF163" s="300" t="n">
        <f aca="false">IF(N163="snížená",J163,0)</f>
        <v>0</v>
      </c>
      <c r="BG163" s="300" t="n">
        <f aca="false">IF(N163="zákl. přenesená",J163,0)</f>
        <v>0</v>
      </c>
      <c r="BH163" s="300" t="n">
        <f aca="false">IF(N163="sníž. přenesená",J163,0)</f>
        <v>0</v>
      </c>
      <c r="BI163" s="300" t="n">
        <f aca="false">IF(N163="nulová",J163,0)</f>
        <v>0</v>
      </c>
      <c r="BJ163" s="209" t="s">
        <v>52</v>
      </c>
      <c r="BK163" s="300" t="n">
        <f aca="false">ROUND(I163*H163,2)</f>
        <v>0</v>
      </c>
      <c r="BL163" s="209" t="s">
        <v>439</v>
      </c>
      <c r="BM163" s="299" t="s">
        <v>537</v>
      </c>
    </row>
    <row r="164" s="217" customFormat="true" ht="24" hidden="false" customHeight="true" outlineLevel="0" collapsed="false">
      <c r="B164" s="287"/>
      <c r="C164" s="301" t="s">
        <v>445</v>
      </c>
      <c r="D164" s="301" t="s">
        <v>442</v>
      </c>
      <c r="E164" s="302" t="s">
        <v>538</v>
      </c>
      <c r="F164" s="303" t="s">
        <v>539</v>
      </c>
      <c r="G164" s="304" t="s">
        <v>180</v>
      </c>
      <c r="H164" s="305" t="n">
        <v>2</v>
      </c>
      <c r="I164" s="306" t="n">
        <v>0</v>
      </c>
      <c r="J164" s="306" t="n">
        <f aca="false">ROUND(I164*H164,2)</f>
        <v>0</v>
      </c>
      <c r="K164" s="307"/>
      <c r="L164" s="308"/>
      <c r="M164" s="309"/>
      <c r="N164" s="310" t="s">
        <v>363</v>
      </c>
      <c r="O164" s="297" t="n">
        <v>0</v>
      </c>
      <c r="P164" s="297" t="n">
        <f aca="false">O164*H164</f>
        <v>0</v>
      </c>
      <c r="Q164" s="297" t="n">
        <v>0.00025</v>
      </c>
      <c r="R164" s="297" t="n">
        <f aca="false">Q164*H164</f>
        <v>0.0005</v>
      </c>
      <c r="S164" s="297" t="n">
        <v>0</v>
      </c>
      <c r="T164" s="298" t="n">
        <f aca="false">S164*H164</f>
        <v>0</v>
      </c>
      <c r="AR164" s="299" t="s">
        <v>445</v>
      </c>
      <c r="AT164" s="299" t="s">
        <v>442</v>
      </c>
      <c r="AU164" s="299" t="s">
        <v>54</v>
      </c>
      <c r="AY164" s="209" t="s">
        <v>407</v>
      </c>
      <c r="BE164" s="300" t="n">
        <f aca="false">IF(N164="základní",J164,0)</f>
        <v>0</v>
      </c>
      <c r="BF164" s="300" t="n">
        <f aca="false">IF(N164="snížená",J164,0)</f>
        <v>0</v>
      </c>
      <c r="BG164" s="300" t="n">
        <f aca="false">IF(N164="zákl. přenesená",J164,0)</f>
        <v>0</v>
      </c>
      <c r="BH164" s="300" t="n">
        <f aca="false">IF(N164="sníž. přenesená",J164,0)</f>
        <v>0</v>
      </c>
      <c r="BI164" s="300" t="n">
        <f aca="false">IF(N164="nulová",J164,0)</f>
        <v>0</v>
      </c>
      <c r="BJ164" s="209" t="s">
        <v>52</v>
      </c>
      <c r="BK164" s="300" t="n">
        <f aca="false">ROUND(I164*H164,2)</f>
        <v>0</v>
      </c>
      <c r="BL164" s="209" t="s">
        <v>439</v>
      </c>
      <c r="BM164" s="299" t="s">
        <v>540</v>
      </c>
    </row>
    <row r="165" s="217" customFormat="true" ht="24" hidden="false" customHeight="true" outlineLevel="0" collapsed="false">
      <c r="B165" s="287"/>
      <c r="C165" s="301" t="s">
        <v>541</v>
      </c>
      <c r="D165" s="301" t="s">
        <v>442</v>
      </c>
      <c r="E165" s="302" t="s">
        <v>542</v>
      </c>
      <c r="F165" s="303" t="s">
        <v>543</v>
      </c>
      <c r="G165" s="304" t="s">
        <v>180</v>
      </c>
      <c r="H165" s="305" t="n">
        <v>1</v>
      </c>
      <c r="I165" s="306" t="n">
        <v>0</v>
      </c>
      <c r="J165" s="306" t="n">
        <f aca="false">ROUND(I165*H165,2)</f>
        <v>0</v>
      </c>
      <c r="K165" s="307"/>
      <c r="L165" s="308"/>
      <c r="M165" s="309"/>
      <c r="N165" s="310" t="s">
        <v>363</v>
      </c>
      <c r="O165" s="297" t="n">
        <v>0</v>
      </c>
      <c r="P165" s="297" t="n">
        <f aca="false">O165*H165</f>
        <v>0</v>
      </c>
      <c r="Q165" s="297" t="n">
        <v>0.00035</v>
      </c>
      <c r="R165" s="297" t="n">
        <f aca="false">Q165*H165</f>
        <v>0.00035</v>
      </c>
      <c r="S165" s="297" t="n">
        <v>0</v>
      </c>
      <c r="T165" s="298" t="n">
        <f aca="false">S165*H165</f>
        <v>0</v>
      </c>
      <c r="AR165" s="299" t="s">
        <v>445</v>
      </c>
      <c r="AT165" s="299" t="s">
        <v>442</v>
      </c>
      <c r="AU165" s="299" t="s">
        <v>54</v>
      </c>
      <c r="AY165" s="209" t="s">
        <v>407</v>
      </c>
      <c r="BE165" s="300" t="n">
        <f aca="false">IF(N165="základní",J165,0)</f>
        <v>0</v>
      </c>
      <c r="BF165" s="300" t="n">
        <f aca="false">IF(N165="snížená",J165,0)</f>
        <v>0</v>
      </c>
      <c r="BG165" s="300" t="n">
        <f aca="false">IF(N165="zákl. přenesená",J165,0)</f>
        <v>0</v>
      </c>
      <c r="BH165" s="300" t="n">
        <f aca="false">IF(N165="sníž. přenesená",J165,0)</f>
        <v>0</v>
      </c>
      <c r="BI165" s="300" t="n">
        <f aca="false">IF(N165="nulová",J165,0)</f>
        <v>0</v>
      </c>
      <c r="BJ165" s="209" t="s">
        <v>52</v>
      </c>
      <c r="BK165" s="300" t="n">
        <f aca="false">ROUND(I165*H165,2)</f>
        <v>0</v>
      </c>
      <c r="BL165" s="209" t="s">
        <v>439</v>
      </c>
      <c r="BM165" s="299" t="s">
        <v>544</v>
      </c>
    </row>
    <row r="166" s="275" customFormat="true" ht="20.25" hidden="false" customHeight="true" outlineLevel="0" collapsed="false">
      <c r="B166" s="276"/>
      <c r="D166" s="277" t="s">
        <v>404</v>
      </c>
      <c r="E166" s="285" t="s">
        <v>545</v>
      </c>
      <c r="F166" s="285" t="s">
        <v>546</v>
      </c>
      <c r="J166" s="286" t="n">
        <f aca="false">BK166</f>
        <v>0</v>
      </c>
      <c r="L166" s="276"/>
      <c r="M166" s="280"/>
      <c r="P166" s="281" t="n">
        <f aca="false">SUM(P167:P169)</f>
        <v>4.928</v>
      </c>
      <c r="R166" s="281" t="n">
        <f aca="false">SUM(R167:R169)</f>
        <v>0.0014</v>
      </c>
      <c r="T166" s="282" t="n">
        <f aca="false">SUM(T167:T169)</f>
        <v>0</v>
      </c>
      <c r="AR166" s="277" t="s">
        <v>342</v>
      </c>
      <c r="AT166" s="283" t="s">
        <v>404</v>
      </c>
      <c r="AU166" s="283" t="s">
        <v>342</v>
      </c>
      <c r="AY166" s="277" t="s">
        <v>407</v>
      </c>
      <c r="BK166" s="284" t="n">
        <f aca="false">SUM(BK167:BK169)</f>
        <v>0</v>
      </c>
    </row>
    <row r="167" s="217" customFormat="true" ht="16.5" hidden="false" customHeight="true" outlineLevel="0" collapsed="false">
      <c r="B167" s="287"/>
      <c r="C167" s="288" t="s">
        <v>547</v>
      </c>
      <c r="D167" s="288" t="s">
        <v>410</v>
      </c>
      <c r="E167" s="289" t="s">
        <v>548</v>
      </c>
      <c r="F167" s="290" t="s">
        <v>549</v>
      </c>
      <c r="G167" s="291" t="s">
        <v>180</v>
      </c>
      <c r="H167" s="292" t="n">
        <v>7</v>
      </c>
      <c r="I167" s="293" t="n">
        <v>0</v>
      </c>
      <c r="J167" s="293" t="n">
        <f aca="false">ROUND(I167*H167,2)</f>
        <v>0</v>
      </c>
      <c r="K167" s="294"/>
      <c r="L167" s="218"/>
      <c r="M167" s="295"/>
      <c r="N167" s="296" t="s">
        <v>363</v>
      </c>
      <c r="O167" s="297" t="n">
        <v>0.704</v>
      </c>
      <c r="P167" s="297" t="n">
        <f aca="false">O167*H167</f>
        <v>4.928</v>
      </c>
      <c r="Q167" s="297" t="n">
        <v>0</v>
      </c>
      <c r="R167" s="297" t="n">
        <f aca="false">Q167*H167</f>
        <v>0</v>
      </c>
      <c r="S167" s="297" t="n">
        <v>0</v>
      </c>
      <c r="T167" s="298" t="n">
        <f aca="false">S167*H167</f>
        <v>0</v>
      </c>
      <c r="AR167" s="299" t="s">
        <v>439</v>
      </c>
      <c r="AT167" s="299" t="s">
        <v>410</v>
      </c>
      <c r="AU167" s="299" t="s">
        <v>54</v>
      </c>
      <c r="AY167" s="209" t="s">
        <v>407</v>
      </c>
      <c r="BE167" s="300" t="n">
        <f aca="false">IF(N167="základní",J167,0)</f>
        <v>0</v>
      </c>
      <c r="BF167" s="300" t="n">
        <f aca="false">IF(N167="snížená",J167,0)</f>
        <v>0</v>
      </c>
      <c r="BG167" s="300" t="n">
        <f aca="false">IF(N167="zákl. přenesená",J167,0)</f>
        <v>0</v>
      </c>
      <c r="BH167" s="300" t="n">
        <f aca="false">IF(N167="sníž. přenesená",J167,0)</f>
        <v>0</v>
      </c>
      <c r="BI167" s="300" t="n">
        <f aca="false">IF(N167="nulová",J167,0)</f>
        <v>0</v>
      </c>
      <c r="BJ167" s="209" t="s">
        <v>52</v>
      </c>
      <c r="BK167" s="300" t="n">
        <f aca="false">ROUND(I167*H167,2)</f>
        <v>0</v>
      </c>
      <c r="BL167" s="209" t="s">
        <v>439</v>
      </c>
      <c r="BM167" s="299" t="s">
        <v>550</v>
      </c>
    </row>
    <row r="168" s="217" customFormat="true" ht="33" hidden="false" customHeight="true" outlineLevel="0" collapsed="false">
      <c r="B168" s="287"/>
      <c r="C168" s="301" t="s">
        <v>551</v>
      </c>
      <c r="D168" s="301" t="s">
        <v>442</v>
      </c>
      <c r="E168" s="302" t="s">
        <v>552</v>
      </c>
      <c r="F168" s="303" t="s">
        <v>553</v>
      </c>
      <c r="G168" s="304" t="s">
        <v>180</v>
      </c>
      <c r="H168" s="305" t="n">
        <v>1</v>
      </c>
      <c r="I168" s="306" t="n">
        <v>0</v>
      </c>
      <c r="J168" s="306" t="n">
        <f aca="false">ROUND(I168*H168,2)</f>
        <v>0</v>
      </c>
      <c r="K168" s="307"/>
      <c r="L168" s="308"/>
      <c r="M168" s="309"/>
      <c r="N168" s="310" t="s">
        <v>363</v>
      </c>
      <c r="O168" s="297" t="n">
        <v>0</v>
      </c>
      <c r="P168" s="297" t="n">
        <f aca="false">O168*H168</f>
        <v>0</v>
      </c>
      <c r="Q168" s="297" t="n">
        <v>0.0002</v>
      </c>
      <c r="R168" s="297" t="n">
        <f aca="false">Q168*H168</f>
        <v>0.0002</v>
      </c>
      <c r="S168" s="297" t="n">
        <v>0</v>
      </c>
      <c r="T168" s="298" t="n">
        <f aca="false">S168*H168</f>
        <v>0</v>
      </c>
      <c r="AR168" s="299" t="s">
        <v>445</v>
      </c>
      <c r="AT168" s="299" t="s">
        <v>442</v>
      </c>
      <c r="AU168" s="299" t="s">
        <v>54</v>
      </c>
      <c r="AY168" s="209" t="s">
        <v>407</v>
      </c>
      <c r="BE168" s="300" t="n">
        <f aca="false">IF(N168="základní",J168,0)</f>
        <v>0</v>
      </c>
      <c r="BF168" s="300" t="n">
        <f aca="false">IF(N168="snížená",J168,0)</f>
        <v>0</v>
      </c>
      <c r="BG168" s="300" t="n">
        <f aca="false">IF(N168="zákl. přenesená",J168,0)</f>
        <v>0</v>
      </c>
      <c r="BH168" s="300" t="n">
        <f aca="false">IF(N168="sníž. přenesená",J168,0)</f>
        <v>0</v>
      </c>
      <c r="BI168" s="300" t="n">
        <f aca="false">IF(N168="nulová",J168,0)</f>
        <v>0</v>
      </c>
      <c r="BJ168" s="209" t="s">
        <v>52</v>
      </c>
      <c r="BK168" s="300" t="n">
        <f aca="false">ROUND(I168*H168,2)</f>
        <v>0</v>
      </c>
      <c r="BL168" s="209" t="s">
        <v>439</v>
      </c>
      <c r="BM168" s="299" t="s">
        <v>554</v>
      </c>
    </row>
    <row r="169" s="217" customFormat="true" ht="33" hidden="false" customHeight="true" outlineLevel="0" collapsed="false">
      <c r="B169" s="287"/>
      <c r="C169" s="301" t="s">
        <v>555</v>
      </c>
      <c r="D169" s="301" t="s">
        <v>442</v>
      </c>
      <c r="E169" s="302" t="s">
        <v>556</v>
      </c>
      <c r="F169" s="303" t="s">
        <v>557</v>
      </c>
      <c r="G169" s="304" t="s">
        <v>180</v>
      </c>
      <c r="H169" s="305" t="n">
        <v>6</v>
      </c>
      <c r="I169" s="306" t="n">
        <v>0</v>
      </c>
      <c r="J169" s="306" t="n">
        <f aca="false">ROUND(I169*H169,2)</f>
        <v>0</v>
      </c>
      <c r="K169" s="307"/>
      <c r="L169" s="308"/>
      <c r="M169" s="309"/>
      <c r="N169" s="310" t="s">
        <v>363</v>
      </c>
      <c r="O169" s="297" t="n">
        <v>0</v>
      </c>
      <c r="P169" s="297" t="n">
        <f aca="false">O169*H169</f>
        <v>0</v>
      </c>
      <c r="Q169" s="297" t="n">
        <v>0.0002</v>
      </c>
      <c r="R169" s="297" t="n">
        <f aca="false">Q169*H169</f>
        <v>0.0012</v>
      </c>
      <c r="S169" s="297" t="n">
        <v>0</v>
      </c>
      <c r="T169" s="298" t="n">
        <f aca="false">S169*H169</f>
        <v>0</v>
      </c>
      <c r="AR169" s="299" t="s">
        <v>445</v>
      </c>
      <c r="AT169" s="299" t="s">
        <v>442</v>
      </c>
      <c r="AU169" s="299" t="s">
        <v>54</v>
      </c>
      <c r="AY169" s="209" t="s">
        <v>407</v>
      </c>
      <c r="BE169" s="300" t="n">
        <f aca="false">IF(N169="základní",J169,0)</f>
        <v>0</v>
      </c>
      <c r="BF169" s="300" t="n">
        <f aca="false">IF(N169="snížená",J169,0)</f>
        <v>0</v>
      </c>
      <c r="BG169" s="300" t="n">
        <f aca="false">IF(N169="zákl. přenesená",J169,0)</f>
        <v>0</v>
      </c>
      <c r="BH169" s="300" t="n">
        <f aca="false">IF(N169="sníž. přenesená",J169,0)</f>
        <v>0</v>
      </c>
      <c r="BI169" s="300" t="n">
        <f aca="false">IF(N169="nulová",J169,0)</f>
        <v>0</v>
      </c>
      <c r="BJ169" s="209" t="s">
        <v>52</v>
      </c>
      <c r="BK169" s="300" t="n">
        <f aca="false">ROUND(I169*H169,2)</f>
        <v>0</v>
      </c>
      <c r="BL169" s="209" t="s">
        <v>439</v>
      </c>
      <c r="BM169" s="299" t="s">
        <v>558</v>
      </c>
    </row>
    <row r="170" s="275" customFormat="true" ht="25.5" hidden="false" customHeight="true" outlineLevel="0" collapsed="false">
      <c r="B170" s="276"/>
      <c r="D170" s="277" t="s">
        <v>404</v>
      </c>
      <c r="E170" s="278" t="s">
        <v>442</v>
      </c>
      <c r="F170" s="278" t="s">
        <v>559</v>
      </c>
      <c r="J170" s="279" t="n">
        <f aca="false">BK170</f>
        <v>0</v>
      </c>
      <c r="L170" s="276"/>
      <c r="M170" s="280"/>
      <c r="P170" s="281" t="n">
        <f aca="false">P171+P179</f>
        <v>23.80258</v>
      </c>
      <c r="R170" s="281" t="n">
        <f aca="false">R171+R179</f>
        <v>0.0559</v>
      </c>
      <c r="T170" s="282" t="n">
        <f aca="false">T171+T179</f>
        <v>0.13</v>
      </c>
      <c r="AR170" s="277" t="s">
        <v>54</v>
      </c>
      <c r="AT170" s="283" t="s">
        <v>404</v>
      </c>
      <c r="AU170" s="283" t="s">
        <v>406</v>
      </c>
      <c r="AY170" s="277" t="s">
        <v>407</v>
      </c>
      <c r="BK170" s="284" t="n">
        <f aca="false">BK171+BK179</f>
        <v>0</v>
      </c>
    </row>
    <row r="171" s="275" customFormat="true" ht="22.5" hidden="false" customHeight="true" outlineLevel="0" collapsed="false">
      <c r="B171" s="276"/>
      <c r="D171" s="277" t="s">
        <v>404</v>
      </c>
      <c r="E171" s="285" t="s">
        <v>560</v>
      </c>
      <c r="F171" s="285" t="s">
        <v>561</v>
      </c>
      <c r="J171" s="286" t="n">
        <f aca="false">BK171</f>
        <v>0</v>
      </c>
      <c r="L171" s="276"/>
      <c r="M171" s="280"/>
      <c r="P171" s="281" t="n">
        <f aca="false">SUM(P172:P178)</f>
        <v>23.64258</v>
      </c>
      <c r="R171" s="281" t="n">
        <f aca="false">SUM(R172:R178)</f>
        <v>0.0559</v>
      </c>
      <c r="T171" s="282" t="n">
        <f aca="false">SUM(T172:T178)</f>
        <v>0.13</v>
      </c>
      <c r="AR171" s="277" t="s">
        <v>54</v>
      </c>
      <c r="AT171" s="283" t="s">
        <v>404</v>
      </c>
      <c r="AU171" s="283" t="s">
        <v>52</v>
      </c>
      <c r="AY171" s="277" t="s">
        <v>407</v>
      </c>
      <c r="BK171" s="284" t="n">
        <f aca="false">SUM(BK172:BK178)</f>
        <v>0</v>
      </c>
    </row>
    <row r="172" s="217" customFormat="true" ht="24" hidden="false" customHeight="true" outlineLevel="0" collapsed="false">
      <c r="B172" s="287"/>
      <c r="C172" s="288" t="s">
        <v>562</v>
      </c>
      <c r="D172" s="288" t="s">
        <v>410</v>
      </c>
      <c r="E172" s="289" t="s">
        <v>563</v>
      </c>
      <c r="F172" s="290" t="s">
        <v>564</v>
      </c>
      <c r="G172" s="291" t="s">
        <v>222</v>
      </c>
      <c r="H172" s="292" t="n">
        <v>65</v>
      </c>
      <c r="I172" s="293" t="n">
        <v>0</v>
      </c>
      <c r="J172" s="293" t="n">
        <f aca="false">ROUND(I172*H172,2)</f>
        <v>0</v>
      </c>
      <c r="K172" s="294"/>
      <c r="L172" s="218"/>
      <c r="M172" s="295"/>
      <c r="N172" s="296" t="s">
        <v>363</v>
      </c>
      <c r="O172" s="297" t="n">
        <v>0.214</v>
      </c>
      <c r="P172" s="297" t="n">
        <f aca="false">O172*H172</f>
        <v>13.91</v>
      </c>
      <c r="Q172" s="297" t="n">
        <v>0.00084</v>
      </c>
      <c r="R172" s="297" t="n">
        <f aca="false">Q172*H172</f>
        <v>0.0546</v>
      </c>
      <c r="S172" s="297" t="n">
        <v>0</v>
      </c>
      <c r="T172" s="298" t="n">
        <f aca="false">S172*H172</f>
        <v>0</v>
      </c>
      <c r="AR172" s="299" t="s">
        <v>70</v>
      </c>
      <c r="AT172" s="299" t="s">
        <v>410</v>
      </c>
      <c r="AU172" s="299" t="s">
        <v>342</v>
      </c>
      <c r="AY172" s="209" t="s">
        <v>407</v>
      </c>
      <c r="BE172" s="300" t="n">
        <f aca="false">IF(N172="základní",J172,0)</f>
        <v>0</v>
      </c>
      <c r="BF172" s="300" t="n">
        <f aca="false">IF(N172="snížená",J172,0)</f>
        <v>0</v>
      </c>
      <c r="BG172" s="300" t="n">
        <f aca="false">IF(N172="zákl. přenesená",J172,0)</f>
        <v>0</v>
      </c>
      <c r="BH172" s="300" t="n">
        <f aca="false">IF(N172="sníž. přenesená",J172,0)</f>
        <v>0</v>
      </c>
      <c r="BI172" s="300" t="n">
        <f aca="false">IF(N172="nulová",J172,0)</f>
        <v>0</v>
      </c>
      <c r="BJ172" s="209" t="s">
        <v>52</v>
      </c>
      <c r="BK172" s="300" t="n">
        <f aca="false">ROUND(I172*H172,2)</f>
        <v>0</v>
      </c>
      <c r="BL172" s="209" t="s">
        <v>70</v>
      </c>
      <c r="BM172" s="299" t="s">
        <v>565</v>
      </c>
    </row>
    <row r="173" s="217" customFormat="true" ht="24" hidden="false" customHeight="true" outlineLevel="0" collapsed="false">
      <c r="B173" s="287"/>
      <c r="C173" s="288" t="s">
        <v>566</v>
      </c>
      <c r="D173" s="288" t="s">
        <v>410</v>
      </c>
      <c r="E173" s="289" t="s">
        <v>567</v>
      </c>
      <c r="F173" s="290" t="s">
        <v>568</v>
      </c>
      <c r="G173" s="291" t="s">
        <v>222</v>
      </c>
      <c r="H173" s="292" t="n">
        <v>65</v>
      </c>
      <c r="I173" s="293" t="n">
        <v>0</v>
      </c>
      <c r="J173" s="293" t="n">
        <f aca="false">ROUND(I173*H173,2)</f>
        <v>0</v>
      </c>
      <c r="K173" s="294"/>
      <c r="L173" s="218"/>
      <c r="M173" s="295"/>
      <c r="N173" s="296" t="s">
        <v>363</v>
      </c>
      <c r="O173" s="297" t="n">
        <v>0.145</v>
      </c>
      <c r="P173" s="297" t="n">
        <f aca="false">O173*H173</f>
        <v>9.425</v>
      </c>
      <c r="Q173" s="297" t="n">
        <v>2E-005</v>
      </c>
      <c r="R173" s="297" t="n">
        <f aca="false">Q173*H173</f>
        <v>0.0013</v>
      </c>
      <c r="S173" s="297" t="n">
        <v>0.002</v>
      </c>
      <c r="T173" s="298" t="n">
        <f aca="false">S173*H173</f>
        <v>0.13</v>
      </c>
      <c r="AR173" s="299" t="s">
        <v>70</v>
      </c>
      <c r="AT173" s="299" t="s">
        <v>410</v>
      </c>
      <c r="AU173" s="299" t="s">
        <v>342</v>
      </c>
      <c r="AY173" s="209" t="s">
        <v>407</v>
      </c>
      <c r="BE173" s="300" t="n">
        <f aca="false">IF(N173="základní",J173,0)</f>
        <v>0</v>
      </c>
      <c r="BF173" s="300" t="n">
        <f aca="false">IF(N173="snížená",J173,0)</f>
        <v>0</v>
      </c>
      <c r="BG173" s="300" t="n">
        <f aca="false">IF(N173="zákl. přenesená",J173,0)</f>
        <v>0</v>
      </c>
      <c r="BH173" s="300" t="n">
        <f aca="false">IF(N173="sníž. přenesená",J173,0)</f>
        <v>0</v>
      </c>
      <c r="BI173" s="300" t="n">
        <f aca="false">IF(N173="nulová",J173,0)</f>
        <v>0</v>
      </c>
      <c r="BJ173" s="209" t="s">
        <v>52</v>
      </c>
      <c r="BK173" s="300" t="n">
        <f aca="false">ROUND(I173*H173,2)</f>
        <v>0</v>
      </c>
      <c r="BL173" s="209" t="s">
        <v>70</v>
      </c>
      <c r="BM173" s="299" t="s">
        <v>569</v>
      </c>
    </row>
    <row r="174" s="217" customFormat="true" ht="24" hidden="false" customHeight="true" outlineLevel="0" collapsed="false">
      <c r="B174" s="287"/>
      <c r="C174" s="288" t="s">
        <v>570</v>
      </c>
      <c r="D174" s="288" t="s">
        <v>410</v>
      </c>
      <c r="E174" s="289" t="s">
        <v>571</v>
      </c>
      <c r="F174" s="290" t="s">
        <v>572</v>
      </c>
      <c r="G174" s="291" t="s">
        <v>144</v>
      </c>
      <c r="H174" s="292" t="n">
        <v>0.13</v>
      </c>
      <c r="I174" s="293" t="n">
        <v>0</v>
      </c>
      <c r="J174" s="293" t="n">
        <f aca="false">ROUND(I174*H174,2)</f>
        <v>0</v>
      </c>
      <c r="K174" s="294"/>
      <c r="L174" s="218"/>
      <c r="M174" s="295"/>
      <c r="N174" s="296" t="s">
        <v>363</v>
      </c>
      <c r="O174" s="297" t="n">
        <v>0.933</v>
      </c>
      <c r="P174" s="297" t="n">
        <f aca="false">O174*H174</f>
        <v>0.12129</v>
      </c>
      <c r="Q174" s="297" t="n">
        <v>0</v>
      </c>
      <c r="R174" s="297" t="n">
        <f aca="false">Q174*H174</f>
        <v>0</v>
      </c>
      <c r="S174" s="297" t="n">
        <v>0</v>
      </c>
      <c r="T174" s="298" t="n">
        <f aca="false">S174*H174</f>
        <v>0</v>
      </c>
      <c r="AR174" s="299" t="s">
        <v>70</v>
      </c>
      <c r="AT174" s="299" t="s">
        <v>410</v>
      </c>
      <c r="AU174" s="299" t="s">
        <v>342</v>
      </c>
      <c r="AY174" s="209" t="s">
        <v>407</v>
      </c>
      <c r="BE174" s="300" t="n">
        <f aca="false">IF(N174="základní",J174,0)</f>
        <v>0</v>
      </c>
      <c r="BF174" s="300" t="n">
        <f aca="false">IF(N174="snížená",J174,0)</f>
        <v>0</v>
      </c>
      <c r="BG174" s="300" t="n">
        <f aca="false">IF(N174="zákl. přenesená",J174,0)</f>
        <v>0</v>
      </c>
      <c r="BH174" s="300" t="n">
        <f aca="false">IF(N174="sníž. přenesená",J174,0)</f>
        <v>0</v>
      </c>
      <c r="BI174" s="300" t="n">
        <f aca="false">IF(N174="nulová",J174,0)</f>
        <v>0</v>
      </c>
      <c r="BJ174" s="209" t="s">
        <v>52</v>
      </c>
      <c r="BK174" s="300" t="n">
        <f aca="false">ROUND(I174*H174,2)</f>
        <v>0</v>
      </c>
      <c r="BL174" s="209" t="s">
        <v>70</v>
      </c>
      <c r="BM174" s="299" t="s">
        <v>573</v>
      </c>
    </row>
    <row r="175" s="217" customFormat="true" ht="24" hidden="false" customHeight="true" outlineLevel="0" collapsed="false">
      <c r="B175" s="287"/>
      <c r="C175" s="288" t="s">
        <v>574</v>
      </c>
      <c r="D175" s="288" t="s">
        <v>410</v>
      </c>
      <c r="E175" s="289" t="s">
        <v>575</v>
      </c>
      <c r="F175" s="290" t="s">
        <v>576</v>
      </c>
      <c r="G175" s="291" t="s">
        <v>144</v>
      </c>
      <c r="H175" s="292" t="n">
        <v>0.13</v>
      </c>
      <c r="I175" s="293" t="n">
        <v>0</v>
      </c>
      <c r="J175" s="293" t="n">
        <f aca="false">ROUND(I175*H175,2)</f>
        <v>0</v>
      </c>
      <c r="K175" s="294"/>
      <c r="L175" s="218"/>
      <c r="M175" s="295"/>
      <c r="N175" s="296" t="s">
        <v>363</v>
      </c>
      <c r="O175" s="297" t="n">
        <v>0.653</v>
      </c>
      <c r="P175" s="297" t="n">
        <f aca="false">O175*H175</f>
        <v>0.08489</v>
      </c>
      <c r="Q175" s="297" t="n">
        <v>0</v>
      </c>
      <c r="R175" s="297" t="n">
        <f aca="false">Q175*H175</f>
        <v>0</v>
      </c>
      <c r="S175" s="297" t="n">
        <v>0</v>
      </c>
      <c r="T175" s="298" t="n">
        <f aca="false">S175*H175</f>
        <v>0</v>
      </c>
      <c r="AR175" s="299" t="s">
        <v>70</v>
      </c>
      <c r="AT175" s="299" t="s">
        <v>410</v>
      </c>
      <c r="AU175" s="299" t="s">
        <v>342</v>
      </c>
      <c r="AY175" s="209" t="s">
        <v>407</v>
      </c>
      <c r="BE175" s="300" t="n">
        <f aca="false">IF(N175="základní",J175,0)</f>
        <v>0</v>
      </c>
      <c r="BF175" s="300" t="n">
        <f aca="false">IF(N175="snížená",J175,0)</f>
        <v>0</v>
      </c>
      <c r="BG175" s="300" t="n">
        <f aca="false">IF(N175="zákl. přenesená",J175,0)</f>
        <v>0</v>
      </c>
      <c r="BH175" s="300" t="n">
        <f aca="false">IF(N175="sníž. přenesená",J175,0)</f>
        <v>0</v>
      </c>
      <c r="BI175" s="300" t="n">
        <f aca="false">IF(N175="nulová",J175,0)</f>
        <v>0</v>
      </c>
      <c r="BJ175" s="209" t="s">
        <v>52</v>
      </c>
      <c r="BK175" s="300" t="n">
        <f aca="false">ROUND(I175*H175,2)</f>
        <v>0</v>
      </c>
      <c r="BL175" s="209" t="s">
        <v>70</v>
      </c>
      <c r="BM175" s="299" t="s">
        <v>577</v>
      </c>
    </row>
    <row r="176" s="217" customFormat="true" ht="24" hidden="false" customHeight="true" outlineLevel="0" collapsed="false">
      <c r="B176" s="287"/>
      <c r="C176" s="288" t="s">
        <v>578</v>
      </c>
      <c r="D176" s="288" t="s">
        <v>410</v>
      </c>
      <c r="E176" s="289" t="s">
        <v>579</v>
      </c>
      <c r="F176" s="290" t="s">
        <v>580</v>
      </c>
      <c r="G176" s="291" t="s">
        <v>144</v>
      </c>
      <c r="H176" s="292" t="n">
        <v>0.13</v>
      </c>
      <c r="I176" s="293" t="n">
        <v>0</v>
      </c>
      <c r="J176" s="293" t="n">
        <f aca="false">ROUND(I176*H176,2)</f>
        <v>0</v>
      </c>
      <c r="K176" s="294"/>
      <c r="L176" s="218"/>
      <c r="M176" s="295"/>
      <c r="N176" s="296" t="s">
        <v>363</v>
      </c>
      <c r="O176" s="297" t="n">
        <v>0.772</v>
      </c>
      <c r="P176" s="297" t="n">
        <f aca="false">O176*H176</f>
        <v>0.10036</v>
      </c>
      <c r="Q176" s="297" t="n">
        <v>0</v>
      </c>
      <c r="R176" s="297" t="n">
        <f aca="false">Q176*H176</f>
        <v>0</v>
      </c>
      <c r="S176" s="297" t="n">
        <v>0</v>
      </c>
      <c r="T176" s="298" t="n">
        <f aca="false">S176*H176</f>
        <v>0</v>
      </c>
      <c r="AR176" s="299" t="s">
        <v>70</v>
      </c>
      <c r="AT176" s="299" t="s">
        <v>410</v>
      </c>
      <c r="AU176" s="299" t="s">
        <v>342</v>
      </c>
      <c r="AY176" s="209" t="s">
        <v>407</v>
      </c>
      <c r="BE176" s="300" t="n">
        <f aca="false">IF(N176="základní",J176,0)</f>
        <v>0</v>
      </c>
      <c r="BF176" s="300" t="n">
        <f aca="false">IF(N176="snížená",J176,0)</f>
        <v>0</v>
      </c>
      <c r="BG176" s="300" t="n">
        <f aca="false">IF(N176="zákl. přenesená",J176,0)</f>
        <v>0</v>
      </c>
      <c r="BH176" s="300" t="n">
        <f aca="false">IF(N176="sníž. přenesená",J176,0)</f>
        <v>0</v>
      </c>
      <c r="BI176" s="300" t="n">
        <f aca="false">IF(N176="nulová",J176,0)</f>
        <v>0</v>
      </c>
      <c r="BJ176" s="209" t="s">
        <v>52</v>
      </c>
      <c r="BK176" s="300" t="n">
        <f aca="false">ROUND(I176*H176,2)</f>
        <v>0</v>
      </c>
      <c r="BL176" s="209" t="s">
        <v>70</v>
      </c>
      <c r="BM176" s="299" t="s">
        <v>581</v>
      </c>
    </row>
    <row r="177" s="217" customFormat="true" ht="24" hidden="false" customHeight="true" outlineLevel="0" collapsed="false">
      <c r="B177" s="287"/>
      <c r="C177" s="288" t="s">
        <v>582</v>
      </c>
      <c r="D177" s="288" t="s">
        <v>410</v>
      </c>
      <c r="E177" s="289" t="s">
        <v>583</v>
      </c>
      <c r="F177" s="290" t="s">
        <v>584</v>
      </c>
      <c r="G177" s="291" t="s">
        <v>144</v>
      </c>
      <c r="H177" s="292" t="n">
        <v>0.13</v>
      </c>
      <c r="I177" s="293" t="n">
        <v>0</v>
      </c>
      <c r="J177" s="293" t="n">
        <f aca="false">ROUND(I177*H177,2)</f>
        <v>0</v>
      </c>
      <c r="K177" s="294"/>
      <c r="L177" s="218"/>
      <c r="M177" s="295"/>
      <c r="N177" s="296" t="s">
        <v>363</v>
      </c>
      <c r="O177" s="297" t="n">
        <v>0.008</v>
      </c>
      <c r="P177" s="297" t="n">
        <f aca="false">O177*H177</f>
        <v>0.00104</v>
      </c>
      <c r="Q177" s="297" t="n">
        <v>0</v>
      </c>
      <c r="R177" s="297" t="n">
        <f aca="false">Q177*H177</f>
        <v>0</v>
      </c>
      <c r="S177" s="297" t="n">
        <v>0</v>
      </c>
      <c r="T177" s="298" t="n">
        <f aca="false">S177*H177</f>
        <v>0</v>
      </c>
      <c r="AR177" s="299" t="s">
        <v>70</v>
      </c>
      <c r="AT177" s="299" t="s">
        <v>410</v>
      </c>
      <c r="AU177" s="299" t="s">
        <v>342</v>
      </c>
      <c r="AY177" s="209" t="s">
        <v>407</v>
      </c>
      <c r="BE177" s="300" t="n">
        <f aca="false">IF(N177="základní",J177,0)</f>
        <v>0</v>
      </c>
      <c r="BF177" s="300" t="n">
        <f aca="false">IF(N177="snížená",J177,0)</f>
        <v>0</v>
      </c>
      <c r="BG177" s="300" t="n">
        <f aca="false">IF(N177="zákl. přenesená",J177,0)</f>
        <v>0</v>
      </c>
      <c r="BH177" s="300" t="n">
        <f aca="false">IF(N177="sníž. přenesená",J177,0)</f>
        <v>0</v>
      </c>
      <c r="BI177" s="300" t="n">
        <f aca="false">IF(N177="nulová",J177,0)</f>
        <v>0</v>
      </c>
      <c r="BJ177" s="209" t="s">
        <v>52</v>
      </c>
      <c r="BK177" s="300" t="n">
        <f aca="false">ROUND(I177*H177,2)</f>
        <v>0</v>
      </c>
      <c r="BL177" s="209" t="s">
        <v>70</v>
      </c>
      <c r="BM177" s="299" t="s">
        <v>585</v>
      </c>
    </row>
    <row r="178" s="217" customFormat="true" ht="33" hidden="false" customHeight="true" outlineLevel="0" collapsed="false">
      <c r="B178" s="287"/>
      <c r="C178" s="288" t="s">
        <v>586</v>
      </c>
      <c r="D178" s="288" t="s">
        <v>410</v>
      </c>
      <c r="E178" s="289" t="s">
        <v>587</v>
      </c>
      <c r="F178" s="290" t="s">
        <v>588</v>
      </c>
      <c r="G178" s="291" t="s">
        <v>144</v>
      </c>
      <c r="H178" s="292" t="n">
        <v>0.13</v>
      </c>
      <c r="I178" s="293" t="n">
        <v>0</v>
      </c>
      <c r="J178" s="293" t="n">
        <f aca="false">ROUND(I178*H178,2)</f>
        <v>0</v>
      </c>
      <c r="K178" s="294"/>
      <c r="L178" s="218"/>
      <c r="M178" s="295"/>
      <c r="N178" s="296" t="s">
        <v>363</v>
      </c>
      <c r="O178" s="297" t="n">
        <v>0</v>
      </c>
      <c r="P178" s="297" t="n">
        <f aca="false">O178*H178</f>
        <v>0</v>
      </c>
      <c r="Q178" s="297" t="n">
        <v>0</v>
      </c>
      <c r="R178" s="297" t="n">
        <f aca="false">Q178*H178</f>
        <v>0</v>
      </c>
      <c r="S178" s="297" t="n">
        <v>0</v>
      </c>
      <c r="T178" s="298" t="n">
        <f aca="false">S178*H178</f>
        <v>0</v>
      </c>
      <c r="AR178" s="299" t="s">
        <v>70</v>
      </c>
      <c r="AT178" s="299" t="s">
        <v>410</v>
      </c>
      <c r="AU178" s="299" t="s">
        <v>342</v>
      </c>
      <c r="AY178" s="209" t="s">
        <v>407</v>
      </c>
      <c r="BE178" s="300" t="n">
        <f aca="false">IF(N178="základní",J178,0)</f>
        <v>0</v>
      </c>
      <c r="BF178" s="300" t="n">
        <f aca="false">IF(N178="snížená",J178,0)</f>
        <v>0</v>
      </c>
      <c r="BG178" s="300" t="n">
        <f aca="false">IF(N178="zákl. přenesená",J178,0)</f>
        <v>0</v>
      </c>
      <c r="BH178" s="300" t="n">
        <f aca="false">IF(N178="sníž. přenesená",J178,0)</f>
        <v>0</v>
      </c>
      <c r="BI178" s="300" t="n">
        <f aca="false">IF(N178="nulová",J178,0)</f>
        <v>0</v>
      </c>
      <c r="BJ178" s="209" t="s">
        <v>52</v>
      </c>
      <c r="BK178" s="300" t="n">
        <f aca="false">ROUND(I178*H178,2)</f>
        <v>0</v>
      </c>
      <c r="BL178" s="209" t="s">
        <v>70</v>
      </c>
      <c r="BM178" s="299" t="s">
        <v>589</v>
      </c>
    </row>
    <row r="179" s="275" customFormat="true" ht="22.5" hidden="false" customHeight="true" outlineLevel="0" collapsed="false">
      <c r="B179" s="276"/>
      <c r="D179" s="277" t="s">
        <v>404</v>
      </c>
      <c r="E179" s="285" t="s">
        <v>590</v>
      </c>
      <c r="F179" s="285" t="s">
        <v>591</v>
      </c>
      <c r="J179" s="286" t="n">
        <f aca="false">BK179</f>
        <v>0</v>
      </c>
      <c r="L179" s="276"/>
      <c r="M179" s="280"/>
      <c r="P179" s="281" t="n">
        <f aca="false">P180</f>
        <v>0.16</v>
      </c>
      <c r="R179" s="281" t="n">
        <f aca="false">R180</f>
        <v>0</v>
      </c>
      <c r="T179" s="282" t="n">
        <f aca="false">T180</f>
        <v>0</v>
      </c>
      <c r="AR179" s="277" t="s">
        <v>54</v>
      </c>
      <c r="AT179" s="283" t="s">
        <v>404</v>
      </c>
      <c r="AU179" s="283" t="s">
        <v>52</v>
      </c>
      <c r="AY179" s="277" t="s">
        <v>407</v>
      </c>
      <c r="BK179" s="284" t="n">
        <f aca="false">BK180</f>
        <v>0</v>
      </c>
    </row>
    <row r="180" s="217" customFormat="true" ht="16.5" hidden="false" customHeight="true" outlineLevel="0" collapsed="false">
      <c r="B180" s="287"/>
      <c r="C180" s="288" t="s">
        <v>592</v>
      </c>
      <c r="D180" s="288" t="s">
        <v>410</v>
      </c>
      <c r="E180" s="289" t="s">
        <v>593</v>
      </c>
      <c r="F180" s="290" t="s">
        <v>594</v>
      </c>
      <c r="G180" s="291" t="s">
        <v>180</v>
      </c>
      <c r="H180" s="292" t="n">
        <v>1</v>
      </c>
      <c r="I180" s="293" t="n">
        <v>0</v>
      </c>
      <c r="J180" s="293" t="n">
        <f aca="false">ROUND(I180*H180,2)</f>
        <v>0</v>
      </c>
      <c r="K180" s="294"/>
      <c r="L180" s="218"/>
      <c r="M180" s="295"/>
      <c r="N180" s="296" t="s">
        <v>363</v>
      </c>
      <c r="O180" s="297" t="n">
        <v>0.16</v>
      </c>
      <c r="P180" s="297" t="n">
        <f aca="false">O180*H180</f>
        <v>0.16</v>
      </c>
      <c r="Q180" s="297" t="n">
        <v>0</v>
      </c>
      <c r="R180" s="297" t="n">
        <f aca="false">Q180*H180</f>
        <v>0</v>
      </c>
      <c r="S180" s="297" t="n">
        <v>0</v>
      </c>
      <c r="T180" s="298" t="n">
        <f aca="false">S180*H180</f>
        <v>0</v>
      </c>
      <c r="AR180" s="299" t="s">
        <v>70</v>
      </c>
      <c r="AT180" s="299" t="s">
        <v>410</v>
      </c>
      <c r="AU180" s="299" t="s">
        <v>342</v>
      </c>
      <c r="AY180" s="209" t="s">
        <v>407</v>
      </c>
      <c r="BE180" s="300" t="n">
        <f aca="false">IF(N180="základní",J180,0)</f>
        <v>0</v>
      </c>
      <c r="BF180" s="300" t="n">
        <f aca="false">IF(N180="snížená",J180,0)</f>
        <v>0</v>
      </c>
      <c r="BG180" s="300" t="n">
        <f aca="false">IF(N180="zákl. přenesená",J180,0)</f>
        <v>0</v>
      </c>
      <c r="BH180" s="300" t="n">
        <f aca="false">IF(N180="sníž. přenesená",J180,0)</f>
        <v>0</v>
      </c>
      <c r="BI180" s="300" t="n">
        <f aca="false">IF(N180="nulová",J180,0)</f>
        <v>0</v>
      </c>
      <c r="BJ180" s="209" t="s">
        <v>52</v>
      </c>
      <c r="BK180" s="300" t="n">
        <f aca="false">ROUND(I180*H180,2)</f>
        <v>0</v>
      </c>
      <c r="BL180" s="209" t="s">
        <v>70</v>
      </c>
      <c r="BM180" s="299" t="s">
        <v>595</v>
      </c>
    </row>
    <row r="181" s="275" customFormat="true" ht="25.5" hidden="false" customHeight="true" outlineLevel="0" collapsed="false">
      <c r="B181" s="276"/>
      <c r="D181" s="277" t="s">
        <v>404</v>
      </c>
      <c r="E181" s="278" t="s">
        <v>596</v>
      </c>
      <c r="F181" s="278" t="s">
        <v>597</v>
      </c>
      <c r="J181" s="279" t="n">
        <f aca="false">BK181</f>
        <v>0</v>
      </c>
      <c r="L181" s="276"/>
      <c r="M181" s="280"/>
      <c r="P181" s="281" t="n">
        <f aca="false">P182</f>
        <v>0</v>
      </c>
      <c r="R181" s="281" t="n">
        <f aca="false">R182</f>
        <v>0</v>
      </c>
      <c r="T181" s="282" t="n">
        <f aca="false">T182</f>
        <v>0</v>
      </c>
      <c r="AR181" s="277" t="s">
        <v>423</v>
      </c>
      <c r="AT181" s="283" t="s">
        <v>404</v>
      </c>
      <c r="AU181" s="283" t="s">
        <v>406</v>
      </c>
      <c r="AY181" s="277" t="s">
        <v>407</v>
      </c>
      <c r="BK181" s="284" t="n">
        <f aca="false">BK182</f>
        <v>0</v>
      </c>
    </row>
    <row r="182" s="275" customFormat="true" ht="22.5" hidden="false" customHeight="true" outlineLevel="0" collapsed="false">
      <c r="B182" s="276"/>
      <c r="D182" s="277" t="s">
        <v>404</v>
      </c>
      <c r="E182" s="285" t="s">
        <v>598</v>
      </c>
      <c r="F182" s="285" t="s">
        <v>27</v>
      </c>
      <c r="J182" s="286" t="n">
        <f aca="false">BK182</f>
        <v>0</v>
      </c>
      <c r="L182" s="276"/>
      <c r="M182" s="280"/>
      <c r="P182" s="281" t="n">
        <f aca="false">P183</f>
        <v>0</v>
      </c>
      <c r="R182" s="281" t="n">
        <f aca="false">R183</f>
        <v>0</v>
      </c>
      <c r="T182" s="282" t="n">
        <f aca="false">T183</f>
        <v>0</v>
      </c>
      <c r="AR182" s="277" t="s">
        <v>423</v>
      </c>
      <c r="AT182" s="283" t="s">
        <v>404</v>
      </c>
      <c r="AU182" s="283" t="s">
        <v>52</v>
      </c>
      <c r="AY182" s="277" t="s">
        <v>407</v>
      </c>
      <c r="BK182" s="284" t="n">
        <f aca="false">BK183</f>
        <v>0</v>
      </c>
    </row>
    <row r="183" s="217" customFormat="true" ht="16.5" hidden="false" customHeight="true" outlineLevel="0" collapsed="false">
      <c r="B183" s="287"/>
      <c r="C183" s="288" t="s">
        <v>599</v>
      </c>
      <c r="D183" s="288" t="s">
        <v>410</v>
      </c>
      <c r="E183" s="289" t="s">
        <v>600</v>
      </c>
      <c r="F183" s="290" t="s">
        <v>601</v>
      </c>
      <c r="G183" s="291" t="s">
        <v>30</v>
      </c>
      <c r="H183" s="292" t="n">
        <v>1</v>
      </c>
      <c r="I183" s="293" t="n">
        <v>0</v>
      </c>
      <c r="J183" s="293" t="n">
        <f aca="false">ROUND(I183*H183,2)</f>
        <v>0</v>
      </c>
      <c r="K183" s="294"/>
      <c r="L183" s="218"/>
      <c r="M183" s="311"/>
      <c r="N183" s="312" t="s">
        <v>363</v>
      </c>
      <c r="O183" s="313" t="n">
        <v>0</v>
      </c>
      <c r="P183" s="313" t="n">
        <f aca="false">O183*H183</f>
        <v>0</v>
      </c>
      <c r="Q183" s="313" t="n">
        <v>0</v>
      </c>
      <c r="R183" s="313" t="n">
        <f aca="false">Q183*H183</f>
        <v>0</v>
      </c>
      <c r="S183" s="313" t="n">
        <v>0</v>
      </c>
      <c r="T183" s="314" t="n">
        <f aca="false">S183*H183</f>
        <v>0</v>
      </c>
      <c r="AR183" s="299" t="s">
        <v>602</v>
      </c>
      <c r="AT183" s="299" t="s">
        <v>410</v>
      </c>
      <c r="AU183" s="299" t="s">
        <v>342</v>
      </c>
      <c r="AY183" s="209" t="s">
        <v>407</v>
      </c>
      <c r="BE183" s="300" t="n">
        <f aca="false">IF(N183="základní",J183,0)</f>
        <v>0</v>
      </c>
      <c r="BF183" s="300" t="n">
        <f aca="false">IF(N183="snížená",J183,0)</f>
        <v>0</v>
      </c>
      <c r="BG183" s="300" t="n">
        <f aca="false">IF(N183="zákl. přenesená",J183,0)</f>
        <v>0</v>
      </c>
      <c r="BH183" s="300" t="n">
        <f aca="false">IF(N183="sníž. přenesená",J183,0)</f>
        <v>0</v>
      </c>
      <c r="BI183" s="300" t="n">
        <f aca="false">IF(N183="nulová",J183,0)</f>
        <v>0</v>
      </c>
      <c r="BJ183" s="209" t="s">
        <v>52</v>
      </c>
      <c r="BK183" s="300" t="n">
        <f aca="false">ROUND(I183*H183,2)</f>
        <v>0</v>
      </c>
      <c r="BL183" s="209" t="s">
        <v>602</v>
      </c>
      <c r="BM183" s="299" t="s">
        <v>603</v>
      </c>
    </row>
    <row r="184" s="217" customFormat="true" ht="6.75" hidden="false" customHeight="true" outlineLevel="0" collapsed="false">
      <c r="B184" s="243"/>
      <c r="C184" s="244"/>
      <c r="D184" s="244"/>
      <c r="E184" s="244"/>
      <c r="F184" s="244"/>
      <c r="G184" s="244"/>
      <c r="H184" s="244"/>
      <c r="I184" s="244"/>
      <c r="J184" s="244"/>
      <c r="K184" s="244"/>
      <c r="L184" s="218"/>
    </row>
  </sheetData>
  <autoFilter ref="C126:K183"/>
  <mergeCells count="9">
    <mergeCell ref="L2:V2"/>
    <mergeCell ref="E7:H7"/>
    <mergeCell ref="E9:H9"/>
    <mergeCell ref="E18:H18"/>
    <mergeCell ref="E27:H27"/>
    <mergeCell ref="E85:H85"/>
    <mergeCell ref="E87:H87"/>
    <mergeCell ref="E117:H117"/>
    <mergeCell ref="E119:H11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8359375" defaultRowHeight="12" zeroHeight="false" outlineLevelRow="0" outlineLevelCol="0"/>
  <cols>
    <col collapsed="false" customWidth="true" hidden="false" outlineLevel="0" max="1" min="1" style="159" width="4.27"/>
    <col collapsed="false" customWidth="true" hidden="false" outlineLevel="0" max="2" min="2" style="159" width="14.45"/>
    <col collapsed="false" customWidth="true" hidden="false" outlineLevel="0" max="3" min="3" style="159" width="38.27"/>
    <col collapsed="false" customWidth="true" hidden="false" outlineLevel="0" max="4" min="4" style="159" width="4.54"/>
    <col collapsed="false" customWidth="true" hidden="false" outlineLevel="0" max="5" min="5" style="159" width="10.54"/>
    <col collapsed="false" customWidth="true" hidden="false" outlineLevel="0" max="6" min="6" style="159" width="9.82"/>
    <col collapsed="false" customWidth="true" hidden="false" outlineLevel="0" max="7" min="7" style="159" width="12.73"/>
    <col collapsed="false" customWidth="false" hidden="false" outlineLevel="0" max="16384" min="8" style="159" width="9.18"/>
  </cols>
  <sheetData>
    <row r="1" customFormat="false" ht="15" hidden="false" customHeight="false" outlineLevel="0" collapsed="false">
      <c r="A1" s="315" t="s">
        <v>101</v>
      </c>
      <c r="B1" s="315"/>
      <c r="C1" s="315"/>
      <c r="D1" s="315"/>
      <c r="E1" s="315"/>
      <c r="F1" s="315"/>
      <c r="G1" s="315"/>
    </row>
    <row r="2" customFormat="false" ht="24.75" hidden="false" customHeight="true" outlineLevel="0" collapsed="false">
      <c r="A2" s="148" t="s">
        <v>103</v>
      </c>
      <c r="B2" s="149"/>
      <c r="C2" s="316"/>
      <c r="D2" s="316"/>
      <c r="E2" s="316"/>
      <c r="F2" s="316"/>
      <c r="G2" s="316"/>
    </row>
    <row r="3" customFormat="false" ht="24.75" hidden="false" customHeight="true" outlineLevel="0" collapsed="false">
      <c r="A3" s="148" t="s">
        <v>105</v>
      </c>
      <c r="B3" s="149"/>
      <c r="C3" s="316"/>
      <c r="D3" s="316"/>
      <c r="E3" s="316"/>
      <c r="F3" s="316"/>
      <c r="G3" s="316"/>
    </row>
    <row r="4" customFormat="false" ht="24.75" hidden="false" customHeight="true" outlineLevel="0" collapsed="false">
      <c r="A4" s="148" t="s">
        <v>107</v>
      </c>
      <c r="B4" s="149"/>
      <c r="C4" s="316"/>
      <c r="D4" s="316"/>
      <c r="E4" s="316"/>
      <c r="F4" s="316"/>
      <c r="G4" s="316"/>
    </row>
    <row r="5" customFormat="false" ht="12" hidden="false" customHeight="false" outlineLevel="0" collapsed="false">
      <c r="B5" s="160"/>
      <c r="C5" s="160"/>
      <c r="D5" s="161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Jan Auda</dc:creator>
  <dc:description/>
  <dc:language>cs-CZ</dc:language>
  <cp:lastModifiedBy/>
  <cp:lastPrinted>2019-03-19T12:27:02Z</cp:lastPrinted>
  <dcterms:modified xsi:type="dcterms:W3CDTF">2024-11-13T17:01:13Z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