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wer\Documents\2024\DENDRO+NV-GPK - II.etapa\KÁCENÍ\"/>
    </mc:Choice>
  </mc:AlternateContent>
  <xr:revisionPtr revIDLastSave="0" documentId="13_ncr:1_{39A73AAC-1512-403D-AC27-55408D17285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název části PD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'název části PD'!$1:$7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'název části PD'!$A$1:$H$61</definedName>
    <definedName name="_xlnm.Print_Area" localSheetId="1">Stavba!$A$1:$J$44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2" l="1"/>
  <c r="G45" i="12" s="1"/>
  <c r="I43" i="1" s="1"/>
  <c r="E41" i="12"/>
  <c r="G41" i="12" s="1"/>
  <c r="E12" i="12"/>
  <c r="E17" i="12"/>
  <c r="E9" i="12"/>
  <c r="I19" i="1" l="1"/>
  <c r="E36" i="12"/>
  <c r="G36" i="12" s="1"/>
  <c r="E30" i="12"/>
  <c r="G30" i="12" s="1"/>
  <c r="E34" i="12"/>
  <c r="G34" i="12" s="1"/>
  <c r="E20" i="12"/>
  <c r="E15" i="12"/>
  <c r="G12" i="12" l="1"/>
  <c r="G15" i="12"/>
  <c r="G17" i="12"/>
  <c r="G20" i="12"/>
  <c r="G9" i="12"/>
  <c r="E28" i="12"/>
  <c r="G28" i="12" s="1"/>
  <c r="E26" i="12"/>
  <c r="G26" i="12" s="1"/>
  <c r="E24" i="12"/>
  <c r="G24" i="12" s="1"/>
  <c r="E22" i="12"/>
  <c r="G22" i="12" s="1"/>
  <c r="A12" i="12"/>
  <c r="A15" i="12" s="1"/>
  <c r="A17" i="12" s="1"/>
  <c r="G8" i="12" l="1"/>
  <c r="G48" i="12" s="1"/>
  <c r="A20" i="12"/>
  <c r="A22" i="12" l="1"/>
  <c r="A24" i="12" s="1"/>
  <c r="A26" i="12" s="1"/>
  <c r="A28" i="12" s="1"/>
  <c r="A30" i="12" s="1"/>
  <c r="A34" i="12" l="1"/>
  <c r="A36" i="12" s="1"/>
  <c r="A41" i="12" s="1"/>
  <c r="J28" i="1"/>
  <c r="J26" i="1"/>
  <c r="J23" i="1"/>
  <c r="J24" i="1"/>
  <c r="J25" i="1"/>
  <c r="J27" i="1"/>
  <c r="E24" i="1"/>
  <c r="E26" i="1"/>
  <c r="I42" i="1" l="1"/>
  <c r="I16" i="1" l="1"/>
  <c r="I44" i="1"/>
  <c r="J43" i="1" s="1"/>
  <c r="G25" i="1"/>
  <c r="I21" i="1"/>
  <c r="A23" i="1"/>
  <c r="G24" i="1" s="1"/>
  <c r="G28" i="1"/>
  <c r="A25" i="1" l="1"/>
  <c r="G26" i="1" s="1"/>
  <c r="A27" i="1" s="1"/>
  <c r="A24" i="1"/>
  <c r="J42" i="1"/>
  <c r="A26" i="1" l="1"/>
  <c r="G29" i="1"/>
  <c r="G27" i="1" s="1"/>
  <c r="A29" i="1"/>
  <c r="J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Aigel Petr (9768)</author>
  </authors>
  <commentList>
    <comment ref="H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<sst xmlns="http://schemas.openxmlformats.org/spreadsheetml/2006/main" count="168" uniqueCount="113">
  <si>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</si>
  <si>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</si>
  <si>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</si>
  <si>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</si>
  <si>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</si>
  <si>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</si>
  <si>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</si>
  <si>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</si>
  <si>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</si>
  <si>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</si>
  <si>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</si>
  <si>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</si>
  <si>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</si>
  <si>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</si>
  <si>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</si>
  <si>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</si>
  <si>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</si>
  <si>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</si>
  <si>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</si>
  <si>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</si>
  <si>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</si>
  <si>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</si>
  <si>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</si>
  <si>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</si>
  <si>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</si>
  <si>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</si>
  <si>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</si>
  <si>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</si>
  <si>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</si>
  <si>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</si>
  <si>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</si>
  <si>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</si>
  <si>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</si>
  <si>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</si>
  <si>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</si>
  <si>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</si>
  <si>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</si>
  <si>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CZK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</si>
  <si>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</si>
  <si>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</si>
  <si>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</si>
  <si>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</si>
  <si>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</si>
  <si>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</si>
  <si>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</si>
  <si>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</si>
  <si>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</si>
  <si>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</si>
  <si>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Cen. soustava / platnost</t>
  </si>
  <si>
    <t>Díl:</t>
  </si>
  <si>
    <t>m2</t>
  </si>
  <si>
    <t>Poznámky uchazeče k zadání</t>
  </si>
  <si>
    <t>SML.CENA</t>
  </si>
  <si>
    <t>kus</t>
  </si>
  <si>
    <t>t</t>
  </si>
  <si>
    <t>1</t>
  </si>
  <si>
    <t>Zemní práce</t>
  </si>
  <si>
    <t>vlastní</t>
  </si>
  <si>
    <t>Kácení</t>
  </si>
  <si>
    <t>111201101R00</t>
  </si>
  <si>
    <t xml:space="preserve">Odstr křovin nad 1m s odstr.kořenů </t>
  </si>
  <si>
    <t>112101101R00</t>
  </si>
  <si>
    <t>Kácení stromů listnatých o průměru kmene 10-30 cm</t>
  </si>
  <si>
    <t>112101102R00</t>
  </si>
  <si>
    <t>Kácení stromů listnatých o průměru kmene 30-50 cm</t>
  </si>
  <si>
    <t>112101121R00</t>
  </si>
  <si>
    <t>Kácení stromů jehličnatých o průměru kmene 10-30 cm</t>
  </si>
  <si>
    <t>112101122R00</t>
  </si>
  <si>
    <t>Kácení stromů jehličnatých o průměru kmene 30-50 cm</t>
  </si>
  <si>
    <t>112201101R00</t>
  </si>
  <si>
    <t>Odstranění pařezů, o průměru 10-30 cm</t>
  </si>
  <si>
    <t>112201102R00</t>
  </si>
  <si>
    <t>Odstranění pařezů, o průměru 30 - 50 cm</t>
  </si>
  <si>
    <t>162301421R00</t>
  </si>
  <si>
    <t>Vodorovné přemístění pařezů  D 30 cm do 5000 m</t>
  </si>
  <si>
    <t>162301422R00</t>
  </si>
  <si>
    <t>Vodorovné přemístění pařezů  D 50 cm do 5000 m</t>
  </si>
  <si>
    <t>Poplatek za skládku - dřevní hmota</t>
  </si>
  <si>
    <t>RTS 24/ II</t>
  </si>
  <si>
    <t>viz položka v rozpočtu č.2+4</t>
  </si>
  <si>
    <t>viz položka v rozpočtu č.3+5</t>
  </si>
  <si>
    <t>Odvoz štěpky do 5000m</t>
  </si>
  <si>
    <t>m3</t>
  </si>
  <si>
    <t>viz položka v rozpočtu č.3+5….4*0,7</t>
  </si>
  <si>
    <t>Štěpkování větví -porosty a větve stromů</t>
  </si>
  <si>
    <t>pařezy stromy prům do 50 cm 4ks*100kg</t>
  </si>
  <si>
    <t>FN BRNO – POVOLENÍ PROVIZORNÍHO SJEZDU NA ULICI JIHLAVSKOU</t>
  </si>
  <si>
    <t>solitérní keř -žlutě označený v situaci + viz technická zpráva č.001, kap.2.5</t>
  </si>
  <si>
    <t>viz tabulka dendrol. průzkumu + technická zpráva č.001</t>
  </si>
  <si>
    <t>viz dendrol. průzkum+ technická zpráva č.001 (1 ks-inv.č.6  a 6 ks - součástí porostu.č.10)</t>
  </si>
  <si>
    <t>viz dendrol. Průzkum+technická zpráva č.001 (inv.č.1,2)</t>
  </si>
  <si>
    <t>viz dendrol. Průzkum+ technická zpráva č.001 (3 ks-inv.č.5,7,8  a 14 ks - součástí porostu.č.10)</t>
  </si>
  <si>
    <t>stromy -žlutě označené v situaci + viz technická zpráva č.001, kap.2.5</t>
  </si>
  <si>
    <t>viz dendrol. průzkum +technická zpráva č.001 (2 ks-inv.č.3,4)</t>
  </si>
  <si>
    <t>viz položka v rozpočtu č.1….499*0,01</t>
  </si>
  <si>
    <t>viz položka v rozpočtu č.2+4….51*0,5</t>
  </si>
  <si>
    <t>pařezy porostů prům do 10cm 499*5kg</t>
  </si>
  <si>
    <t>pařezy stromy prům do 30 cm 51ks*50kg</t>
  </si>
  <si>
    <t>štěpka…33,29*500kg</t>
  </si>
  <si>
    <t>Výkaz výměr</t>
  </si>
  <si>
    <t>Výkaz výměr stavby</t>
  </si>
  <si>
    <t>Odprodej kmenů stromů</t>
  </si>
  <si>
    <t>kmeny do 30 cm 51ks</t>
  </si>
  <si>
    <t>kmeny do 50cm 4ks</t>
  </si>
  <si>
    <t>výpočet objemů kmenů proveden dle objemové tabulky pro lesnické účely</t>
  </si>
  <si>
    <t>viz položka v rozpočtu č.10</t>
  </si>
  <si>
    <t>Poznámka pro uchazeče k zadání</t>
  </si>
  <si>
    <t>V položce č.13 je stanovena jednotná cena kulatiny jako cena obvyklá v místě a čase a je neměnná</t>
  </si>
  <si>
    <t>100</t>
  </si>
  <si>
    <t>Průzkumy</t>
  </si>
  <si>
    <t>Náklady na ornitologický průzkum</t>
  </si>
  <si>
    <t>kpl.</t>
  </si>
  <si>
    <t>kvůli kácení ve vegetačním období a možností hnízdění ptáků ve stromech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</si>
</sst>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8"/>
      <name val="Arial CE"/>
    </font>
    <font>
      <i/>
      <sz val="8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8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5" fillId="0" borderId="0"/>
    <xf numFmtId="0" fontId="20" fillId="0" borderId="0"/>
    <xf numFmtId="0" fontId="19" fillId="0" borderId="0" applyAlignment="0">
      <alignment vertical="top" wrapText="1"/>
      <protection locked="0"/>
    </xf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4" fillId="0" borderId="0" xfId="0" applyNumberFormat="1" applyFont="1" applyAlignment="1">
      <alignment vertical="top" shrinkToFit="1"/>
    </xf>
    <xf numFmtId="49" fontId="16" fillId="0" borderId="40" xfId="2" applyNumberFormat="1" applyFont="1" applyBorder="1" applyAlignment="1">
      <alignment horizontal="center" shrinkToFit="1"/>
    </xf>
    <xf numFmtId="4" fontId="16" fillId="0" borderId="40" xfId="2" applyNumberFormat="1" applyFont="1" applyBorder="1" applyAlignment="1">
      <alignment horizontal="right"/>
    </xf>
    <xf numFmtId="4" fontId="16" fillId="0" borderId="40" xfId="2" applyNumberFormat="1" applyFont="1" applyBorder="1"/>
    <xf numFmtId="49" fontId="14" fillId="0" borderId="40" xfId="2" applyNumberFormat="1" applyFont="1" applyBorder="1" applyAlignment="1">
      <alignment horizontal="left" vertical="top"/>
    </xf>
    <xf numFmtId="0" fontId="17" fillId="0" borderId="40" xfId="2" applyFont="1" applyBorder="1" applyAlignment="1">
      <alignment wrapText="1"/>
    </xf>
    <xf numFmtId="0" fontId="1" fillId="0" borderId="40" xfId="2" applyFont="1" applyBorder="1" applyAlignment="1">
      <alignment horizontal="center" vertical="top"/>
    </xf>
    <xf numFmtId="0" fontId="1" fillId="0" borderId="38" xfId="2" applyFont="1" applyBorder="1" applyAlignment="1">
      <alignment horizontal="center" vertical="top"/>
    </xf>
    <xf numFmtId="49" fontId="16" fillId="0" borderId="38" xfId="2" applyNumberFormat="1" applyFont="1" applyBorder="1" applyAlignment="1">
      <alignment horizontal="center" shrinkToFit="1"/>
    </xf>
    <xf numFmtId="4" fontId="16" fillId="0" borderId="38" xfId="2" applyNumberFormat="1" applyFont="1" applyBorder="1" applyAlignment="1">
      <alignment horizontal="right"/>
    </xf>
    <xf numFmtId="4" fontId="16" fillId="0" borderId="38" xfId="2" applyNumberFormat="1" applyFont="1" applyBorder="1"/>
    <xf numFmtId="49" fontId="14" fillId="0" borderId="38" xfId="2" applyNumberFormat="1" applyFont="1" applyBorder="1" applyAlignment="1">
      <alignment horizontal="left" vertical="center"/>
    </xf>
    <xf numFmtId="0" fontId="14" fillId="0" borderId="38" xfId="2" applyFont="1" applyBorder="1" applyAlignment="1">
      <alignment wrapText="1"/>
    </xf>
    <xf numFmtId="4" fontId="14" fillId="0" borderId="38" xfId="0" applyNumberFormat="1" applyFont="1" applyBorder="1" applyAlignment="1">
      <alignment shrinkToFit="1"/>
    </xf>
    <xf numFmtId="4" fontId="16" fillId="0" borderId="0" xfId="2" applyNumberFormat="1" applyFont="1"/>
    <xf numFmtId="4" fontId="14" fillId="0" borderId="0" xfId="0" applyNumberFormat="1" applyFont="1" applyAlignment="1">
      <alignment shrinkToFit="1"/>
    </xf>
    <xf numFmtId="49" fontId="14" fillId="0" borderId="40" xfId="2" applyNumberFormat="1" applyFont="1" applyBorder="1" applyAlignment="1">
      <alignment horizontal="left" vertical="center"/>
    </xf>
    <xf numFmtId="0" fontId="18" fillId="0" borderId="40" xfId="2" applyFont="1" applyBorder="1" applyAlignment="1">
      <alignment wrapText="1"/>
    </xf>
    <xf numFmtId="4" fontId="16" fillId="0" borderId="26" xfId="2" applyNumberFormat="1" applyFont="1" applyBorder="1"/>
    <xf numFmtId="4" fontId="5" fillId="3" borderId="37" xfId="0" applyNumberFormat="1" applyFont="1" applyFill="1" applyBorder="1" applyAlignment="1">
      <alignment vertical="top"/>
    </xf>
    <xf numFmtId="165" fontId="16" fillId="0" borderId="0" xfId="2" applyNumberFormat="1" applyFont="1"/>
    <xf numFmtId="49" fontId="22" fillId="0" borderId="0" xfId="0" applyNumberFormat="1" applyFont="1" applyAlignment="1">
      <alignment horizontal="left" vertical="top" wrapText="1"/>
    </xf>
    <xf numFmtId="4" fontId="16" fillId="0" borderId="38" xfId="2" applyNumberFormat="1" applyFont="1" applyBorder="1" applyAlignment="1" applyProtection="1">
      <alignment horizontal="right"/>
      <protection locked="0"/>
    </xf>
    <xf numFmtId="4" fontId="16" fillId="0" borderId="40" xfId="2" applyNumberFormat="1" applyFont="1" applyBorder="1" applyAlignment="1" applyProtection="1">
      <alignment horizontal="right"/>
      <protection locked="0"/>
    </xf>
    <xf numFmtId="0" fontId="1" fillId="0" borderId="0" xfId="2" applyFont="1" applyAlignment="1">
      <alignment horizontal="center" vertical="top"/>
    </xf>
    <xf numFmtId="49" fontId="14" fillId="0" borderId="0" xfId="2" applyNumberFormat="1" applyFont="1" applyAlignment="1">
      <alignment horizontal="left" vertical="top"/>
    </xf>
    <xf numFmtId="0" fontId="17" fillId="0" borderId="0" xfId="2" applyFont="1" applyAlignment="1">
      <alignment wrapText="1"/>
    </xf>
    <xf numFmtId="49" fontId="16" fillId="0" borderId="0" xfId="2" applyNumberFormat="1" applyFont="1" applyAlignment="1">
      <alignment horizontal="center" shrinkToFit="1"/>
    </xf>
    <xf numFmtId="4" fontId="16" fillId="0" borderId="0" xfId="2" applyNumberFormat="1" applyFont="1" applyAlignment="1">
      <alignment horizontal="right"/>
    </xf>
    <xf numFmtId="49" fontId="3" fillId="0" borderId="36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3" fillId="0" borderId="36" xfId="0" applyNumberFormat="1" applyFont="1" applyBorder="1" applyAlignment="1">
      <alignment vertical="center" wrapText="1"/>
    </xf>
    <xf numFmtId="49" fontId="3" fillId="0" borderId="37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6" borderId="36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horizontal="left" vertical="top" wrapText="1"/>
      <protection locked="0"/>
    </xf>
    <xf numFmtId="0" fontId="0" fillId="6" borderId="22" xfId="0" applyFill="1" applyBorder="1" applyAlignment="1" applyProtection="1">
      <alignment vertical="top" wrapText="1"/>
      <protection locked="0"/>
    </xf>
  </cellXfs>
  <cellStyles count="12">
    <cellStyle name="Normální" xfId="0" builtinId="0"/>
    <cellStyle name="normální 10" xfId="3" xr:uid="{ACC5B96D-D5C5-4EC6-9699-D9A268D5434A}"/>
    <cellStyle name="normální 2" xfId="1" xr:uid="{00000000-0005-0000-0000-000001000000}"/>
    <cellStyle name="normální 2 2" xfId="5" xr:uid="{D51DAE00-C0A2-49B9-BFB5-7AF6C223784D}"/>
    <cellStyle name="Normální 2 2 3" xfId="6" xr:uid="{D69A10A0-B5F8-4315-91C5-F4EEF43D8C8F}"/>
    <cellStyle name="Normální 2 3" xfId="7" xr:uid="{F98567B0-9D87-4656-83DC-84CBF243DCB7}"/>
    <cellStyle name="Normální 2 4" xfId="4" xr:uid="{34541B3D-1A7A-4E3D-89E8-0DE03F600337}"/>
    <cellStyle name="Normální 3 5" xfId="8" xr:uid="{7F6DF880-A852-43D2-AF45-EA4E38AE089D}"/>
    <cellStyle name="normální 7" xfId="9" xr:uid="{877CFE10-864E-4C8B-B04E-0D9DACBB187A}"/>
    <cellStyle name="normální 8" xfId="10" xr:uid="{F0FAD282-9856-4F13-B319-B44D31D7F7D8}"/>
    <cellStyle name="normální 9" xfId="11" xr:uid="{FBA4CA25-2FE6-419D-A2C2-531A739AF7DE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opLeftCell="A19" workbookViewId="0">
      <selection activeCell="A2" sqref="A2:G2"/>
    </sheetView>
  </sheetViews>
  <sheetFormatPr defaultRowHeight="12.75" x14ac:dyDescent="0.2"/>
  <sheetData>
    <row r="1" spans="1:7" x14ac:dyDescent="0.2">
      <c r="A1" s="21" t="s">
        <v>34</v>
      </c>
    </row>
    <row r="2" spans="1:7" ht="57.75" customHeight="1" x14ac:dyDescent="0.2">
      <c r="A2" s="171" t="s">
        <v>35</v>
      </c>
      <c r="B2" s="171"/>
      <c r="C2" s="171"/>
      <c r="D2" s="171"/>
      <c r="E2" s="171"/>
      <c r="F2" s="171"/>
      <c r="G2" s="17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7"/>
  <sheetViews>
    <sheetView showGridLines="0" topLeftCell="B7" zoomScale="70" zoomScaleNormal="7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33</v>
      </c>
      <c r="B1" s="174" t="s">
        <v>100</v>
      </c>
      <c r="C1" s="175"/>
      <c r="D1" s="175"/>
      <c r="E1" s="175"/>
      <c r="F1" s="175"/>
      <c r="G1" s="175"/>
      <c r="H1" s="175"/>
      <c r="I1" s="175"/>
      <c r="J1" s="176"/>
    </row>
    <row r="2" spans="1:15" ht="30" customHeight="1" x14ac:dyDescent="0.2">
      <c r="A2" s="2"/>
      <c r="B2" s="76" t="s">
        <v>21</v>
      </c>
      <c r="C2" s="77"/>
      <c r="D2" s="78"/>
      <c r="E2" s="183" t="s">
        <v>86</v>
      </c>
      <c r="F2" s="184"/>
      <c r="G2" s="184"/>
      <c r="H2" s="184"/>
      <c r="I2" s="184"/>
      <c r="J2" s="185"/>
      <c r="O2" s="1"/>
    </row>
    <row r="3" spans="1:15" ht="30" customHeight="1" x14ac:dyDescent="0.2">
      <c r="A3" s="2"/>
      <c r="B3" s="79"/>
      <c r="C3" s="77"/>
      <c r="D3" s="80"/>
      <c r="E3" s="186" t="s">
        <v>58</v>
      </c>
      <c r="F3" s="187"/>
      <c r="G3" s="187"/>
      <c r="H3" s="187"/>
      <c r="I3" s="187"/>
      <c r="J3" s="188"/>
    </row>
    <row r="4" spans="1:15" ht="30" customHeight="1" x14ac:dyDescent="0.2">
      <c r="A4" s="2"/>
      <c r="B4" s="81"/>
      <c r="C4" s="82"/>
      <c r="D4" s="83"/>
      <c r="E4" s="196"/>
      <c r="F4" s="196"/>
      <c r="G4" s="196"/>
      <c r="H4" s="196"/>
      <c r="I4" s="196"/>
      <c r="J4" s="197"/>
    </row>
    <row r="5" spans="1:15" ht="24" customHeight="1" x14ac:dyDescent="0.2">
      <c r="A5" s="2"/>
      <c r="B5" s="31" t="s">
        <v>20</v>
      </c>
      <c r="D5" s="200"/>
      <c r="E5" s="201"/>
      <c r="F5" s="201"/>
      <c r="G5" s="201"/>
      <c r="H5" s="18" t="s">
        <v>36</v>
      </c>
      <c r="I5" s="22"/>
      <c r="J5" s="8"/>
    </row>
    <row r="6" spans="1:15" ht="15.75" customHeight="1" x14ac:dyDescent="0.2">
      <c r="A6" s="2"/>
      <c r="B6" s="28"/>
      <c r="C6" s="55"/>
      <c r="D6" s="202"/>
      <c r="E6" s="203"/>
      <c r="F6" s="203"/>
      <c r="G6" s="203"/>
      <c r="H6" s="18" t="s">
        <v>31</v>
      </c>
      <c r="I6" s="22"/>
      <c r="J6" s="8"/>
    </row>
    <row r="7" spans="1:15" ht="15.75" customHeight="1" x14ac:dyDescent="0.2">
      <c r="A7" s="2"/>
      <c r="B7" s="29"/>
      <c r="C7" s="56"/>
      <c r="D7" s="53"/>
      <c r="E7" s="204"/>
      <c r="F7" s="205"/>
      <c r="G7" s="205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36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31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190"/>
      <c r="E11" s="190"/>
      <c r="F11" s="190"/>
      <c r="G11" s="190"/>
      <c r="H11" s="18" t="s">
        <v>36</v>
      </c>
      <c r="I11" s="84"/>
      <c r="J11" s="8"/>
    </row>
    <row r="12" spans="1:15" ht="15.75" customHeight="1" x14ac:dyDescent="0.2">
      <c r="A12" s="2"/>
      <c r="B12" s="28"/>
      <c r="C12" s="55"/>
      <c r="D12" s="195"/>
      <c r="E12" s="195"/>
      <c r="F12" s="195"/>
      <c r="G12" s="195"/>
      <c r="H12" s="18" t="s">
        <v>31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198"/>
      <c r="F13" s="199"/>
      <c r="G13" s="199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29</v>
      </c>
      <c r="C15" s="61"/>
      <c r="D15" s="54"/>
      <c r="E15" s="189"/>
      <c r="F15" s="189"/>
      <c r="G15" s="191"/>
      <c r="H15" s="191"/>
      <c r="I15" s="191" t="s">
        <v>28</v>
      </c>
      <c r="J15" s="192"/>
    </row>
    <row r="16" spans="1:15" ht="23.25" customHeight="1" x14ac:dyDescent="0.2">
      <c r="A16" s="114" t="s">
        <v>23</v>
      </c>
      <c r="B16" s="38" t="s">
        <v>23</v>
      </c>
      <c r="C16" s="62"/>
      <c r="D16" s="63"/>
      <c r="E16" s="180"/>
      <c r="F16" s="181"/>
      <c r="G16" s="180"/>
      <c r="H16" s="181"/>
      <c r="I16" s="180">
        <f>SUM(I42:I42)</f>
        <v>-13827.599999999999</v>
      </c>
      <c r="J16" s="182"/>
    </row>
    <row r="17" spans="1:10" ht="23.25" customHeight="1" x14ac:dyDescent="0.2">
      <c r="A17" s="114" t="s">
        <v>24</v>
      </c>
      <c r="B17" s="38" t="s">
        <v>24</v>
      </c>
      <c r="C17" s="62"/>
      <c r="D17" s="63"/>
      <c r="E17" s="180"/>
      <c r="F17" s="181"/>
      <c r="G17" s="180"/>
      <c r="H17" s="181"/>
      <c r="I17" s="180">
        <v>0</v>
      </c>
      <c r="J17" s="182"/>
    </row>
    <row r="18" spans="1:10" ht="23.25" customHeight="1" x14ac:dyDescent="0.2">
      <c r="A18" s="114" t="s">
        <v>25</v>
      </c>
      <c r="B18" s="38" t="s">
        <v>25</v>
      </c>
      <c r="C18" s="62"/>
      <c r="D18" s="63"/>
      <c r="E18" s="180"/>
      <c r="F18" s="181"/>
      <c r="G18" s="180"/>
      <c r="H18" s="181"/>
      <c r="I18" s="180">
        <v>0</v>
      </c>
      <c r="J18" s="182"/>
    </row>
    <row r="19" spans="1:10" ht="23.25" customHeight="1" x14ac:dyDescent="0.2">
      <c r="A19" s="114" t="s">
        <v>40</v>
      </c>
      <c r="B19" s="38" t="s">
        <v>26</v>
      </c>
      <c r="C19" s="62"/>
      <c r="D19" s="63"/>
      <c r="E19" s="180"/>
      <c r="F19" s="181"/>
      <c r="G19" s="180"/>
      <c r="H19" s="181"/>
      <c r="I19" s="180">
        <f>SUM(I43:I43)</f>
        <v>0</v>
      </c>
      <c r="J19" s="182"/>
    </row>
    <row r="20" spans="1:10" ht="23.25" customHeight="1" x14ac:dyDescent="0.2">
      <c r="A20" s="114" t="s">
        <v>41</v>
      </c>
      <c r="B20" s="38" t="s">
        <v>27</v>
      </c>
      <c r="C20" s="62"/>
      <c r="D20" s="63"/>
      <c r="E20" s="180"/>
      <c r="F20" s="181"/>
      <c r="G20" s="180"/>
      <c r="H20" s="181"/>
      <c r="I20" s="180">
        <v>0</v>
      </c>
      <c r="J20" s="182"/>
    </row>
    <row r="21" spans="1:10" ht="23.25" customHeight="1" x14ac:dyDescent="0.2">
      <c r="A21" s="2"/>
      <c r="B21" s="48" t="s">
        <v>28</v>
      </c>
      <c r="C21" s="64"/>
      <c r="D21" s="65"/>
      <c r="E21" s="193"/>
      <c r="F21" s="194"/>
      <c r="G21" s="193"/>
      <c r="H21" s="194"/>
      <c r="I21" s="193">
        <f>SUM(I16:J20)</f>
        <v>-13827.599999999999</v>
      </c>
      <c r="J21" s="219"/>
    </row>
    <row r="22" spans="1:10" ht="33" customHeight="1" x14ac:dyDescent="0.2">
      <c r="A22" s="2"/>
      <c r="B22" s="42" t="s">
        <v>30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0"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7">
        <f>A23</f>
        <v>0</v>
      </c>
      <c r="H24" s="218"/>
      <c r="I24" s="218"/>
      <c r="J24" s="40" t="str">
        <f t="shared" si="0"/>
        <v>CZK</v>
      </c>
    </row>
    <row r="25" spans="1:10" ht="23.25" customHeight="1" x14ac:dyDescent="0.2">
      <c r="A25" s="2">
        <f>ZakladDPHZakl*SazbaDPH2/100</f>
        <v>-2903.7959999999998</v>
      </c>
      <c r="B25" s="38" t="s">
        <v>14</v>
      </c>
      <c r="C25" s="62"/>
      <c r="D25" s="63"/>
      <c r="E25" s="67">
        <v>21</v>
      </c>
      <c r="F25" s="39" t="s">
        <v>0</v>
      </c>
      <c r="G25" s="210">
        <f>I44</f>
        <v>-13827.599999999999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20.400000000017826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77">
        <f>A25</f>
        <v>-2903.7959999999998</v>
      </c>
      <c r="H26" s="178"/>
      <c r="I26" s="1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-16731.395999999997</v>
      </c>
      <c r="B27" s="31" t="s">
        <v>4</v>
      </c>
      <c r="C27" s="70"/>
      <c r="D27" s="71"/>
      <c r="E27" s="70"/>
      <c r="F27" s="16"/>
      <c r="G27" s="179">
        <f>CenaCelkem-(ZakladDPHSni+DPHSni+ZakladDPHZakl+DPHZakl)</f>
        <v>0</v>
      </c>
      <c r="H27" s="179"/>
      <c r="I27" s="179"/>
      <c r="J27" s="41" t="str">
        <f t="shared" si="0"/>
        <v>CZK</v>
      </c>
    </row>
    <row r="28" spans="1:10" ht="27.75" hidden="1" customHeight="1" thickBot="1" x14ac:dyDescent="0.25">
      <c r="A28" s="2"/>
      <c r="B28" s="88" t="s">
        <v>22</v>
      </c>
      <c r="C28" s="89"/>
      <c r="D28" s="89"/>
      <c r="E28" s="90"/>
      <c r="F28" s="91"/>
      <c r="G28" s="212" t="e">
        <f>ZakladDPHSniVypocet+ZakladDPHZaklVypocet</f>
        <v>#REF!</v>
      </c>
      <c r="H28" s="212"/>
      <c r="I28" s="212"/>
      <c r="J28" s="92" t="str">
        <f t="shared" si="0"/>
        <v>CZK</v>
      </c>
    </row>
    <row r="29" spans="1:10" ht="27.75" customHeight="1" thickBot="1" x14ac:dyDescent="0.25">
      <c r="A29" s="2">
        <f>(A27-INT(A27))*100</f>
        <v>60.400000000299769</v>
      </c>
      <c r="B29" s="88" t="s">
        <v>32</v>
      </c>
      <c r="C29" s="93"/>
      <c r="D29" s="93"/>
      <c r="E29" s="93"/>
      <c r="F29" s="94"/>
      <c r="G29" s="209">
        <f>A27</f>
        <v>-16731.395999999997</v>
      </c>
      <c r="H29" s="209"/>
      <c r="I29" s="209"/>
      <c r="J29" s="95" t="s">
        <v>37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9" spans="1:10" ht="15.75" x14ac:dyDescent="0.25">
      <c r="B39" s="96" t="s">
        <v>38</v>
      </c>
    </row>
    <row r="41" spans="1:10" ht="25.5" customHeight="1" x14ac:dyDescent="0.2">
      <c r="A41" s="98"/>
      <c r="B41" s="101" t="s">
        <v>16</v>
      </c>
      <c r="C41" s="101" t="s">
        <v>5</v>
      </c>
      <c r="D41" s="102"/>
      <c r="E41" s="102"/>
      <c r="F41" s="103" t="s">
        <v>39</v>
      </c>
      <c r="G41" s="103"/>
      <c r="H41" s="103"/>
      <c r="I41" s="103" t="s">
        <v>28</v>
      </c>
      <c r="J41" s="103" t="s">
        <v>0</v>
      </c>
    </row>
    <row r="42" spans="1:10" ht="36.75" customHeight="1" x14ac:dyDescent="0.2">
      <c r="A42" s="99"/>
      <c r="B42" s="104" t="s">
        <v>55</v>
      </c>
      <c r="C42" s="206" t="s">
        <v>56</v>
      </c>
      <c r="D42" s="207"/>
      <c r="E42" s="207"/>
      <c r="F42" s="110" t="s">
        <v>23</v>
      </c>
      <c r="G42" s="111"/>
      <c r="H42" s="111"/>
      <c r="I42" s="111">
        <f>'název části PD'!G8</f>
        <v>-13827.599999999999</v>
      </c>
      <c r="J42" s="108">
        <f>IF(I44=0,"",I42/I44*100)</f>
        <v>100</v>
      </c>
    </row>
    <row r="43" spans="1:10" ht="36.75" customHeight="1" x14ac:dyDescent="0.2">
      <c r="A43" s="99"/>
      <c r="B43" s="168" t="s">
        <v>108</v>
      </c>
      <c r="C43" s="172" t="s">
        <v>109</v>
      </c>
      <c r="D43" s="173"/>
      <c r="E43" s="173"/>
      <c r="F43" s="169" t="s">
        <v>40</v>
      </c>
      <c r="G43" s="170"/>
      <c r="H43" s="170"/>
      <c r="I43" s="111">
        <f>'název části PD'!G45</f>
        <v>0</v>
      </c>
      <c r="J43" s="170">
        <f>IF(I44=0,"",I43/I44*100)</f>
        <v>0</v>
      </c>
    </row>
    <row r="44" spans="1:10" ht="25.5" customHeight="1" x14ac:dyDescent="0.2">
      <c r="A44" s="100"/>
      <c r="B44" s="105" t="s">
        <v>1</v>
      </c>
      <c r="C44" s="106"/>
      <c r="D44" s="107"/>
      <c r="E44" s="107"/>
      <c r="F44" s="112"/>
      <c r="G44" s="113"/>
      <c r="H44" s="113"/>
      <c r="I44" s="113">
        <f>SUM(I42:I43)</f>
        <v>-13827.599999999999</v>
      </c>
      <c r="J44" s="109">
        <f>SUM(J42:J42)</f>
        <v>100</v>
      </c>
    </row>
    <row r="45" spans="1:10" x14ac:dyDescent="0.2">
      <c r="F45" s="86"/>
      <c r="G45" s="86"/>
      <c r="H45" s="86"/>
      <c r="I45" s="86"/>
      <c r="J45" s="87"/>
    </row>
    <row r="46" spans="1:10" x14ac:dyDescent="0.2">
      <c r="F46" s="86"/>
      <c r="G46" s="86"/>
      <c r="H46" s="86"/>
      <c r="I46" s="86"/>
      <c r="J46" s="87"/>
    </row>
    <row r="47" spans="1:10" x14ac:dyDescent="0.2">
      <c r="F47" s="86"/>
      <c r="G47" s="86"/>
      <c r="H47" s="86"/>
      <c r="I47" s="86"/>
      <c r="J4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42:E42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50" t="s">
        <v>7</v>
      </c>
      <c r="B2" s="49"/>
      <c r="C2" s="222"/>
      <c r="D2" s="222"/>
      <c r="E2" s="222"/>
      <c r="F2" s="222"/>
      <c r="G2" s="223"/>
    </row>
    <row r="3" spans="1:7" ht="24.95" customHeight="1" x14ac:dyDescent="0.2">
      <c r="A3" s="50" t="s">
        <v>8</v>
      </c>
      <c r="B3" s="49"/>
      <c r="C3" s="222"/>
      <c r="D3" s="222"/>
      <c r="E3" s="222"/>
      <c r="F3" s="222"/>
      <c r="G3" s="223"/>
    </row>
    <row r="4" spans="1:7" ht="24.95" customHeight="1" x14ac:dyDescent="0.2">
      <c r="A4" s="50" t="s">
        <v>9</v>
      </c>
      <c r="B4" s="49"/>
      <c r="C4" s="222"/>
      <c r="D4" s="222"/>
      <c r="E4" s="222"/>
      <c r="F4" s="222"/>
      <c r="G4" s="22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Y3984"/>
  <sheetViews>
    <sheetView tabSelected="1" zoomScaleNormal="100" workbookViewId="0">
      <pane ySplit="7" topLeftCell="A20" activePane="bottomLeft" state="frozen"/>
      <selection pane="bottomLeft" activeCell="J51" sqref="J51"/>
    </sheetView>
  </sheetViews>
  <sheetFormatPr defaultRowHeight="12.75" outlineLevelRow="1" x14ac:dyDescent="0.2"/>
  <cols>
    <col min="1" max="1" width="5.28515625" customWidth="1"/>
    <col min="2" max="2" width="12.5703125" style="97" customWidth="1"/>
    <col min="3" max="3" width="49.8554687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8" width="10.7109375" customWidth="1"/>
    <col min="9" max="9" width="13.85546875" customWidth="1"/>
  </cols>
  <sheetData>
    <row r="1" spans="1:25" ht="17.25" customHeight="1" x14ac:dyDescent="0.25">
      <c r="A1" s="236" t="s">
        <v>99</v>
      </c>
      <c r="B1" s="236"/>
      <c r="C1" s="236"/>
      <c r="D1" s="236"/>
      <c r="E1" s="236"/>
      <c r="F1" s="236"/>
      <c r="G1" s="236"/>
    </row>
    <row r="2" spans="1:25" ht="15.6" customHeight="1" x14ac:dyDescent="0.2">
      <c r="A2" s="115" t="s">
        <v>7</v>
      </c>
      <c r="B2" s="49"/>
      <c r="C2" s="237" t="s">
        <v>86</v>
      </c>
      <c r="D2" s="238"/>
      <c r="E2" s="238"/>
      <c r="F2" s="238"/>
      <c r="G2" s="239"/>
    </row>
    <row r="3" spans="1:25" ht="15" customHeight="1" x14ac:dyDescent="0.2">
      <c r="A3" s="115" t="s">
        <v>8</v>
      </c>
      <c r="B3" s="49"/>
      <c r="C3" s="237"/>
      <c r="D3" s="238"/>
      <c r="E3" s="238"/>
      <c r="F3" s="238"/>
      <c r="G3" s="239"/>
    </row>
    <row r="4" spans="1:25" ht="15" customHeight="1" x14ac:dyDescent="0.2">
      <c r="A4" s="116" t="s">
        <v>9</v>
      </c>
      <c r="B4" s="117"/>
      <c r="C4" s="240" t="s">
        <v>58</v>
      </c>
      <c r="D4" s="241"/>
      <c r="E4" s="241"/>
      <c r="F4" s="241"/>
      <c r="G4" s="242"/>
    </row>
    <row r="5" spans="1:25" ht="15" customHeight="1" x14ac:dyDescent="0.2">
      <c r="D5" s="10"/>
    </row>
    <row r="6" spans="1:25" ht="40.5" customHeight="1" x14ac:dyDescent="0.2">
      <c r="A6" s="119" t="s">
        <v>42</v>
      </c>
      <c r="B6" s="121" t="s">
        <v>43</v>
      </c>
      <c r="C6" s="121" t="s">
        <v>44</v>
      </c>
      <c r="D6" s="120" t="s">
        <v>45</v>
      </c>
      <c r="E6" s="119" t="s">
        <v>46</v>
      </c>
      <c r="F6" s="118" t="s">
        <v>47</v>
      </c>
      <c r="G6" s="119" t="s">
        <v>28</v>
      </c>
      <c r="H6" s="122" t="s">
        <v>48</v>
      </c>
    </row>
    <row r="7" spans="1:25" ht="15" customHeight="1" x14ac:dyDescent="0.2">
      <c r="A7" s="3"/>
      <c r="B7" s="4"/>
      <c r="C7" s="4"/>
      <c r="D7" s="6"/>
      <c r="E7" s="124"/>
      <c r="F7" s="125"/>
      <c r="G7" s="125"/>
      <c r="H7" s="125"/>
    </row>
    <row r="8" spans="1:25" x14ac:dyDescent="0.2">
      <c r="A8" s="130" t="s">
        <v>49</v>
      </c>
      <c r="B8" s="131" t="s">
        <v>55</v>
      </c>
      <c r="C8" s="135" t="s">
        <v>56</v>
      </c>
      <c r="D8" s="132"/>
      <c r="E8" s="133"/>
      <c r="F8" s="134"/>
      <c r="G8" s="134">
        <f>SUM(G9:G41)</f>
        <v>-13827.599999999999</v>
      </c>
      <c r="H8" s="134"/>
    </row>
    <row r="9" spans="1:25" outlineLevel="1" x14ac:dyDescent="0.2">
      <c r="A9" s="146">
        <v>1</v>
      </c>
      <c r="B9" s="150" t="s">
        <v>59</v>
      </c>
      <c r="C9" s="151" t="s">
        <v>60</v>
      </c>
      <c r="D9" s="147" t="s">
        <v>50</v>
      </c>
      <c r="E9" s="148">
        <f>E10+E11</f>
        <v>499</v>
      </c>
      <c r="F9" s="161"/>
      <c r="G9" s="149">
        <f t="shared" ref="G9:G15" si="0">E9*F9</f>
        <v>0</v>
      </c>
      <c r="H9" s="152" t="s">
        <v>78</v>
      </c>
      <c r="I9" s="157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ht="16.5" customHeight="1" outlineLevel="1" x14ac:dyDescent="0.2">
      <c r="A10" s="145"/>
      <c r="B10" s="155"/>
      <c r="C10" s="144" t="s">
        <v>88</v>
      </c>
      <c r="D10" s="140"/>
      <c r="E10" s="156">
        <v>489</v>
      </c>
      <c r="F10" s="162"/>
      <c r="G10" s="142"/>
      <c r="H10" s="154"/>
      <c r="I10" s="157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5" ht="27.75" customHeight="1" outlineLevel="1" x14ac:dyDescent="0.2">
      <c r="A11" s="145"/>
      <c r="B11" s="155"/>
      <c r="C11" s="144" t="s">
        <v>87</v>
      </c>
      <c r="D11" s="140"/>
      <c r="E11" s="156">
        <v>10</v>
      </c>
      <c r="F11" s="162"/>
      <c r="G11" s="142"/>
      <c r="H11" s="139"/>
      <c r="I11" s="157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</row>
    <row r="12" spans="1:25" ht="16.899999999999999" customHeight="1" outlineLevel="1" x14ac:dyDescent="0.2">
      <c r="A12" s="146">
        <f>A9+1</f>
        <v>2</v>
      </c>
      <c r="B12" s="150" t="s">
        <v>61</v>
      </c>
      <c r="C12" s="151" t="s">
        <v>62</v>
      </c>
      <c r="D12" s="147" t="s">
        <v>53</v>
      </c>
      <c r="E12" s="148">
        <f>SUM(E13:E14)</f>
        <v>9</v>
      </c>
      <c r="F12" s="161"/>
      <c r="G12" s="149">
        <f>E12*F12</f>
        <v>0</v>
      </c>
      <c r="H12" s="152" t="s">
        <v>78</v>
      </c>
      <c r="I12" s="157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</row>
    <row r="13" spans="1:25" ht="24" customHeight="1" outlineLevel="1" x14ac:dyDescent="0.2">
      <c r="A13" s="145"/>
      <c r="B13" s="155"/>
      <c r="C13" s="144" t="s">
        <v>89</v>
      </c>
      <c r="D13" s="140"/>
      <c r="E13" s="156">
        <v>7</v>
      </c>
      <c r="F13" s="162"/>
      <c r="G13" s="157"/>
      <c r="H13" s="139"/>
      <c r="I13" s="15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5" ht="24" customHeight="1" outlineLevel="1" x14ac:dyDescent="0.2">
      <c r="A14" s="145"/>
      <c r="B14" s="155"/>
      <c r="C14" s="144" t="s">
        <v>92</v>
      </c>
      <c r="D14" s="140"/>
      <c r="E14" s="156">
        <v>2</v>
      </c>
      <c r="F14" s="162"/>
      <c r="G14" s="157"/>
      <c r="H14" s="139"/>
      <c r="I14" s="15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</row>
    <row r="15" spans="1:25" outlineLevel="1" x14ac:dyDescent="0.2">
      <c r="A15" s="146">
        <f>A12+1</f>
        <v>3</v>
      </c>
      <c r="B15" s="150" t="s">
        <v>63</v>
      </c>
      <c r="C15" s="151" t="s">
        <v>64</v>
      </c>
      <c r="D15" s="147" t="s">
        <v>53</v>
      </c>
      <c r="E15" s="148">
        <f>E16</f>
        <v>2</v>
      </c>
      <c r="F15" s="161"/>
      <c r="G15" s="149">
        <f t="shared" si="0"/>
        <v>0</v>
      </c>
      <c r="H15" s="152" t="s">
        <v>78</v>
      </c>
      <c r="I15" s="15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</row>
    <row r="16" spans="1:25" outlineLevel="1" x14ac:dyDescent="0.2">
      <c r="A16" s="146"/>
      <c r="B16" s="155"/>
      <c r="C16" s="144" t="s">
        <v>90</v>
      </c>
      <c r="D16" s="140"/>
      <c r="E16" s="156">
        <v>2</v>
      </c>
      <c r="F16" s="162"/>
      <c r="G16" s="157"/>
      <c r="H16" s="139"/>
      <c r="I16" s="15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5" outlineLevel="1" x14ac:dyDescent="0.2">
      <c r="A17" s="146">
        <f t="shared" ref="A17" si="1">A15+1</f>
        <v>4</v>
      </c>
      <c r="B17" s="150" t="s">
        <v>65</v>
      </c>
      <c r="C17" s="151" t="s">
        <v>66</v>
      </c>
      <c r="D17" s="147" t="s">
        <v>53</v>
      </c>
      <c r="E17" s="148">
        <f>SUM(E18:E19)</f>
        <v>42</v>
      </c>
      <c r="F17" s="161"/>
      <c r="G17" s="149">
        <f>E17*F17</f>
        <v>0</v>
      </c>
      <c r="H17" s="152" t="s">
        <v>78</v>
      </c>
      <c r="I17" s="15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</row>
    <row r="18" spans="1:25" ht="22.5" outlineLevel="1" x14ac:dyDescent="0.2">
      <c r="A18" s="145"/>
      <c r="B18" s="155"/>
      <c r="C18" s="144" t="s">
        <v>91</v>
      </c>
      <c r="D18" s="140"/>
      <c r="E18" s="156">
        <v>17</v>
      </c>
      <c r="F18" s="162"/>
      <c r="G18" s="157"/>
      <c r="H18" s="154"/>
      <c r="I18" s="15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5" ht="27" customHeight="1" outlineLevel="1" x14ac:dyDescent="0.2">
      <c r="A19" s="145"/>
      <c r="B19" s="155"/>
      <c r="C19" s="144" t="s">
        <v>92</v>
      </c>
      <c r="D19" s="140"/>
      <c r="E19" s="156">
        <v>25</v>
      </c>
      <c r="F19" s="162"/>
      <c r="G19" s="157"/>
      <c r="H19" s="139"/>
      <c r="I19" s="15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5" outlineLevel="1" x14ac:dyDescent="0.2">
      <c r="A20" s="146">
        <f>A17+1</f>
        <v>5</v>
      </c>
      <c r="B20" s="150" t="s">
        <v>67</v>
      </c>
      <c r="C20" s="151" t="s">
        <v>68</v>
      </c>
      <c r="D20" s="147" t="s">
        <v>53</v>
      </c>
      <c r="E20" s="148">
        <f>E21</f>
        <v>2</v>
      </c>
      <c r="F20" s="161"/>
      <c r="G20" s="149">
        <f>E20*F20</f>
        <v>0</v>
      </c>
      <c r="H20" s="152" t="s">
        <v>78</v>
      </c>
      <c r="I20" s="15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1" spans="1:25" outlineLevel="1" x14ac:dyDescent="0.2">
      <c r="A21" s="146"/>
      <c r="B21" s="155"/>
      <c r="C21" s="144" t="s">
        <v>93</v>
      </c>
      <c r="D21" s="140"/>
      <c r="E21" s="156">
        <v>2</v>
      </c>
      <c r="F21" s="162"/>
      <c r="G21" s="157"/>
      <c r="H21" s="139"/>
      <c r="I21" s="15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</row>
    <row r="22" spans="1:25" ht="17.45" customHeight="1" outlineLevel="1" x14ac:dyDescent="0.2">
      <c r="A22" s="146">
        <f t="shared" ref="A22" si="2">A20+1</f>
        <v>6</v>
      </c>
      <c r="B22" s="150" t="s">
        <v>69</v>
      </c>
      <c r="C22" s="151" t="s">
        <v>70</v>
      </c>
      <c r="D22" s="147" t="s">
        <v>53</v>
      </c>
      <c r="E22" s="148">
        <f>E23</f>
        <v>51</v>
      </c>
      <c r="F22" s="161"/>
      <c r="G22" s="149">
        <f>E22*F22</f>
        <v>0</v>
      </c>
      <c r="H22" s="152" t="s">
        <v>78</v>
      </c>
      <c r="I22" s="15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</row>
    <row r="23" spans="1:25" outlineLevel="1" x14ac:dyDescent="0.2">
      <c r="A23" s="145"/>
      <c r="B23" s="155"/>
      <c r="C23" s="156" t="s">
        <v>79</v>
      </c>
      <c r="D23" s="140"/>
      <c r="E23" s="156">
        <v>51</v>
      </c>
      <c r="F23" s="162"/>
      <c r="G23" s="157"/>
      <c r="H23" s="139"/>
      <c r="I23" s="15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</row>
    <row r="24" spans="1:25" outlineLevel="1" x14ac:dyDescent="0.2">
      <c r="A24" s="146">
        <f t="shared" ref="A24:A30" si="3">A22+1</f>
        <v>7</v>
      </c>
      <c r="B24" s="150" t="s">
        <v>71</v>
      </c>
      <c r="C24" s="151" t="s">
        <v>72</v>
      </c>
      <c r="D24" s="147" t="s">
        <v>53</v>
      </c>
      <c r="E24" s="148">
        <f>E25</f>
        <v>4</v>
      </c>
      <c r="F24" s="161"/>
      <c r="G24" s="149">
        <f>E24*F24</f>
        <v>0</v>
      </c>
      <c r="H24" s="152" t="s">
        <v>78</v>
      </c>
      <c r="I24" s="15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</row>
    <row r="25" spans="1:25" outlineLevel="1" x14ac:dyDescent="0.2">
      <c r="A25" s="146"/>
      <c r="B25" s="155"/>
      <c r="C25" s="156" t="s">
        <v>80</v>
      </c>
      <c r="D25" s="140"/>
      <c r="E25" s="156">
        <v>4</v>
      </c>
      <c r="F25" s="162"/>
      <c r="G25" s="157"/>
      <c r="H25" s="139"/>
      <c r="I25" s="15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</row>
    <row r="26" spans="1:25" outlineLevel="1" x14ac:dyDescent="0.2">
      <c r="A26" s="146">
        <f t="shared" si="3"/>
        <v>8</v>
      </c>
      <c r="B26" s="150" t="s">
        <v>73</v>
      </c>
      <c r="C26" s="151" t="s">
        <v>74</v>
      </c>
      <c r="D26" s="147" t="s">
        <v>53</v>
      </c>
      <c r="E26" s="148">
        <f>E27</f>
        <v>51</v>
      </c>
      <c r="F26" s="161"/>
      <c r="G26" s="149">
        <f>E26*F26</f>
        <v>0</v>
      </c>
      <c r="H26" s="152" t="s">
        <v>78</v>
      </c>
      <c r="I26" s="15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</row>
    <row r="27" spans="1:25" outlineLevel="1" x14ac:dyDescent="0.2">
      <c r="A27" s="146"/>
      <c r="B27" s="155"/>
      <c r="C27" s="156" t="s">
        <v>79</v>
      </c>
      <c r="D27" s="140"/>
      <c r="E27" s="156">
        <v>51</v>
      </c>
      <c r="F27" s="162"/>
      <c r="G27" s="157"/>
      <c r="H27" s="139"/>
      <c r="I27" s="15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</row>
    <row r="28" spans="1:25" outlineLevel="1" x14ac:dyDescent="0.2">
      <c r="A28" s="146">
        <f t="shared" si="3"/>
        <v>9</v>
      </c>
      <c r="B28" s="150" t="s">
        <v>75</v>
      </c>
      <c r="C28" s="151" t="s">
        <v>76</v>
      </c>
      <c r="D28" s="147" t="s">
        <v>53</v>
      </c>
      <c r="E28" s="148">
        <f>E29</f>
        <v>4</v>
      </c>
      <c r="F28" s="161"/>
      <c r="G28" s="149">
        <f>E28*F28</f>
        <v>0</v>
      </c>
      <c r="H28" s="152" t="s">
        <v>78</v>
      </c>
      <c r="I28" s="15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</row>
    <row r="29" spans="1:25" outlineLevel="1" x14ac:dyDescent="0.2">
      <c r="A29" s="146"/>
      <c r="B29" s="155"/>
      <c r="C29" s="156" t="s">
        <v>80</v>
      </c>
      <c r="D29" s="140"/>
      <c r="E29" s="156">
        <v>4</v>
      </c>
      <c r="F29" s="162"/>
      <c r="G29" s="149"/>
      <c r="H29" s="154"/>
      <c r="I29" s="15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</row>
    <row r="30" spans="1:25" outlineLevel="1" x14ac:dyDescent="0.2">
      <c r="A30" s="146">
        <f t="shared" si="3"/>
        <v>10</v>
      </c>
      <c r="B30" s="150" t="s">
        <v>52</v>
      </c>
      <c r="C30" s="151" t="s">
        <v>84</v>
      </c>
      <c r="D30" s="147" t="s">
        <v>82</v>
      </c>
      <c r="E30" s="148">
        <f>SUM(E31:E33)</f>
        <v>33.29</v>
      </c>
      <c r="F30" s="161"/>
      <c r="G30" s="149">
        <f t="shared" ref="G30:G36" si="4">E30*F30</f>
        <v>0</v>
      </c>
      <c r="H30" s="152" t="s">
        <v>57</v>
      </c>
      <c r="I30" s="15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</row>
    <row r="31" spans="1:25" outlineLevel="1" x14ac:dyDescent="0.2">
      <c r="A31" s="145"/>
      <c r="B31" s="155"/>
      <c r="C31" s="156" t="s">
        <v>94</v>
      </c>
      <c r="D31" s="140"/>
      <c r="E31" s="156">
        <v>4.99</v>
      </c>
      <c r="F31" s="162"/>
      <c r="G31" s="155"/>
      <c r="H31" s="154"/>
      <c r="I31" s="15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</row>
    <row r="32" spans="1:25" ht="15.6" customHeight="1" outlineLevel="1" x14ac:dyDescent="0.2">
      <c r="A32" s="145"/>
      <c r="B32" s="143"/>
      <c r="C32" s="156" t="s">
        <v>95</v>
      </c>
      <c r="D32" s="140"/>
      <c r="E32" s="156">
        <v>25.5</v>
      </c>
      <c r="F32" s="162"/>
      <c r="G32" s="143"/>
      <c r="H32" s="154"/>
      <c r="I32" s="15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</row>
    <row r="33" spans="1:25" outlineLevel="1" x14ac:dyDescent="0.2">
      <c r="A33" s="145"/>
      <c r="B33" s="143"/>
      <c r="C33" s="156" t="s">
        <v>83</v>
      </c>
      <c r="D33" s="140"/>
      <c r="E33" s="156">
        <v>2.8</v>
      </c>
      <c r="F33" s="162"/>
      <c r="G33" s="143"/>
      <c r="I33" s="15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</row>
    <row r="34" spans="1:25" ht="16.899999999999999" customHeight="1" outlineLevel="1" x14ac:dyDescent="0.2">
      <c r="A34" s="146">
        <f>A30+1</f>
        <v>11</v>
      </c>
      <c r="B34" s="150" t="s">
        <v>52</v>
      </c>
      <c r="C34" s="151" t="s">
        <v>81</v>
      </c>
      <c r="D34" s="147" t="s">
        <v>82</v>
      </c>
      <c r="E34" s="148">
        <f>E35</f>
        <v>33.29</v>
      </c>
      <c r="F34" s="161"/>
      <c r="G34" s="149">
        <f t="shared" si="4"/>
        <v>0</v>
      </c>
      <c r="H34" s="152" t="s">
        <v>57</v>
      </c>
      <c r="I34" s="159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</row>
    <row r="35" spans="1:25" ht="15.6" customHeight="1" outlineLevel="1" x14ac:dyDescent="0.2">
      <c r="A35" s="146"/>
      <c r="B35" s="143"/>
      <c r="C35" s="156" t="s">
        <v>105</v>
      </c>
      <c r="D35" s="140"/>
      <c r="E35" s="156">
        <v>33.29</v>
      </c>
      <c r="F35" s="162"/>
      <c r="G35" s="149"/>
      <c r="H35" s="154"/>
      <c r="I35" s="15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</row>
    <row r="36" spans="1:25" outlineLevel="1" x14ac:dyDescent="0.2">
      <c r="A36" s="146">
        <f>A34+1</f>
        <v>12</v>
      </c>
      <c r="B36" s="150" t="s">
        <v>52</v>
      </c>
      <c r="C36" s="151" t="s">
        <v>77</v>
      </c>
      <c r="D36" s="147" t="s">
        <v>54</v>
      </c>
      <c r="E36" s="148">
        <f>SUM(E37:E40)</f>
        <v>22.09</v>
      </c>
      <c r="F36" s="161"/>
      <c r="G36" s="149">
        <f t="shared" si="4"/>
        <v>0</v>
      </c>
      <c r="H36" s="152" t="s">
        <v>57</v>
      </c>
      <c r="I36" s="15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</row>
    <row r="37" spans="1:25" outlineLevel="1" x14ac:dyDescent="0.2">
      <c r="A37" s="145"/>
      <c r="B37" s="155"/>
      <c r="C37" s="144" t="s">
        <v>96</v>
      </c>
      <c r="D37" s="140"/>
      <c r="E37" s="144">
        <v>2.4950000000000001</v>
      </c>
      <c r="F37" s="141"/>
      <c r="G37" s="157"/>
      <c r="I37" s="15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</row>
    <row r="38" spans="1:25" outlineLevel="1" x14ac:dyDescent="0.2">
      <c r="A38" s="145"/>
      <c r="B38" s="155"/>
      <c r="C38" s="144" t="s">
        <v>97</v>
      </c>
      <c r="D38" s="140"/>
      <c r="E38" s="144">
        <v>2.5499999999999998</v>
      </c>
      <c r="F38" s="141"/>
      <c r="G38" s="157"/>
      <c r="I38" s="15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</row>
    <row r="39" spans="1:25" outlineLevel="1" x14ac:dyDescent="0.2">
      <c r="A39" s="145"/>
      <c r="B39" s="143"/>
      <c r="C39" s="144" t="s">
        <v>85</v>
      </c>
      <c r="D39" s="140"/>
      <c r="E39" s="144">
        <v>0.4</v>
      </c>
      <c r="F39" s="141"/>
      <c r="G39" s="157"/>
      <c r="I39" s="15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</row>
    <row r="40" spans="1:25" outlineLevel="1" x14ac:dyDescent="0.2">
      <c r="A40" s="145"/>
      <c r="B40" s="143"/>
      <c r="C40" s="144" t="s">
        <v>98</v>
      </c>
      <c r="D40" s="140"/>
      <c r="E40" s="144">
        <v>16.645</v>
      </c>
      <c r="F40" s="141"/>
      <c r="G40" s="157"/>
      <c r="I40" s="15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</row>
    <row r="41" spans="1:25" outlineLevel="1" x14ac:dyDescent="0.2">
      <c r="A41" s="146">
        <f>A36+1</f>
        <v>13</v>
      </c>
      <c r="B41" s="150" t="s">
        <v>52</v>
      </c>
      <c r="C41" s="151" t="s">
        <v>101</v>
      </c>
      <c r="D41" s="147" t="s">
        <v>82</v>
      </c>
      <c r="E41" s="148">
        <f>SUM(E42:E53)</f>
        <v>10.02</v>
      </c>
      <c r="F41" s="148">
        <v>-1380</v>
      </c>
      <c r="G41" s="149">
        <f t="shared" ref="G41" si="5">E41*F41</f>
        <v>-13827.599999999999</v>
      </c>
      <c r="H41" s="152" t="s">
        <v>57</v>
      </c>
      <c r="I41" s="15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</row>
    <row r="42" spans="1:25" x14ac:dyDescent="0.2">
      <c r="A42" s="145"/>
      <c r="B42" s="155"/>
      <c r="C42" s="144" t="s">
        <v>102</v>
      </c>
      <c r="D42" s="140"/>
      <c r="E42" s="144">
        <v>7.26</v>
      </c>
      <c r="F42" s="141"/>
      <c r="G42" s="157"/>
    </row>
    <row r="43" spans="1:25" x14ac:dyDescent="0.2">
      <c r="A43" s="145"/>
      <c r="B43" s="143"/>
      <c r="C43" s="144" t="s">
        <v>103</v>
      </c>
      <c r="D43" s="140"/>
      <c r="E43" s="144">
        <v>1.76</v>
      </c>
      <c r="F43" s="141"/>
      <c r="G43" s="157"/>
    </row>
    <row r="44" spans="1:25" ht="22.5" x14ac:dyDescent="0.2">
      <c r="A44" s="163"/>
      <c r="B44" s="164"/>
      <c r="C44" s="160" t="s">
        <v>104</v>
      </c>
      <c r="D44" s="166"/>
      <c r="E44" s="165"/>
      <c r="F44" s="167"/>
      <c r="G44" s="153"/>
    </row>
    <row r="45" spans="1:25" x14ac:dyDescent="0.2">
      <c r="A45" s="130" t="s">
        <v>49</v>
      </c>
      <c r="B45" s="131" t="s">
        <v>108</v>
      </c>
      <c r="C45" s="135" t="s">
        <v>109</v>
      </c>
      <c r="D45" s="132"/>
      <c r="E45" s="133"/>
      <c r="F45" s="134"/>
      <c r="G45" s="134">
        <f>SUM(G46:G46)</f>
        <v>0</v>
      </c>
      <c r="H45" s="134"/>
    </row>
    <row r="46" spans="1:25" x14ac:dyDescent="0.2">
      <c r="A46" s="146">
        <v>14</v>
      </c>
      <c r="B46" s="150" t="s">
        <v>52</v>
      </c>
      <c r="C46" s="151" t="s">
        <v>110</v>
      </c>
      <c r="D46" s="147" t="s">
        <v>111</v>
      </c>
      <c r="E46" s="148">
        <v>1</v>
      </c>
      <c r="F46" s="161"/>
      <c r="G46" s="149">
        <f t="shared" ref="G46" si="6">E46*F46</f>
        <v>0</v>
      </c>
      <c r="H46" s="152" t="s">
        <v>78</v>
      </c>
    </row>
    <row r="47" spans="1:25" ht="22.5" x14ac:dyDescent="0.2">
      <c r="A47" s="145"/>
      <c r="B47" s="155"/>
      <c r="C47" s="144" t="s">
        <v>112</v>
      </c>
      <c r="D47" s="140"/>
      <c r="E47" s="156"/>
      <c r="F47" s="141"/>
      <c r="G47" s="142"/>
      <c r="H47" s="154"/>
    </row>
    <row r="48" spans="1:25" x14ac:dyDescent="0.2">
      <c r="A48" s="126"/>
      <c r="B48" s="127" t="s">
        <v>28</v>
      </c>
      <c r="C48" s="137"/>
      <c r="D48" s="128"/>
      <c r="E48" s="129"/>
      <c r="F48" s="129"/>
      <c r="G48" s="158">
        <f>G8+G45</f>
        <v>-13827.599999999999</v>
      </c>
      <c r="H48" s="129"/>
    </row>
    <row r="49" spans="1:8" x14ac:dyDescent="0.2">
      <c r="A49" s="3"/>
      <c r="B49" s="4"/>
      <c r="C49" s="136"/>
      <c r="D49" s="6"/>
      <c r="E49" s="3"/>
      <c r="F49" s="3"/>
      <c r="G49" s="3"/>
      <c r="H49" s="3"/>
    </row>
    <row r="50" spans="1:8" x14ac:dyDescent="0.2">
      <c r="A50" s="243" t="s">
        <v>106</v>
      </c>
      <c r="B50" s="243"/>
      <c r="C50" s="244"/>
      <c r="D50" s="6"/>
      <c r="E50" s="3"/>
      <c r="F50" s="3"/>
      <c r="G50" s="3"/>
      <c r="H50" s="3"/>
    </row>
    <row r="51" spans="1:8" x14ac:dyDescent="0.2">
      <c r="A51" s="245" t="s">
        <v>107</v>
      </c>
      <c r="B51" s="246"/>
      <c r="C51" s="247"/>
      <c r="D51" s="246"/>
      <c r="E51" s="246"/>
      <c r="F51" s="246"/>
      <c r="G51" s="248"/>
      <c r="H51" s="3"/>
    </row>
    <row r="52" spans="1:8" x14ac:dyDescent="0.2">
      <c r="A52" s="3"/>
      <c r="B52" s="4"/>
      <c r="C52" s="136"/>
      <c r="D52" s="6"/>
      <c r="E52" s="3"/>
      <c r="F52" s="3"/>
      <c r="G52" s="3"/>
      <c r="H52" s="3"/>
    </row>
    <row r="53" spans="1:8" x14ac:dyDescent="0.2">
      <c r="A53" s="3"/>
      <c r="B53" s="4"/>
      <c r="C53" s="136"/>
      <c r="D53" s="6"/>
      <c r="E53" s="3"/>
      <c r="F53" s="3"/>
      <c r="G53" s="3"/>
      <c r="H53" s="3"/>
    </row>
    <row r="54" spans="1:8" x14ac:dyDescent="0.2">
      <c r="A54" s="243" t="s">
        <v>51</v>
      </c>
      <c r="B54" s="243"/>
      <c r="C54" s="244"/>
      <c r="D54" s="6"/>
      <c r="E54" s="3"/>
      <c r="F54" s="3"/>
      <c r="G54" s="3"/>
      <c r="H54" s="3"/>
    </row>
    <row r="55" spans="1:8" x14ac:dyDescent="0.2">
      <c r="A55" s="224"/>
      <c r="B55" s="225"/>
      <c r="C55" s="226"/>
      <c r="D55" s="225"/>
      <c r="E55" s="225"/>
      <c r="F55" s="225"/>
      <c r="G55" s="227"/>
      <c r="H55" s="3"/>
    </row>
    <row r="56" spans="1:8" x14ac:dyDescent="0.2">
      <c r="A56" s="228"/>
      <c r="B56" s="229"/>
      <c r="C56" s="230"/>
      <c r="D56" s="229"/>
      <c r="E56" s="229"/>
      <c r="F56" s="229"/>
      <c r="G56" s="231"/>
      <c r="H56" s="3"/>
    </row>
    <row r="57" spans="1:8" x14ac:dyDescent="0.2">
      <c r="A57" s="228"/>
      <c r="B57" s="229"/>
      <c r="C57" s="230"/>
      <c r="D57" s="229"/>
      <c r="E57" s="229"/>
      <c r="F57" s="229"/>
      <c r="G57" s="231"/>
      <c r="H57" s="3"/>
    </row>
    <row r="58" spans="1:8" x14ac:dyDescent="0.2">
      <c r="A58" s="228"/>
      <c r="B58" s="229"/>
      <c r="C58" s="230"/>
      <c r="D58" s="229"/>
      <c r="E58" s="229"/>
      <c r="F58" s="229"/>
      <c r="G58" s="231"/>
      <c r="H58" s="3"/>
    </row>
    <row r="59" spans="1:8" x14ac:dyDescent="0.2">
      <c r="A59" s="232"/>
      <c r="B59" s="233"/>
      <c r="C59" s="234"/>
      <c r="D59" s="233"/>
      <c r="E59" s="233"/>
      <c r="F59" s="233"/>
      <c r="G59" s="235"/>
      <c r="H59" s="3"/>
    </row>
    <row r="60" spans="1:8" x14ac:dyDescent="0.2">
      <c r="A60" s="3"/>
      <c r="B60" s="4"/>
      <c r="C60" s="136"/>
      <c r="D60" s="6"/>
      <c r="E60" s="3"/>
      <c r="F60" s="3"/>
      <c r="G60" s="3"/>
      <c r="H60" s="3"/>
    </row>
    <row r="61" spans="1:8" x14ac:dyDescent="0.2">
      <c r="C61" s="138"/>
      <c r="D61" s="10"/>
    </row>
    <row r="62" spans="1:8" x14ac:dyDescent="0.2">
      <c r="D62" s="10"/>
    </row>
    <row r="63" spans="1:8" x14ac:dyDescent="0.2">
      <c r="D63" s="10"/>
    </row>
    <row r="64" spans="1:8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</sheetData>
  <sheetProtection sheet="1" objects="1" scenarios="1"/>
  <mergeCells count="8">
    <mergeCell ref="A55:G59"/>
    <mergeCell ref="A1:G1"/>
    <mergeCell ref="C2:G2"/>
    <mergeCell ref="C3:G3"/>
    <mergeCell ref="C4:G4"/>
    <mergeCell ref="A54:C54"/>
    <mergeCell ref="A50:C50"/>
    <mergeCell ref="A51:G51"/>
  </mergeCells>
  <phoneticPr fontId="21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název části PD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'název části PD'!Názvy_tisku</vt:lpstr>
      <vt:lpstr>oadresa</vt:lpstr>
      <vt:lpstr>Stavba!Objednatel</vt:lpstr>
      <vt:lpstr>'název části PD'!Oblast_tisku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Dagmar Hawerlandova</cp:lastModifiedBy>
  <cp:lastPrinted>2019-03-19T12:27:02Z</cp:lastPrinted>
  <dcterms:created xsi:type="dcterms:W3CDTF">2009-04-08T07:15:50Z</dcterms:created>
  <dcterms:modified xsi:type="dcterms:W3CDTF">2025-03-17T12:25:12Z</dcterms:modified>
</cp:coreProperties>
</file>