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Zakázky\Heliport_Brno_Bohunice\Rozpocty_DPS\09_Aktualizace 15.7.2025_protokol_vad_9_zapracovani_pripominek\export Kros_2025-07-31\"/>
    </mc:Choice>
  </mc:AlternateContent>
  <bookViews>
    <workbookView xWindow="0" yWindow="0" windowWidth="0" windowHeight="0"/>
  </bookViews>
  <sheets>
    <sheet name="Rekapitulace stavby" sheetId="1" r:id="rId1"/>
    <sheet name="01 - VRN" sheetId="2" r:id="rId2"/>
    <sheet name="D1 - ASŘ" sheetId="3" r:id="rId3"/>
    <sheet name="D2.1 - ESIL- vyhřívání he..." sheetId="4" r:id="rId4"/>
    <sheet name="D2.2 - ESIL- strojovna SH..." sheetId="5" r:id="rId5"/>
    <sheet name="D3 - PBŘ" sheetId="6" r:id="rId6"/>
    <sheet name="D4 - Hašení" sheetId="7" r:id="rId7"/>
    <sheet name="D5 - EPS" sheetId="8" r:id="rId8"/>
    <sheet name="D6 - Slaboproud" sheetId="9" r:id="rId9"/>
    <sheet name="Pokyny pro vyplnění" sheetId="10" r:id="rId10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VRN'!$C$85:$K$102</definedName>
    <definedName name="_xlnm.Print_Area" localSheetId="1">'01 - VRN'!$C$4:$J$39,'01 - VRN'!$C$45:$J$67,'01 - VRN'!$C$73:$K$102</definedName>
    <definedName name="_xlnm.Print_Titles" localSheetId="1">'01 - VRN'!$85:$85</definedName>
    <definedName name="_xlnm._FilterDatabase" localSheetId="2" hidden="1">'D1 - ASŘ'!$C$102:$K$349</definedName>
    <definedName name="_xlnm.Print_Area" localSheetId="2">'D1 - ASŘ'!$C$4:$J$41,'D1 - ASŘ'!$C$47:$J$82,'D1 - ASŘ'!$C$88:$K$349</definedName>
    <definedName name="_xlnm.Print_Titles" localSheetId="2">'D1 - ASŘ'!$102:$102</definedName>
    <definedName name="_xlnm._FilterDatabase" localSheetId="3" hidden="1">'D2.1 - ESIL- vyhřívání he...'!$C$96:$K$257</definedName>
    <definedName name="_xlnm.Print_Area" localSheetId="3">'D2.1 - ESIL- vyhřívání he...'!$C$4:$J$43,'D2.1 - ESIL- vyhřívání he...'!$C$49:$J$74,'D2.1 - ESIL- vyhřívání he...'!$C$80:$K$257</definedName>
    <definedName name="_xlnm.Print_Titles" localSheetId="3">'D2.1 - ESIL- vyhřívání he...'!$96:$96</definedName>
    <definedName name="_xlnm._FilterDatabase" localSheetId="4" hidden="1">'D2.2 - ESIL- strojovna SH...'!$C$102:$K$319</definedName>
    <definedName name="_xlnm.Print_Area" localSheetId="4">'D2.2 - ESIL- strojovna SH...'!$C$4:$J$43,'D2.2 - ESIL- strojovna SH...'!$C$49:$J$80,'D2.2 - ESIL- strojovna SH...'!$C$86:$K$319</definedName>
    <definedName name="_xlnm.Print_Titles" localSheetId="4">'D2.2 - ESIL- strojovna SH...'!$102:$102</definedName>
    <definedName name="_xlnm._FilterDatabase" localSheetId="5" hidden="1">'D3 - PBŘ'!$C$85:$K$88</definedName>
    <definedName name="_xlnm.Print_Area" localSheetId="5">'D3 - PBŘ'!$C$4:$J$41,'D3 - PBŘ'!$C$47:$J$65,'D3 - PBŘ'!$C$71:$K$88</definedName>
    <definedName name="_xlnm.Print_Titles" localSheetId="5">'D3 - PBŘ'!$85:$85</definedName>
    <definedName name="_xlnm._FilterDatabase" localSheetId="6" hidden="1">'D4 - Hašení'!$C$87:$K$181</definedName>
    <definedName name="_xlnm.Print_Area" localSheetId="6">'D4 - Hašení'!$C$4:$J$41,'D4 - Hašení'!$C$47:$J$67,'D4 - Hašení'!$C$73:$K$181</definedName>
    <definedName name="_xlnm.Print_Titles" localSheetId="6">'D4 - Hašení'!$87:$87</definedName>
    <definedName name="_xlnm._FilterDatabase" localSheetId="7" hidden="1">'D5 - EPS'!$C$86:$K$125</definedName>
    <definedName name="_xlnm.Print_Area" localSheetId="7">'D5 - EPS'!$C$4:$J$41,'D5 - EPS'!$C$47:$J$66,'D5 - EPS'!$C$72:$K$125</definedName>
    <definedName name="_xlnm.Print_Titles" localSheetId="7">'D5 - EPS'!$86:$86</definedName>
    <definedName name="_xlnm._FilterDatabase" localSheetId="8" hidden="1">'D6 - Slaboproud'!$C$86:$K$126</definedName>
    <definedName name="_xlnm.Print_Area" localSheetId="8">'D6 - Slaboproud'!$C$4:$J$41,'D6 - Slaboproud'!$C$47:$J$66,'D6 - Slaboproud'!$C$72:$K$126</definedName>
    <definedName name="_xlnm.Print_Titles" localSheetId="8">'D6 - Slaboproud'!$86:$86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9"/>
  <c r="J38"/>
  <c i="1" r="AY64"/>
  <c i="9" r="J37"/>
  <c i="1" r="AX64"/>
  <c i="9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8" r="J39"/>
  <c r="J38"/>
  <c i="1" r="AY63"/>
  <c i="8" r="J37"/>
  <c i="1" r="AX63"/>
  <c i="8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7" r="J39"/>
  <c r="J38"/>
  <c i="1" r="AY62"/>
  <c i="7" r="J37"/>
  <c i="1" r="AX62"/>
  <c i="7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6" r="J39"/>
  <c r="J38"/>
  <c i="1" r="AY61"/>
  <c i="6" r="J37"/>
  <c i="1" r="AX61"/>
  <c i="6" r="BI88"/>
  <c r="BH88"/>
  <c r="BG88"/>
  <c r="BF88"/>
  <c r="T88"/>
  <c r="T87"/>
  <c r="T86"/>
  <c r="R88"/>
  <c r="R87"/>
  <c r="R86"/>
  <c r="P88"/>
  <c r="P87"/>
  <c r="P86"/>
  <c i="1" r="AU61"/>
  <c i="6" r="J83"/>
  <c r="J82"/>
  <c r="F82"/>
  <c r="F80"/>
  <c r="E78"/>
  <c r="J59"/>
  <c r="J58"/>
  <c r="F58"/>
  <c r="F56"/>
  <c r="E54"/>
  <c r="J20"/>
  <c r="E20"/>
  <c r="F59"/>
  <c r="J19"/>
  <c r="J14"/>
  <c r="J80"/>
  <c r="E7"/>
  <c r="E74"/>
  <c i="5" r="J41"/>
  <c r="J40"/>
  <c i="1" r="AY60"/>
  <c i="5" r="J39"/>
  <c i="1" r="AX60"/>
  <c i="5"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97"/>
  <c r="E7"/>
  <c r="E89"/>
  <c i="4" r="J41"/>
  <c r="J40"/>
  <c i="1" r="AY59"/>
  <c i="4" r="J39"/>
  <c i="1" r="AX59"/>
  <c i="4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4"/>
  <c r="J93"/>
  <c r="F93"/>
  <c r="F91"/>
  <c r="E89"/>
  <c r="J63"/>
  <c r="J62"/>
  <c r="F62"/>
  <c r="F60"/>
  <c r="E58"/>
  <c r="J22"/>
  <c r="E22"/>
  <c r="F94"/>
  <c r="J21"/>
  <c r="J16"/>
  <c r="J60"/>
  <c r="E7"/>
  <c r="E52"/>
  <c i="3" r="J39"/>
  <c r="J38"/>
  <c i="1" r="AY57"/>
  <c i="3" r="J37"/>
  <c i="1" r="AX57"/>
  <c i="3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50"/>
  <c i="2" r="J37"/>
  <c r="J36"/>
  <c i="1" r="AY55"/>
  <c i="2" r="J35"/>
  <c i="1" r="AX55"/>
  <c i="2"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T90"/>
  <c r="R91"/>
  <c r="R90"/>
  <c r="P91"/>
  <c r="P90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1" r="L50"/>
  <c r="AM50"/>
  <c r="AM49"/>
  <c r="L49"/>
  <c r="AM47"/>
  <c r="L47"/>
  <c r="L45"/>
  <c r="L44"/>
  <c i="2" r="BK99"/>
  <c i="3" r="J279"/>
  <c r="BK252"/>
  <c r="BK204"/>
  <c r="BK189"/>
  <c r="J151"/>
  <c r="J335"/>
  <c r="BK297"/>
  <c r="J229"/>
  <c r="BK179"/>
  <c r="BK344"/>
  <c r="J285"/>
  <c r="BK263"/>
  <c r="J248"/>
  <c r="BK201"/>
  <c r="BK139"/>
  <c r="J115"/>
  <c r="BK292"/>
  <c r="BK280"/>
  <c r="J269"/>
  <c r="J179"/>
  <c r="BK118"/>
  <c i="4" r="J249"/>
  <c r="BK198"/>
  <c r="J162"/>
  <c r="J145"/>
  <c r="J129"/>
  <c r="BK252"/>
  <c r="BK242"/>
  <c r="BK196"/>
  <c r="J166"/>
  <c r="BK144"/>
  <c r="BK133"/>
  <c r="J100"/>
  <c r="BK214"/>
  <c r="J186"/>
  <c r="BK152"/>
  <c r="J125"/>
  <c r="J214"/>
  <c r="J181"/>
  <c r="J172"/>
  <c r="J171"/>
  <c r="J151"/>
  <c r="J126"/>
  <c i="5" r="J255"/>
  <c r="J164"/>
  <c r="J129"/>
  <c r="BK315"/>
  <c r="BK304"/>
  <c r="J249"/>
  <c r="BK186"/>
  <c r="J301"/>
  <c r="J234"/>
  <c r="J178"/>
  <c r="BK143"/>
  <c r="BK114"/>
  <c r="J268"/>
  <c r="J182"/>
  <c r="J124"/>
  <c i="7" r="J176"/>
  <c r="J151"/>
  <c r="BK133"/>
  <c r="J121"/>
  <c r="BK178"/>
  <c r="BK109"/>
  <c r="J133"/>
  <c r="BK108"/>
  <c r="J139"/>
  <c i="8" r="J99"/>
  <c r="BK99"/>
  <c r="BK95"/>
  <c i="9" r="J91"/>
  <c r="J97"/>
  <c r="J116"/>
  <c i="2" r="BK97"/>
  <c r="BK91"/>
  <c i="3" r="J273"/>
  <c r="BK186"/>
  <c r="J137"/>
  <c r="BK319"/>
  <c r="BK248"/>
  <c r="J180"/>
  <c r="BK335"/>
  <c r="BK194"/>
  <c r="BK346"/>
  <c r="BK274"/>
  <c r="J181"/>
  <c r="J124"/>
  <c i="4" r="J240"/>
  <c r="BK180"/>
  <c r="BK125"/>
  <c r="J99"/>
  <c r="J232"/>
  <c r="BK131"/>
  <c r="J109"/>
  <c r="BK238"/>
  <c r="J143"/>
  <c r="BK115"/>
  <c r="J246"/>
  <c r="J108"/>
  <c i="5" r="BK224"/>
  <c r="J210"/>
  <c r="BK145"/>
  <c r="J284"/>
  <c r="J243"/>
  <c r="BK314"/>
  <c r="J261"/>
  <c r="BK182"/>
  <c r="BK112"/>
  <c r="J236"/>
  <c r="BK160"/>
  <c i="6" r="F38"/>
  <c i="1" r="BC61"/>
  <c i="7" r="BK153"/>
  <c r="BK102"/>
  <c r="J135"/>
  <c r="J119"/>
  <c r="J109"/>
  <c i="8" r="BK116"/>
  <c r="BK115"/>
  <c r="J112"/>
  <c i="9" r="J126"/>
  <c r="J103"/>
  <c r="BK109"/>
  <c r="BK95"/>
  <c i="3" r="J341"/>
  <c r="J261"/>
  <c r="BK191"/>
  <c r="J135"/>
  <c r="BK301"/>
  <c r="BK255"/>
  <c r="J188"/>
  <c r="BK286"/>
  <c r="BK233"/>
  <c r="J127"/>
  <c r="J286"/>
  <c r="BK192"/>
  <c r="J145"/>
  <c i="4" r="J196"/>
  <c r="J147"/>
  <c r="BK119"/>
  <c r="BK243"/>
  <c r="J179"/>
  <c r="BK147"/>
  <c r="J110"/>
  <c r="J228"/>
  <c r="J193"/>
  <c r="BK127"/>
  <c r="BK257"/>
  <c r="BK206"/>
  <c r="J148"/>
  <c r="J111"/>
  <c i="5" r="BK309"/>
  <c r="BK166"/>
  <c r="J112"/>
  <c r="BK247"/>
  <c r="J148"/>
  <c r="BK318"/>
  <c r="BK255"/>
  <c r="BK170"/>
  <c r="BK310"/>
  <c r="BK241"/>
  <c r="J158"/>
  <c i="7" r="J166"/>
  <c r="J129"/>
  <c r="J171"/>
  <c r="BK135"/>
  <c r="J140"/>
  <c r="BK113"/>
  <c r="BK100"/>
  <c i="8" r="J89"/>
  <c r="BK119"/>
  <c r="BK123"/>
  <c i="9" r="J95"/>
  <c r="J123"/>
  <c r="BK125"/>
  <c i="2" r="J93"/>
  <c i="3" r="J280"/>
  <c r="J224"/>
  <c r="BK185"/>
  <c r="BK132"/>
  <c r="BK281"/>
  <c r="J226"/>
  <c r="BK162"/>
  <c r="BK303"/>
  <c r="BK245"/>
  <c r="J167"/>
  <c r="J322"/>
  <c r="J215"/>
  <c r="BK151"/>
  <c i="4" r="J238"/>
  <c r="BK173"/>
  <c r="BK140"/>
  <c r="BK101"/>
  <c r="BK216"/>
  <c r="J180"/>
  <c r="BK146"/>
  <c r="BK121"/>
  <c r="J252"/>
  <c r="J174"/>
  <c r="BK100"/>
  <c r="BK175"/>
  <c r="BK142"/>
  <c r="J106"/>
  <c i="5" r="BK238"/>
  <c r="J133"/>
  <c r="BK268"/>
  <c r="BK194"/>
  <c r="J311"/>
  <c r="BK215"/>
  <c r="J140"/>
  <c r="BK290"/>
  <c r="BK198"/>
  <c r="BK129"/>
  <c i="7" r="BK171"/>
  <c r="J131"/>
  <c r="J94"/>
  <c r="BK137"/>
  <c r="BK118"/>
  <c r="BK122"/>
  <c r="J178"/>
  <c i="8" r="BK125"/>
  <c r="J118"/>
  <c r="BK118"/>
  <c r="BK122"/>
  <c r="BK96"/>
  <c i="9" r="J105"/>
  <c r="BK91"/>
  <c i="3" r="J330"/>
  <c r="J303"/>
  <c r="J267"/>
  <c r="J220"/>
  <c r="BK180"/>
  <c r="BK129"/>
  <c r="J287"/>
  <c r="BK261"/>
  <c r="BK212"/>
  <c r="BK164"/>
  <c r="J319"/>
  <c r="BK276"/>
  <c r="J222"/>
  <c r="J185"/>
  <c r="J344"/>
  <c r="J233"/>
  <c r="BK196"/>
  <c r="BK188"/>
  <c i="4" r="BK236"/>
  <c r="BK179"/>
  <c r="BK149"/>
  <c r="BK135"/>
  <c r="BK124"/>
  <c r="BK104"/>
  <c r="BK220"/>
  <c r="BK181"/>
  <c r="BK150"/>
  <c r="J137"/>
  <c r="J117"/>
  <c r="BK107"/>
  <c r="BK234"/>
  <c r="J141"/>
  <c r="BK118"/>
  <c r="BK99"/>
  <c r="J247"/>
  <c r="BK240"/>
  <c r="BK182"/>
  <c r="J178"/>
  <c r="BK145"/>
  <c r="J112"/>
  <c i="5" r="BK317"/>
  <c r="J223"/>
  <c r="BK154"/>
  <c r="BK261"/>
  <c r="J204"/>
  <c r="BK125"/>
  <c r="J315"/>
  <c r="BK278"/>
  <c r="BK214"/>
  <c r="J293"/>
  <c r="BK234"/>
  <c r="J215"/>
  <c r="J166"/>
  <c i="6" r="BK88"/>
  <c i="7" r="J169"/>
  <c r="BK127"/>
  <c r="BK104"/>
  <c r="J148"/>
  <c r="J126"/>
  <c r="BK111"/>
  <c r="J104"/>
  <c r="BK139"/>
  <c r="J102"/>
  <c i="8" r="J122"/>
  <c r="BK111"/>
  <c r="J124"/>
  <c r="J109"/>
  <c r="BK89"/>
  <c i="9" r="J115"/>
  <c r="BK103"/>
  <c i="2" r="J99"/>
  <c i="3" r="J297"/>
  <c r="J212"/>
  <c r="BK173"/>
  <c r="J292"/>
  <c r="J218"/>
  <c r="J159"/>
  <c r="J307"/>
  <c r="J270"/>
  <c r="BK207"/>
  <c r="BK155"/>
  <c r="BK242"/>
  <c r="BK159"/>
  <c i="4" r="J234"/>
  <c r="BK166"/>
  <c r="J146"/>
  <c r="J134"/>
  <c r="J248"/>
  <c r="BK197"/>
  <c r="BK172"/>
  <c r="BK139"/>
  <c r="BK251"/>
  <c r="J216"/>
  <c r="J154"/>
  <c r="J119"/>
  <c r="BK224"/>
  <c r="J123"/>
  <c i="5" r="J264"/>
  <c r="J188"/>
  <c r="J126"/>
  <c r="J271"/>
  <c r="BK200"/>
  <c r="J119"/>
  <c r="J241"/>
  <c r="BK148"/>
  <c r="BK299"/>
  <c r="J194"/>
  <c i="6" r="J88"/>
  <c i="7" r="J174"/>
  <c r="BK126"/>
  <c r="BK169"/>
  <c r="BK131"/>
  <c r="BK145"/>
  <c r="J111"/>
  <c r="J156"/>
  <c r="BK94"/>
  <c i="8" r="J108"/>
  <c r="J103"/>
  <c r="BK106"/>
  <c i="9" r="J124"/>
  <c r="BK89"/>
  <c r="BK99"/>
  <c i="2" r="BK100"/>
  <c i="3" r="BK284"/>
  <c r="J201"/>
  <c r="J142"/>
  <c r="J328"/>
  <c r="J274"/>
  <c r="BK235"/>
  <c r="J332"/>
  <c r="J266"/>
  <c r="BK215"/>
  <c r="J348"/>
  <c r="J263"/>
  <c r="J173"/>
  <c i="4" r="J230"/>
  <c r="J157"/>
  <c r="J132"/>
  <c r="J256"/>
  <c r="J224"/>
  <c r="J168"/>
  <c r="BK155"/>
  <c r="BK116"/>
  <c r="J245"/>
  <c r="BK171"/>
  <c r="J122"/>
  <c r="J242"/>
  <c r="BK174"/>
  <c r="J105"/>
  <c i="5" r="J278"/>
  <c r="BK153"/>
  <c r="J273"/>
  <c r="J209"/>
  <c r="J114"/>
  <c r="BK271"/>
  <c r="BK188"/>
  <c r="J313"/>
  <c r="J251"/>
  <c r="BK174"/>
  <c i="6" r="F36"/>
  <c i="1" r="BA61"/>
  <c i="7" r="BK156"/>
  <c r="BK121"/>
  <c r="J127"/>
  <c i="8" r="BK113"/>
  <c r="BK107"/>
  <c r="BK93"/>
  <c r="J91"/>
  <c i="9" r="BK116"/>
  <c r="BK105"/>
  <c i="2" r="J100"/>
  <c i="3" r="BK305"/>
  <c r="J258"/>
  <c r="J192"/>
  <c r="BK330"/>
  <c r="J245"/>
  <c r="J184"/>
  <c r="BK115"/>
  <c r="J284"/>
  <c r="BK224"/>
  <c r="BK348"/>
  <c r="J237"/>
  <c r="BK176"/>
  <c i="4" r="J251"/>
  <c r="J182"/>
  <c r="BK120"/>
  <c r="BK247"/>
  <c r="J195"/>
  <c r="J153"/>
  <c r="J128"/>
  <c r="J101"/>
  <c r="BK189"/>
  <c r="BK129"/>
  <c r="BK248"/>
  <c r="BK164"/>
  <c r="BK128"/>
  <c i="5" r="J319"/>
  <c r="J200"/>
  <c r="BK124"/>
  <c r="J238"/>
  <c r="BK123"/>
  <c r="BK288"/>
  <c r="J232"/>
  <c r="BK150"/>
  <c r="BK308"/>
  <c r="BK223"/>
  <c r="J150"/>
  <c i="7" r="J180"/>
  <c r="BK138"/>
  <c r="J117"/>
  <c r="BK129"/>
  <c r="BK176"/>
  <c r="J100"/>
  <c r="J106"/>
  <c i="8" r="BK108"/>
  <c r="BK101"/>
  <c r="BK92"/>
  <c r="J107"/>
  <c i="9" r="J117"/>
  <c r="J111"/>
  <c r="J93"/>
  <c i="2" r="F36"/>
  <c i="3" r="J139"/>
  <c r="J325"/>
  <c r="BK273"/>
  <c r="J242"/>
  <c r="J196"/>
  <c r="BK135"/>
  <c r="BK294"/>
  <c r="J235"/>
  <c r="J155"/>
  <c r="J132"/>
  <c i="4" r="J257"/>
  <c r="J210"/>
  <c r="J152"/>
  <c r="J113"/>
  <c r="BK255"/>
  <c r="BK245"/>
  <c r="BK201"/>
  <c r="J176"/>
  <c r="BK158"/>
  <c r="J124"/>
  <c r="BK111"/>
  <c r="BK246"/>
  <c r="BK195"/>
  <c r="BK168"/>
  <c r="J131"/>
  <c r="BK112"/>
  <c r="J177"/>
  <c r="BK162"/>
  <c r="J136"/>
  <c r="BK103"/>
  <c i="5" r="J308"/>
  <c r="J192"/>
  <c r="J118"/>
  <c r="BK282"/>
  <c r="BK232"/>
  <c r="BK140"/>
  <c r="J108"/>
  <c r="J267"/>
  <c r="BK204"/>
  <c r="J153"/>
  <c r="BK126"/>
  <c r="J304"/>
  <c r="J247"/>
  <c r="J145"/>
  <c i="6" r="F37"/>
  <c i="1" r="BB61"/>
  <c i="7" r="J108"/>
  <c r="BK164"/>
  <c r="BK136"/>
  <c r="BK120"/>
  <c r="J153"/>
  <c r="J120"/>
  <c r="BK116"/>
  <c i="8" r="BK109"/>
  <c r="BK124"/>
  <c r="J97"/>
  <c i="9" r="BK124"/>
  <c r="J107"/>
  <c r="BK93"/>
  <c i="2" r="J89"/>
  <c i="3" r="BK328"/>
  <c r="J264"/>
  <c r="J148"/>
  <c r="J118"/>
  <c r="J276"/>
  <c r="J240"/>
  <c r="BK167"/>
  <c r="J281"/>
  <c r="J255"/>
  <c r="BK124"/>
  <c r="BK285"/>
  <c r="BK229"/>
  <c r="BK137"/>
  <c i="4" r="BK253"/>
  <c r="J189"/>
  <c r="J115"/>
  <c r="J253"/>
  <c r="BK210"/>
  <c r="BK177"/>
  <c r="BK157"/>
  <c r="J135"/>
  <c r="J114"/>
  <c r="J194"/>
  <c r="J133"/>
  <c r="J103"/>
  <c r="J197"/>
  <c r="BK117"/>
  <c i="5" r="BK312"/>
  <c r="J160"/>
  <c r="J310"/>
  <c r="J224"/>
  <c r="J299"/>
  <c r="BK277"/>
  <c r="BK209"/>
  <c r="BK128"/>
  <c r="J288"/>
  <c r="J219"/>
  <c r="J143"/>
  <c i="7" r="BK161"/>
  <c r="BK140"/>
  <c r="J118"/>
  <c r="BK96"/>
  <c r="BK123"/>
  <c r="BK158"/>
  <c r="J123"/>
  <c i="8" r="BK120"/>
  <c r="J106"/>
  <c r="J96"/>
  <c r="BK91"/>
  <c r="BK97"/>
  <c i="9" r="BK115"/>
  <c r="J109"/>
  <c i="2" r="J95"/>
  <c r="J97"/>
  <c i="3" r="BK322"/>
  <c r="BK222"/>
  <c r="J162"/>
  <c r="BK264"/>
  <c r="BK220"/>
  <c r="J176"/>
  <c r="BK106"/>
  <c r="BK279"/>
  <c r="J164"/>
  <c r="BK218"/>
  <c r="J129"/>
  <c i="4" r="J243"/>
  <c r="BK178"/>
  <c r="J144"/>
  <c r="BK105"/>
  <c r="J206"/>
  <c r="J140"/>
  <c r="BK123"/>
  <c r="J254"/>
  <c r="BK176"/>
  <c r="BK137"/>
  <c r="J107"/>
  <c r="BK160"/>
  <c r="J130"/>
  <c r="J121"/>
  <c i="5" r="BK219"/>
  <c r="J314"/>
  <c r="BK264"/>
  <c r="BK230"/>
  <c r="BK133"/>
  <c r="BK284"/>
  <c r="BK210"/>
  <c r="J123"/>
  <c r="J282"/>
  <c r="BK205"/>
  <c r="J135"/>
  <c i="7" r="J145"/>
  <c r="BK115"/>
  <c r="J161"/>
  <c r="J124"/>
  <c r="BK114"/>
  <c r="BK134"/>
  <c r="J98"/>
  <c r="J114"/>
  <c i="8" r="J101"/>
  <c r="J95"/>
  <c r="J116"/>
  <c r="J100"/>
  <c i="9" r="BK123"/>
  <c r="J113"/>
  <c r="BK97"/>
  <c i="2" r="BK89"/>
  <c i="3" r="BK269"/>
  <c r="BK210"/>
  <c r="J170"/>
  <c r="BK307"/>
  <c r="BK237"/>
  <c r="BK170"/>
  <c r="BK341"/>
  <c r="J275"/>
  <c r="J199"/>
  <c r="BK287"/>
  <c r="J189"/>
  <c r="BK127"/>
  <c i="4" r="BK228"/>
  <c r="J155"/>
  <c r="BK130"/>
  <c r="BK254"/>
  <c r="J200"/>
  <c r="J173"/>
  <c r="J138"/>
  <c r="BK113"/>
  <c r="J244"/>
  <c r="J198"/>
  <c r="J139"/>
  <c r="BK109"/>
  <c r="BK193"/>
  <c r="J149"/>
  <c r="BK114"/>
  <c i="5" r="J296"/>
  <c r="BK158"/>
  <c r="J290"/>
  <c r="BK251"/>
  <c r="BK135"/>
  <c r="J259"/>
  <c r="J174"/>
  <c r="BK108"/>
  <c r="BK243"/>
  <c r="J170"/>
  <c r="J106"/>
  <c i="7" r="J158"/>
  <c r="J125"/>
  <c r="BK166"/>
  <c r="J122"/>
  <c r="BK148"/>
  <c r="BK117"/>
  <c r="J115"/>
  <c i="8" r="J115"/>
  <c r="BK112"/>
  <c r="BK104"/>
  <c r="BK114"/>
  <c i="9" r="J121"/>
  <c r="J99"/>
  <c r="BK113"/>
  <c i="7" r="BK90"/>
  <c r="BK174"/>
  <c r="J90"/>
  <c i="8" r="J117"/>
  <c r="J111"/>
  <c r="J120"/>
  <c r="BK103"/>
  <c i="9" r="BK121"/>
  <c r="BK107"/>
  <c r="J89"/>
  <c i="2" r="BK95"/>
  <c i="3" r="BK240"/>
  <c r="BK199"/>
  <c r="BK332"/>
  <c r="BK266"/>
  <c r="J204"/>
  <c r="BK112"/>
  <c r="BK290"/>
  <c r="BK226"/>
  <c r="J294"/>
  <c r="J194"/>
  <c r="J112"/>
  <c i="4" r="BK202"/>
  <c r="BK154"/>
  <c r="BK141"/>
  <c r="BK106"/>
  <c r="BK244"/>
  <c r="BK186"/>
  <c r="J160"/>
  <c r="BK148"/>
  <c r="BK122"/>
  <c r="BK102"/>
  <c r="J175"/>
  <c r="BK126"/>
  <c r="J255"/>
  <c r="BK143"/>
  <c r="J102"/>
  <c i="5" r="BK301"/>
  <c r="J317"/>
  <c r="BK259"/>
  <c r="J154"/>
  <c r="BK138"/>
  <c r="BK106"/>
  <c r="BK228"/>
  <c r="BK164"/>
  <c r="J312"/>
  <c r="BK249"/>
  <c r="BK178"/>
  <c r="BK119"/>
  <c i="7" r="BK180"/>
  <c r="J134"/>
  <c r="BK106"/>
  <c r="J138"/>
  <c r="J116"/>
  <c r="BK125"/>
  <c r="J96"/>
  <c i="8" r="J114"/>
  <c r="J125"/>
  <c r="J123"/>
  <c r="BK117"/>
  <c r="J93"/>
  <c i="9" r="BK117"/>
  <c r="J119"/>
  <c i="2" r="J91"/>
  <c r="BK93"/>
  <c i="3" r="BK270"/>
  <c r="BK181"/>
  <c r="J346"/>
  <c r="J290"/>
  <c r="J207"/>
  <c r="BK142"/>
  <c r="J305"/>
  <c r="J252"/>
  <c r="J191"/>
  <c r="J301"/>
  <c r="BK184"/>
  <c i="4" r="BK256"/>
  <c r="J201"/>
  <c r="BK151"/>
  <c r="J127"/>
  <c r="BK249"/>
  <c r="BK194"/>
  <c r="BK136"/>
  <c r="BK132"/>
  <c r="J104"/>
  <c r="J202"/>
  <c r="J142"/>
  <c r="J116"/>
  <c r="BK232"/>
  <c r="BK138"/>
  <c i="5" r="J318"/>
  <c r="BK236"/>
  <c r="J128"/>
  <c r="BK293"/>
  <c r="J198"/>
  <c r="J309"/>
  <c r="J230"/>
  <c r="J138"/>
  <c r="BK296"/>
  <c r="J228"/>
  <c r="BK118"/>
  <c i="7" r="J137"/>
  <c r="BK124"/>
  <c r="BK98"/>
  <c r="BK142"/>
  <c r="BK119"/>
  <c r="J92"/>
  <c r="J164"/>
  <c i="8" r="J119"/>
  <c r="J113"/>
  <c r="BK110"/>
  <c r="J110"/>
  <c i="9" r="J125"/>
  <c r="J101"/>
  <c r="BK111"/>
  <c i="1" r="AS58"/>
  <c i="3" r="BK145"/>
  <c r="BK267"/>
  <c r="J210"/>
  <c r="BK325"/>
  <c r="BK258"/>
  <c r="BK148"/>
  <c r="BK275"/>
  <c r="J186"/>
  <c r="J106"/>
  <c i="4" r="BK200"/>
  <c r="J150"/>
  <c r="BK110"/>
  <c r="J236"/>
  <c r="J164"/>
  <c r="BK134"/>
  <c r="BK108"/>
  <c r="J220"/>
  <c r="BK153"/>
  <c r="J120"/>
  <c r="BK230"/>
  <c r="J158"/>
  <c r="J118"/>
  <c i="5" r="BK311"/>
  <c r="J186"/>
  <c r="BK313"/>
  <c r="J277"/>
  <c r="J214"/>
  <c r="BK319"/>
  <c r="BK273"/>
  <c r="J205"/>
  <c r="J125"/>
  <c r="BK267"/>
  <c r="BK192"/>
  <c i="6" r="F39"/>
  <c i="1" r="BD61"/>
  <c i="7" r="BK151"/>
  <c r="J113"/>
  <c r="J136"/>
  <c r="J142"/>
  <c r="BK92"/>
  <c i="8" r="BK100"/>
  <c r="J92"/>
  <c r="J104"/>
  <c i="9" r="BK126"/>
  <c r="BK119"/>
  <c r="BK101"/>
  <c i="2" l="1" r="P98"/>
  <c r="P87"/>
  <c r="P86"/>
  <c i="1" r="AU55"/>
  <c i="3" r="BK105"/>
  <c r="J105"/>
  <c r="J65"/>
  <c r="P141"/>
  <c r="R154"/>
  <c r="R166"/>
  <c r="P195"/>
  <c r="P232"/>
  <c r="BK251"/>
  <c r="J251"/>
  <c r="J74"/>
  <c r="BK260"/>
  <c r="J260"/>
  <c r="J75"/>
  <c r="P289"/>
  <c r="R318"/>
  <c r="R300"/>
  <c r="R299"/>
  <c r="R324"/>
  <c r="T334"/>
  <c i="4" r="BK98"/>
  <c r="BK156"/>
  <c r="J156"/>
  <c r="J69"/>
  <c r="BK170"/>
  <c r="J170"/>
  <c r="J70"/>
  <c r="R199"/>
  <c r="R241"/>
  <c r="T250"/>
  <c i="5" r="P105"/>
  <c r="BK111"/>
  <c r="J111"/>
  <c r="J70"/>
  <c r="BK117"/>
  <c r="J117"/>
  <c r="J71"/>
  <c r="BK122"/>
  <c r="J122"/>
  <c r="J72"/>
  <c r="BK127"/>
  <c r="J127"/>
  <c r="J73"/>
  <c r="T127"/>
  <c r="P157"/>
  <c r="R240"/>
  <c r="R287"/>
  <c r="R307"/>
  <c r="T316"/>
  <c i="7" r="P89"/>
  <c r="BK132"/>
  <c r="J132"/>
  <c r="J65"/>
  <c r="R141"/>
  <c i="8" r="BK88"/>
  <c r="J88"/>
  <c r="J64"/>
  <c r="BK121"/>
  <c r="J121"/>
  <c r="J65"/>
  <c i="9" r="BK88"/>
  <c i="2" r="R98"/>
  <c r="R87"/>
  <c r="R86"/>
  <c i="3" r="T105"/>
  <c r="BK141"/>
  <c r="J141"/>
  <c r="J66"/>
  <c r="BK154"/>
  <c r="J154"/>
  <c r="J68"/>
  <c r="P166"/>
  <c r="T195"/>
  <c r="BK232"/>
  <c r="J232"/>
  <c r="J71"/>
  <c r="P251"/>
  <c r="T260"/>
  <c r="T289"/>
  <c r="BK318"/>
  <c r="J318"/>
  <c r="J79"/>
  <c r="P324"/>
  <c r="R334"/>
  <c i="4" r="T98"/>
  <c r="T156"/>
  <c r="P170"/>
  <c r="BK199"/>
  <c r="J199"/>
  <c r="J71"/>
  <c r="BK241"/>
  <c r="J241"/>
  <c r="J72"/>
  <c r="BK250"/>
  <c r="J250"/>
  <c r="J73"/>
  <c i="5" r="R105"/>
  <c r="R111"/>
  <c r="P117"/>
  <c r="T122"/>
  <c r="P127"/>
  <c r="P132"/>
  <c r="T132"/>
  <c r="R157"/>
  <c r="BK240"/>
  <c r="J240"/>
  <c r="J76"/>
  <c r="T240"/>
  <c r="P287"/>
  <c r="BK307"/>
  <c r="J307"/>
  <c r="J78"/>
  <c r="T307"/>
  <c r="R316"/>
  <c i="7" r="T89"/>
  <c r="T132"/>
  <c r="P141"/>
  <c i="8" r="R88"/>
  <c r="R121"/>
  <c i="9" r="T88"/>
  <c i="2" r="T98"/>
  <c r="T87"/>
  <c r="T86"/>
  <c i="3" r="R105"/>
  <c r="T141"/>
  <c r="T154"/>
  <c r="BK166"/>
  <c r="J166"/>
  <c r="J69"/>
  <c r="R195"/>
  <c r="R232"/>
  <c r="T251"/>
  <c r="P260"/>
  <c r="BK289"/>
  <c r="J289"/>
  <c r="J76"/>
  <c r="T318"/>
  <c r="T300"/>
  <c r="T299"/>
  <c r="T324"/>
  <c r="BK334"/>
  <c r="J334"/>
  <c r="J81"/>
  <c i="4" r="P98"/>
  <c r="R156"/>
  <c r="T170"/>
  <c r="P199"/>
  <c r="P241"/>
  <c r="P250"/>
  <c i="5" r="T105"/>
  <c r="T111"/>
  <c r="T117"/>
  <c r="R122"/>
  <c r="R127"/>
  <c r="BK157"/>
  <c r="J157"/>
  <c r="J75"/>
  <c r="T157"/>
  <c r="P240"/>
  <c r="BK287"/>
  <c r="J287"/>
  <c r="J77"/>
  <c r="T287"/>
  <c r="P307"/>
  <c r="BK316"/>
  <c r="J316"/>
  <c r="J79"/>
  <c r="P316"/>
  <c i="7" r="R89"/>
  <c r="R88"/>
  <c r="R132"/>
  <c r="BK141"/>
  <c r="J141"/>
  <c r="J66"/>
  <c i="8" r="P88"/>
  <c r="P121"/>
  <c i="9" r="P88"/>
  <c r="BK122"/>
  <c r="J122"/>
  <c r="J65"/>
  <c r="R122"/>
  <c i="2" r="BK98"/>
  <c r="J98"/>
  <c r="J66"/>
  <c i="3" r="P105"/>
  <c r="R141"/>
  <c r="P154"/>
  <c r="T166"/>
  <c r="BK195"/>
  <c r="J195"/>
  <c r="J70"/>
  <c r="T232"/>
  <c r="R251"/>
  <c r="R260"/>
  <c r="R289"/>
  <c r="P318"/>
  <c r="P300"/>
  <c r="P299"/>
  <c r="BK324"/>
  <c r="J324"/>
  <c r="J80"/>
  <c r="P334"/>
  <c i="4" r="R98"/>
  <c r="R97"/>
  <c r="P156"/>
  <c r="R170"/>
  <c r="T199"/>
  <c r="T241"/>
  <c r="R250"/>
  <c i="5" r="BK105"/>
  <c r="J105"/>
  <c r="J69"/>
  <c r="P111"/>
  <c r="R117"/>
  <c r="P122"/>
  <c r="BK132"/>
  <c r="J132"/>
  <c r="J74"/>
  <c r="R132"/>
  <c i="7" r="BK89"/>
  <c r="J89"/>
  <c r="J64"/>
  <c r="P132"/>
  <c r="T141"/>
  <c i="8" r="T88"/>
  <c r="T87"/>
  <c r="T121"/>
  <c i="9" r="R88"/>
  <c r="R87"/>
  <c r="P122"/>
  <c r="T122"/>
  <c i="3" r="BK247"/>
  <c r="J247"/>
  <c r="J72"/>
  <c r="BK300"/>
  <c r="J300"/>
  <c r="J78"/>
  <c i="6" r="BK87"/>
  <c r="J87"/>
  <c r="J64"/>
  <c i="2" r="BK90"/>
  <c r="J90"/>
  <c r="J62"/>
  <c r="BK96"/>
  <c r="J96"/>
  <c r="J65"/>
  <c r="BK88"/>
  <c r="J88"/>
  <c r="J61"/>
  <c r="BK94"/>
  <c r="J94"/>
  <c r="J64"/>
  <c r="BK92"/>
  <c r="J92"/>
  <c r="J63"/>
  <c i="3" r="BK150"/>
  <c r="J150"/>
  <c r="J67"/>
  <c i="9" r="BE89"/>
  <c r="BE105"/>
  <c r="BE116"/>
  <c r="BE121"/>
  <c r="BE123"/>
  <c r="BE124"/>
  <c r="BE126"/>
  <c r="F59"/>
  <c r="J81"/>
  <c r="BE95"/>
  <c r="BE101"/>
  <c r="BE115"/>
  <c r="BE125"/>
  <c r="E75"/>
  <c r="BE91"/>
  <c r="BE109"/>
  <c r="BE111"/>
  <c r="BE113"/>
  <c r="BE117"/>
  <c r="BE119"/>
  <c r="BE93"/>
  <c r="BE97"/>
  <c r="BE99"/>
  <c r="BE103"/>
  <c r="BE107"/>
  <c i="8" r="F59"/>
  <c r="J81"/>
  <c r="BE107"/>
  <c r="BE113"/>
  <c r="BE115"/>
  <c r="BE118"/>
  <c r="BE124"/>
  <c r="BE93"/>
  <c r="BE97"/>
  <c r="BE99"/>
  <c r="BE100"/>
  <c r="BE106"/>
  <c r="BE108"/>
  <c r="BE112"/>
  <c r="BE120"/>
  <c r="E50"/>
  <c r="BE92"/>
  <c r="BE96"/>
  <c r="BE104"/>
  <c r="BE109"/>
  <c r="BE119"/>
  <c r="BE122"/>
  <c r="BE125"/>
  <c r="BE89"/>
  <c r="BE91"/>
  <c r="BE95"/>
  <c r="BE101"/>
  <c r="BE103"/>
  <c r="BE110"/>
  <c r="BE111"/>
  <c r="BE114"/>
  <c r="BE116"/>
  <c r="BE117"/>
  <c r="BE123"/>
  <c i="7" r="F59"/>
  <c r="J82"/>
  <c r="BE108"/>
  <c r="BE117"/>
  <c r="BE121"/>
  <c r="BE125"/>
  <c r="BE126"/>
  <c r="BE129"/>
  <c r="BE137"/>
  <c r="BE138"/>
  <c r="BE139"/>
  <c r="BE142"/>
  <c r="BE145"/>
  <c r="BE148"/>
  <c r="BE151"/>
  <c r="BE158"/>
  <c r="BE169"/>
  <c r="BE102"/>
  <c r="BE104"/>
  <c r="BE109"/>
  <c r="BE115"/>
  <c r="BE123"/>
  <c r="BE127"/>
  <c r="BE131"/>
  <c r="BE161"/>
  <c r="BE166"/>
  <c r="BE171"/>
  <c r="E76"/>
  <c r="BE94"/>
  <c r="BE96"/>
  <c r="BE98"/>
  <c r="BE106"/>
  <c r="BE116"/>
  <c r="BE124"/>
  <c r="BE133"/>
  <c r="BE140"/>
  <c r="BE156"/>
  <c r="BE174"/>
  <c r="BE176"/>
  <c r="BE90"/>
  <c r="BE92"/>
  <c r="BE100"/>
  <c r="BE111"/>
  <c r="BE113"/>
  <c r="BE114"/>
  <c r="BE118"/>
  <c r="BE119"/>
  <c r="BE120"/>
  <c r="BE122"/>
  <c r="BE134"/>
  <c r="BE135"/>
  <c r="BE136"/>
  <c r="BE153"/>
  <c r="BE164"/>
  <c r="BE178"/>
  <c r="BE180"/>
  <c i="6" r="BE88"/>
  <c r="J56"/>
  <c r="E50"/>
  <c r="F83"/>
  <c i="4" r="J98"/>
  <c r="J68"/>
  <c i="5" r="J60"/>
  <c r="BE108"/>
  <c r="BE123"/>
  <c r="BE124"/>
  <c r="BE125"/>
  <c r="BE129"/>
  <c r="BE135"/>
  <c r="BE138"/>
  <c r="BE145"/>
  <c r="BE154"/>
  <c r="BE164"/>
  <c r="BE200"/>
  <c r="BE210"/>
  <c r="BE228"/>
  <c r="BE230"/>
  <c r="BE251"/>
  <c r="BE255"/>
  <c r="BE261"/>
  <c r="BE264"/>
  <c r="BE267"/>
  <c r="BE273"/>
  <c r="BE277"/>
  <c r="BE301"/>
  <c r="BE314"/>
  <c r="BE118"/>
  <c r="BE133"/>
  <c r="BE150"/>
  <c r="BE166"/>
  <c r="BE192"/>
  <c r="BE194"/>
  <c r="BE198"/>
  <c r="BE223"/>
  <c r="BE234"/>
  <c r="BE236"/>
  <c r="BE241"/>
  <c r="BE247"/>
  <c r="BE249"/>
  <c r="BE278"/>
  <c r="BE290"/>
  <c r="BE293"/>
  <c r="BE304"/>
  <c r="BE309"/>
  <c r="BE312"/>
  <c r="BE317"/>
  <c r="E52"/>
  <c r="BE126"/>
  <c r="BE128"/>
  <c r="BE143"/>
  <c r="BE153"/>
  <c r="BE158"/>
  <c r="BE160"/>
  <c r="BE170"/>
  <c r="BE174"/>
  <c r="BE182"/>
  <c r="BE188"/>
  <c r="BE209"/>
  <c r="BE215"/>
  <c r="BE219"/>
  <c r="BE224"/>
  <c r="BE232"/>
  <c r="BE238"/>
  <c r="BE296"/>
  <c r="BE299"/>
  <c r="BE308"/>
  <c r="BE310"/>
  <c r="F63"/>
  <c r="BE106"/>
  <c r="BE112"/>
  <c r="BE114"/>
  <c r="BE119"/>
  <c r="BE140"/>
  <c r="BE148"/>
  <c r="BE178"/>
  <c r="BE186"/>
  <c r="BE204"/>
  <c r="BE205"/>
  <c r="BE214"/>
  <c r="BE243"/>
  <c r="BE259"/>
  <c r="BE268"/>
  <c r="BE271"/>
  <c r="BE282"/>
  <c r="BE284"/>
  <c r="BE288"/>
  <c r="BE311"/>
  <c r="BE313"/>
  <c r="BE315"/>
  <c r="BE318"/>
  <c r="BE319"/>
  <c i="4" r="F63"/>
  <c r="J91"/>
  <c r="BE99"/>
  <c r="BE100"/>
  <c r="BE106"/>
  <c r="BE108"/>
  <c r="BE109"/>
  <c r="BE110"/>
  <c r="BE115"/>
  <c r="BE119"/>
  <c r="BE124"/>
  <c r="BE127"/>
  <c r="BE130"/>
  <c r="BE133"/>
  <c r="BE135"/>
  <c r="BE139"/>
  <c r="BE140"/>
  <c r="BE146"/>
  <c r="BE149"/>
  <c r="BE152"/>
  <c r="BE153"/>
  <c r="BE168"/>
  <c r="BE176"/>
  <c r="BE198"/>
  <c r="BE200"/>
  <c r="BE210"/>
  <c r="BE214"/>
  <c r="BE216"/>
  <c r="BE243"/>
  <c r="BE249"/>
  <c r="BE251"/>
  <c r="BE252"/>
  <c r="BE254"/>
  <c r="BE256"/>
  <c i="3" r="BK299"/>
  <c r="J299"/>
  <c r="J77"/>
  <c i="4" r="E83"/>
  <c r="BE101"/>
  <c r="BE103"/>
  <c r="BE104"/>
  <c r="BE105"/>
  <c r="BE113"/>
  <c r="BE117"/>
  <c r="BE120"/>
  <c r="BE122"/>
  <c r="BE123"/>
  <c r="BE131"/>
  <c r="BE134"/>
  <c r="BE137"/>
  <c r="BE144"/>
  <c r="BE145"/>
  <c r="BE147"/>
  <c r="BE150"/>
  <c r="BE151"/>
  <c r="BE154"/>
  <c r="BE155"/>
  <c r="BE157"/>
  <c r="BE160"/>
  <c r="BE162"/>
  <c r="BE164"/>
  <c r="BE172"/>
  <c r="BE173"/>
  <c r="BE174"/>
  <c r="BE177"/>
  <c r="BE180"/>
  <c r="BE182"/>
  <c r="BE196"/>
  <c r="BE201"/>
  <c r="BE206"/>
  <c r="BE224"/>
  <c r="BE230"/>
  <c r="BE232"/>
  <c r="BE240"/>
  <c r="BE242"/>
  <c r="BE248"/>
  <c r="BE253"/>
  <c r="BE118"/>
  <c r="BE125"/>
  <c r="BE129"/>
  <c r="BE141"/>
  <c r="BE143"/>
  <c r="BE178"/>
  <c r="BE179"/>
  <c r="BE189"/>
  <c r="BE197"/>
  <c r="BE202"/>
  <c r="BE228"/>
  <c r="BE234"/>
  <c r="BE236"/>
  <c r="BE238"/>
  <c r="BE247"/>
  <c r="BE102"/>
  <c r="BE107"/>
  <c r="BE111"/>
  <c r="BE112"/>
  <c r="BE114"/>
  <c r="BE116"/>
  <c r="BE121"/>
  <c r="BE126"/>
  <c r="BE128"/>
  <c r="BE132"/>
  <c r="BE136"/>
  <c r="BE138"/>
  <c r="BE142"/>
  <c r="BE148"/>
  <c r="BE158"/>
  <c r="BE166"/>
  <c r="BE171"/>
  <c r="BE175"/>
  <c r="BE181"/>
  <c r="BE186"/>
  <c r="BE193"/>
  <c r="BE194"/>
  <c r="BE195"/>
  <c r="BE220"/>
  <c r="BE244"/>
  <c r="BE245"/>
  <c r="BE246"/>
  <c r="BE255"/>
  <c r="BE257"/>
  <c i="3" r="E91"/>
  <c r="BE139"/>
  <c r="BE162"/>
  <c r="BE167"/>
  <c r="BE199"/>
  <c r="BE201"/>
  <c r="BE207"/>
  <c r="BE210"/>
  <c r="BE212"/>
  <c r="BE220"/>
  <c r="BE226"/>
  <c r="BE235"/>
  <c r="BE248"/>
  <c r="BE252"/>
  <c r="BE255"/>
  <c r="BE264"/>
  <c r="BE270"/>
  <c r="BE281"/>
  <c r="BE301"/>
  <c r="BE319"/>
  <c r="BE325"/>
  <c r="BE328"/>
  <c r="BE344"/>
  <c r="BE346"/>
  <c r="BE348"/>
  <c r="J97"/>
  <c r="BE106"/>
  <c r="BE115"/>
  <c r="BE129"/>
  <c r="BE132"/>
  <c r="BE135"/>
  <c r="BE142"/>
  <c r="BE151"/>
  <c r="BE159"/>
  <c r="BE170"/>
  <c r="BE173"/>
  <c r="BE179"/>
  <c r="BE184"/>
  <c r="BE186"/>
  <c r="BE188"/>
  <c r="BE204"/>
  <c r="BE218"/>
  <c r="BE224"/>
  <c r="BE237"/>
  <c r="BE240"/>
  <c r="BE242"/>
  <c r="BE267"/>
  <c r="BE273"/>
  <c r="BE274"/>
  <c r="BE297"/>
  <c r="BE305"/>
  <c r="BE322"/>
  <c r="BE330"/>
  <c r="BE124"/>
  <c r="BE127"/>
  <c r="BE137"/>
  <c r="BE145"/>
  <c r="BE148"/>
  <c r="BE180"/>
  <c r="BE185"/>
  <c r="BE189"/>
  <c r="BE191"/>
  <c r="BE192"/>
  <c r="BE196"/>
  <c r="BE222"/>
  <c r="BE229"/>
  <c r="BE233"/>
  <c r="BE258"/>
  <c r="BE261"/>
  <c r="BE263"/>
  <c r="BE269"/>
  <c r="BE284"/>
  <c r="BE285"/>
  <c r="BE290"/>
  <c r="BE292"/>
  <c r="BE303"/>
  <c r="BE341"/>
  <c r="F59"/>
  <c r="BE112"/>
  <c r="BE118"/>
  <c r="BE155"/>
  <c r="BE164"/>
  <c r="BE176"/>
  <c r="BE181"/>
  <c r="BE194"/>
  <c r="BE215"/>
  <c r="BE245"/>
  <c r="BE266"/>
  <c r="BE275"/>
  <c r="BE276"/>
  <c r="BE279"/>
  <c r="BE280"/>
  <c r="BE286"/>
  <c r="BE287"/>
  <c r="BE294"/>
  <c r="BE307"/>
  <c r="BE332"/>
  <c r="BE335"/>
  <c i="2" r="E48"/>
  <c r="J80"/>
  <c r="BE95"/>
  <c r="BE97"/>
  <c r="F55"/>
  <c r="BE89"/>
  <c r="BE91"/>
  <c r="BE93"/>
  <c r="BE99"/>
  <c r="BE100"/>
  <c i="1" r="BC55"/>
  <c i="4" r="J38"/>
  <c i="1" r="AW59"/>
  <c i="7" r="F38"/>
  <c i="1" r="BC62"/>
  <c i="3" r="F37"/>
  <c i="1" r="BB57"/>
  <c i="6" r="J36"/>
  <c i="1" r="AW61"/>
  <c i="6" r="J35"/>
  <c i="1" r="AV61"/>
  <c i="7" r="J36"/>
  <c i="1" r="AW62"/>
  <c i="9" r="F37"/>
  <c i="1" r="BB64"/>
  <c i="3" r="F38"/>
  <c i="1" r="BC57"/>
  <c i="8" r="F39"/>
  <c i="1" r="BD63"/>
  <c r="AS56"/>
  <c r="AS54"/>
  <c i="4" r="F41"/>
  <c i="1" r="BD59"/>
  <c i="7" r="F36"/>
  <c i="1" r="BA62"/>
  <c i="9" r="F39"/>
  <c i="1" r="BD64"/>
  <c i="5" r="J38"/>
  <c i="1" r="AW60"/>
  <c i="8" r="F38"/>
  <c i="1" r="BC63"/>
  <c i="2" r="F34"/>
  <c i="1" r="BA55"/>
  <c i="3" r="F39"/>
  <c i="1" r="BD57"/>
  <c i="9" r="J36"/>
  <c i="1" r="AW64"/>
  <c i="3" r="J36"/>
  <c i="1" r="AW57"/>
  <c i="7" r="F39"/>
  <c i="1" r="BD62"/>
  <c i="2" r="F35"/>
  <c i="1" r="BB55"/>
  <c i="3" r="F36"/>
  <c i="1" r="BA57"/>
  <c i="4" r="F39"/>
  <c i="1" r="BB59"/>
  <c i="7" r="F37"/>
  <c i="1" r="BB62"/>
  <c i="4" r="F40"/>
  <c i="1" r="BC59"/>
  <c i="8" r="J36"/>
  <c i="1" r="AW63"/>
  <c i="9" r="F36"/>
  <c i="1" r="BA64"/>
  <c i="2" r="J34"/>
  <c i="1" r="AW55"/>
  <c i="5" r="F40"/>
  <c i="1" r="BC60"/>
  <c i="8" r="F37"/>
  <c i="1" r="BB63"/>
  <c i="9" r="F38"/>
  <c i="1" r="BC64"/>
  <c i="4" r="F38"/>
  <c i="1" r="BA59"/>
  <c i="5" r="F38"/>
  <c i="1" r="BA60"/>
  <c i="8" r="F36"/>
  <c i="1" r="BA63"/>
  <c i="2" r="F37"/>
  <c i="1" r="BD55"/>
  <c i="5" r="F39"/>
  <c i="1" r="BB60"/>
  <c i="5" r="F41"/>
  <c i="1" r="BD60"/>
  <c i="9" l="1" r="P87"/>
  <c i="1" r="AU64"/>
  <c i="5" r="T104"/>
  <c r="T103"/>
  <c i="9" r="T87"/>
  <c r="BK87"/>
  <c r="J87"/>
  <c r="J63"/>
  <c i="7" r="P88"/>
  <c i="1" r="AU62"/>
  <c i="8" r="P87"/>
  <c i="1" r="AU63"/>
  <c i="3" r="T250"/>
  <c r="R104"/>
  <c i="8" r="R87"/>
  <c i="4" r="T97"/>
  <c i="5" r="P104"/>
  <c r="P103"/>
  <c i="1" r="AU60"/>
  <c i="3" r="R250"/>
  <c r="P104"/>
  <c i="4" r="P97"/>
  <c i="1" r="AU59"/>
  <c i="7" r="T88"/>
  <c i="5" r="R104"/>
  <c r="R103"/>
  <c i="3" r="P250"/>
  <c r="T104"/>
  <c r="T103"/>
  <c i="4" r="BK97"/>
  <c r="J97"/>
  <c r="J67"/>
  <c i="8" r="BK87"/>
  <c r="J87"/>
  <c i="9" r="J88"/>
  <c r="J64"/>
  <c i="6" r="BK86"/>
  <c r="J86"/>
  <c i="2" r="BK87"/>
  <c r="J87"/>
  <c r="J60"/>
  <c i="3" r="BK104"/>
  <c r="J104"/>
  <c r="J64"/>
  <c i="5" r="BK104"/>
  <c r="J104"/>
  <c r="J68"/>
  <c i="7" r="BK88"/>
  <c r="J88"/>
  <c r="J63"/>
  <c i="3" r="BK250"/>
  <c r="J250"/>
  <c r="J73"/>
  <c r="F35"/>
  <c i="1" r="AZ57"/>
  <c r="BB58"/>
  <c r="AX58"/>
  <c r="BC58"/>
  <c r="AY58"/>
  <c i="8" r="J35"/>
  <c i="1" r="AV63"/>
  <c r="AT63"/>
  <c i="9" r="F35"/>
  <c i="1" r="AZ64"/>
  <c i="7" r="F35"/>
  <c i="1" r="AZ62"/>
  <c i="9" r="J35"/>
  <c i="1" r="AV64"/>
  <c r="AT64"/>
  <c i="2" r="F33"/>
  <c i="1" r="AZ55"/>
  <c i="4" r="F37"/>
  <c i="1" r="AZ59"/>
  <c i="6" r="F35"/>
  <c i="1" r="AZ61"/>
  <c i="8" r="J32"/>
  <c i="1" r="AG63"/>
  <c i="3" r="J35"/>
  <c i="1" r="AV57"/>
  <c r="AT57"/>
  <c r="AT61"/>
  <c i="8" r="F35"/>
  <c i="1" r="AZ63"/>
  <c r="BD58"/>
  <c i="5" r="J37"/>
  <c i="1" r="AV60"/>
  <c r="AT60"/>
  <c r="BA58"/>
  <c r="AW58"/>
  <c i="6" r="J32"/>
  <c i="1" r="AG61"/>
  <c i="2" r="J33"/>
  <c i="1" r="AV55"/>
  <c r="AT55"/>
  <c i="4" r="J37"/>
  <c i="1" r="AV59"/>
  <c r="AT59"/>
  <c i="7" r="J35"/>
  <c i="1" r="AV62"/>
  <c r="AT62"/>
  <c i="5" r="F37"/>
  <c i="1" r="AZ60"/>
  <c i="3" l="1" r="P103"/>
  <c i="1" r="AU57"/>
  <c i="3" r="R103"/>
  <c i="6" r="J41"/>
  <c i="5" r="BK103"/>
  <c r="J103"/>
  <c r="J67"/>
  <c i="8" r="J63"/>
  <c i="6" r="J63"/>
  <c i="2" r="BK86"/>
  <c r="J86"/>
  <c i="8" r="J41"/>
  <c i="3" r="BK103"/>
  <c r="J103"/>
  <c r="J63"/>
  <c i="1" r="AN61"/>
  <c r="AN63"/>
  <c i="4" r="J34"/>
  <c i="1" r="AG59"/>
  <c r="AZ58"/>
  <c r="AV58"/>
  <c r="AT58"/>
  <c r="BD56"/>
  <c i="7" r="J32"/>
  <c i="1" r="AG62"/>
  <c i="2" r="J30"/>
  <c i="1" r="AG55"/>
  <c r="AU58"/>
  <c r="BA56"/>
  <c r="AW56"/>
  <c r="BC56"/>
  <c r="AY56"/>
  <c i="9" r="J32"/>
  <c i="1" r="AG64"/>
  <c r="BB56"/>
  <c r="AX56"/>
  <c i="4" l="1" r="J43"/>
  <c i="9" r="J41"/>
  <c i="2" r="J39"/>
  <c i="7" r="J41"/>
  <c i="2" r="J59"/>
  <c i="1" r="AN55"/>
  <c r="AN59"/>
  <c r="AN64"/>
  <c r="AN62"/>
  <c r="AU56"/>
  <c r="AU54"/>
  <c r="BA54"/>
  <c r="W30"/>
  <c i="5" r="J34"/>
  <c i="1" r="AG60"/>
  <c r="AG58"/>
  <c r="BC54"/>
  <c r="W32"/>
  <c r="AZ56"/>
  <c r="AV56"/>
  <c r="AT56"/>
  <c r="BD54"/>
  <c r="W33"/>
  <c r="BB54"/>
  <c r="AX54"/>
  <c i="3" r="J32"/>
  <c i="1" r="AG57"/>
  <c r="AG56"/>
  <c r="AG54"/>
  <c r="AK26"/>
  <c i="5" l="1" r="J43"/>
  <c i="3" r="J41"/>
  <c i="1" r="AN57"/>
  <c r="AN56"/>
  <c r="AN60"/>
  <c r="AN58"/>
  <c r="AZ54"/>
  <c r="W29"/>
  <c r="AW54"/>
  <c r="AK30"/>
  <c r="W31"/>
  <c r="AY54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<sst xmlns="http://schemas.openxmlformats.org/spreadsheetml/2006/main">
  <si>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</si>
  <si>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</si>
  <si>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</si>
  <si>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</si>
  <si>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</si>
  <si>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{4c6d41d3-c314-40a2-a4f4-1d8600bb7900}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</si>
  <si>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</si>
  <si>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</si>
  <si>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</si>
  <si>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</si>
  <si>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</si>
  <si>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</si>
  <si>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</si>
  <si>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</si>
  <si>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</si>
  <si>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</si>
  <si>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</si>
  <si>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</si>
  <si>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FN Brno – Modernizace heliportů,Bohunice - MAIN</t>
  </si>
  <si>
    <t>KSO:</t>
  </si>
  <si>
    <t>815</t>
  </si>
  <si>
    <t>CC-CZ:</t>
  </si>
  <si>
    <t>Místo:</t>
  </si>
  <si>
    <t>FN Brno- Bohunice</t>
  </si>
  <si>
    <t>Datum:</t>
  </si>
  <si>
    <t>31. 7. 2025</t>
  </si>
  <si>
    <t>Zadavatel:</t>
  </si>
  <si>
    <t>IČ:</t>
  </si>
  <si>
    <t>FN Brmo</t>
  </si>
  <si>
    <t>DIČ:</t>
  </si>
  <si>
    <t>Účastník:</t>
  </si>
  <si>
    <t>Vyplň údaj</t>
  </si>
  <si>
    <t>Projektant:</t>
  </si>
  <si>
    <t>Techniserv,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</si>
  <si>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</si>
  <si>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</si>
  <si>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</si>
  <si>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</si>
  <si>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</si>
  <si>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</si>
  <si>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</si>
  <si>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</si>
  <si>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</si>
  <si>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</si>
  <si>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</si>
  <si>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</si>
  <si>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</si>
  <si>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</si>
  <si>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</si>
  <si>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</si>
  <si>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</si>
  <si>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</si>
  <si>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</si>
  <si>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</si>
  <si>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</si>
  <si>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</si>
  <si>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</si>
  <si>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</si>
  <si>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</si>
  <si>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</si>
  <si>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</si>
  <si>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</si>
  <si>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</si>
  <si>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</si>
  <si>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</si>
  <si>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</si>
  <si>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</si>
  <si>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</si>
  <si>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</si>
  <si>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</si>
  <si>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</si>
  <si>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</si>
  <si>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</si>
  <si>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</si>
  <si>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</si>
  <si>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</si>
  <si>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</si>
  <si>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</si>
  <si>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</si>
  <si>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</si>
  <si>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</si>
  <si>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{fdf06d1f-d20b-4a25-9e74-56d74c44e451}</t>
  </si>
  <si>
    <t>2</t>
  </si>
  <si>
    <t>02</t>
  </si>
  <si>
    <t>Stavební a technologické části</t>
  </si>
  <si>
    <t>{38af056a-4327-4b3e-95a1-8215999fd03a}</t>
  </si>
  <si>
    <t>D1</t>
  </si>
  <si>
    <t>ASŘ</t>
  </si>
  <si>
    <t>Soupis</t>
  </si>
  <si>
    <t>{4af17a64-fb0d-4a0e-ad3b-04b76c87cf1d}</t>
  </si>
  <si>
    <t>D2</t>
  </si>
  <si>
    <t>Silnoproud</t>
  </si>
  <si>
    <t>{27e723f1-9ba7-4761-85f4-71961e1568e2}</t>
  </si>
  <si>
    <t>D2.1</t>
  </si>
  <si>
    <t>ESIL- vyhřívání he...</t>
  </si>
  <si>
    <t>3</t>
  </si>
  <si>
    <t>{ec314e1b-26eb-4279-8c5b-bf5f9b646cd3}</t>
  </si>
  <si>
    <t>D2.2</t>
  </si>
  <si>
    <t>ESIL- strojovna SHZ, nouzové osvětlení</t>
  </si>
  <si>
    <t>{ee8fb71f-9dfa-4c2a-ab1e-17fc5ebb6400}</t>
  </si>
  <si>
    <t>D3</t>
  </si>
  <si>
    <t>PBŘ</t>
  </si>
  <si>
    <t>{370de670-5409-4d8a-8ca7-f323acce3f10}</t>
  </si>
  <si>
    <t>D4</t>
  </si>
  <si>
    <t>Hašení</t>
  </si>
  <si>
    <t>{cb5c240e-cd96-4e7d-80a4-ff200164a95f}</t>
  </si>
  <si>
    <t>D5</t>
  </si>
  <si>
    <t>EPS</t>
  </si>
  <si>
    <t>{44e9e398-622e-40f8-b314-3903c7833e07}</t>
  </si>
  <si>
    <t>D6</t>
  </si>
  <si>
    <t>Slaboproud</t>
  </si>
  <si>
    <t>{f84fe1db-cafa-41ef-960b-6d3c06e6d2e5}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</si>
  <si>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</si>
  <si>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</si>
  <si>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</si>
  <si>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</si>
  <si>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</si>
  <si>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</si>
  <si>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</si>
  <si>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</si>
  <si>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</si>
  <si>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</si>
  <si>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</si>
  <si>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</si>
  <si>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</si>
  <si>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</si>
  <si>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</si>
  <si>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</si>
  <si>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</si>
  <si>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</si>
  <si>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</si>
  <si>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</si>
  <si>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</si>
  <si>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</si>
  <si>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</si>
  <si>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</si>
  <si>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</si>
  <si>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</si>
  <si>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</si>
  <si>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</si>
  <si>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</si>
  <si>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</si>
  <si>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</si>
  <si>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</si>
  <si>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</si>
  <si>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0130-R1</t>
  </si>
  <si>
    <t xml:space="preserve">- zpracování dodavatelské přípravy a dokumentace (projektové práce, které nejsou součástí dokumentace pro provádění stavby v souladu se zněním Přílohy č. 13 Vyhlášky č. 499/2006, Sb.)_x000d_
- zpracování PD skutečného provedení (*dwg a *pdf)	_x000d_
</t>
  </si>
  <si>
    <t>kpl</t>
  </si>
  <si>
    <t>1024</t>
  </si>
  <si>
    <t>565224877</t>
  </si>
  <si>
    <t>VRN3</t>
  </si>
  <si>
    <t>Zařízení staveniště</t>
  </si>
  <si>
    <t>0300-R1</t>
  </si>
  <si>
    <t xml:space="preserve">Tato položka obsahuje náklady na :	_x000d_
- výstavbu, provoz a likvidaci objektů zařízení staveniště (stavební buňky, sklady....)	_x000d_
- odvoz komunálního odpadu	_x000d_
- dočasné oplocení staveniště, tabule, ochranné zábradlí, brány, branky..	_x000d_
- ochranu inženýrských sítí	_x000d_
- údržbu soukromých a veřejných cest	_x000d_
- ochranu prací před nepříznivým počasím (zimní opatření)	_x000d_
- poplatky na Dopravně inženýrská opatření a DIR	_x000d_
- protipožární opatření na stavbě	_x000d_
</t>
  </si>
  <si>
    <t>1050314408</t>
  </si>
  <si>
    <t>VRN4</t>
  </si>
  <si>
    <t>Inženýrská činnost</t>
  </si>
  <si>
    <t>045-R1</t>
  </si>
  <si>
    <t>Kompletační a koordinační činnost</t>
  </si>
  <si>
    <t>kpl…</t>
  </si>
  <si>
    <t>821603235</t>
  </si>
  <si>
    <t>VRN6</t>
  </si>
  <si>
    <t>Územní vlivy</t>
  </si>
  <si>
    <t>4</t>
  </si>
  <si>
    <t>0600-R1</t>
  </si>
  <si>
    <t xml:space="preserve">Tato položka obsahuje náklady na :	_x000d_
- zabezpečení přejezdů a přechodů přes výkopy	_x000d_
- práce v ochranném pásmu	_x000d_
-omezení prací provozem uživatele	_x000d_
-omezení pracovní doby uživatelem	_x000d_
</t>
  </si>
  <si>
    <t>614711981</t>
  </si>
  <si>
    <t>VRN7</t>
  </si>
  <si>
    <t>Provozní vlivy</t>
  </si>
  <si>
    <t>0710-R1</t>
  </si>
  <si>
    <t>Provoz investora, třetích osob</t>
  </si>
  <si>
    <t>177944043</t>
  </si>
  <si>
    <t>VRN9</t>
  </si>
  <si>
    <t>Ostatní náklady</t>
  </si>
  <si>
    <t>6</t>
  </si>
  <si>
    <t>0910-R1</t>
  </si>
  <si>
    <t xml:space="preserve">Tato položka obsahuje náklady na :	_x000d_
- zkušební provozy	_x000d_
- vytýčení stávajících sítí	_x000d_
- zajištění fotodokumentace prací během provádění		_x000d_
- ostatní zkoušky dle platné legislativy ČSN, EN apod. po provedení díla vč. odběru vzorků (např. zkoušky betonu)	_x000d_
	_x000d_
</t>
  </si>
  <si>
    <t>-1001889209</t>
  </si>
  <si>
    <t>7</t>
  </si>
  <si>
    <t>094203000</t>
  </si>
  <si>
    <t>Zimní opatření na stavbě</t>
  </si>
  <si>
    <t>CS ÚRS 2024 02</t>
  </si>
  <si>
    <t>-2051534085</t>
  </si>
  <si>
    <t>Online PSC</t>
  </si>
  <si>
    <t>https://podminky.urs.cz/item/CS_URS_2024_02/094203000</t>
  </si>
  <si>
    <t>P</t>
  </si>
  <si>
    <t xml:space="preserve">Poznámka k položce:_x000d_
Položka zahrnuje veškerá nutná opatření na stavbě pro plynulý postup prací i při poklesu venkovních  teplet pod +5st.C</t>
  </si>
  <si>
    <t>02 - Stavební a technologické části</t>
  </si>
  <si>
    <t>Soupis:</t>
  </si>
  <si>
    <t>D1 - ASŘ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</si>
  <si>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</si>
  <si>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</si>
  <si>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</si>
  <si>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</si>
  <si>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</si>
  <si>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</si>
  <si>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</si>
  <si>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</si>
  <si>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</si>
  <si>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</si>
  <si>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</si>
  <si>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</si>
  <si>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</si>
  <si>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</si>
  <si>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  783.1 - Heliport</t>
  </si>
  <si>
    <t xml:space="preserve">        783.3 - Fasáda -zazdívka okolo dveři</t>
  </si>
  <si>
    <t xml:space="preserve">      783.2 - Místnosti</t>
  </si>
  <si>
    <t xml:space="preserve">    784 - Dokončovací práce - malby a tapety</t>
  </si>
  <si>
    <t>HSV</t>
  </si>
  <si>
    <t>Práce a dodávky HSV</t>
  </si>
  <si>
    <t>Zemní práce</t>
  </si>
  <si>
    <t>121151103</t>
  </si>
  <si>
    <t>Sejmutí ornice strojně při souvislé ploše do 100 m2, tl. vrstvy do 200 mm</t>
  </si>
  <si>
    <t>m2</t>
  </si>
  <si>
    <t>-1893440180</t>
  </si>
  <si>
    <t>https://podminky.urs.cz/item/CS_URS_2024_02/121151103</t>
  </si>
  <si>
    <t>VV</t>
  </si>
  <si>
    <t>" v ploše schodiště"9*6</t>
  </si>
  <si>
    <t>" v ploše chodníku"2,5*5</t>
  </si>
  <si>
    <t>"ornice zůstane na místě pro zpětné ohumusování"</t>
  </si>
  <si>
    <t>Součet</t>
  </si>
  <si>
    <t>122251101</t>
  </si>
  <si>
    <t>Odkopávky a prokopávky nezapažené strojně v hornině třídy těžitelnosti I skupiny 3 do 20 m3</t>
  </si>
  <si>
    <t>m3</t>
  </si>
  <si>
    <t>-155047738</t>
  </si>
  <si>
    <t>https://podminky.urs.cz/item/CS_URS_2024_02/122251101</t>
  </si>
  <si>
    <t>"odkopání terénu v ploše schodiště"8*5*0,2</t>
  </si>
  <si>
    <t>131251100</t>
  </si>
  <si>
    <t>Hloubení nezapažených jam a zářezů strojně s urovnáním dna do předepsaného profilu a spádu v hornině třídy těžitelnosti I skupiny 3 do 20 m3</t>
  </si>
  <si>
    <t>-1403274119</t>
  </si>
  <si>
    <t>https://podminky.urs.cz/item/CS_URS_2024_02/131251100</t>
  </si>
  <si>
    <t>"základ schodiště"1,2*4,9*1,35+0,6*2,05*1+0,8*4,9*1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</si>
  <si>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</si>
  <si>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</si>
  <si>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468498713</t>
  </si>
  <si>
    <t>https://podminky.urs.cz/item/CS_URS_2024_02/162751117</t>
  </si>
  <si>
    <t>"zemina z výkopu základů"13,088</t>
  </si>
  <si>
    <t>"zemina z odkopu v ploše schodiště"8</t>
  </si>
  <si>
    <t>"přebytek ornice" (66-18,25)*0,2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</si>
  <si>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</si>
  <si>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</si>
  <si>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-370032683</t>
  </si>
  <si>
    <t>https://podminky.urs.cz/item/CS_URS_2024_02/162751119</t>
  </si>
  <si>
    <t>30,638*10 'Přepočtené koeficientem množství</t>
  </si>
  <si>
    <t>171201201</t>
  </si>
  <si>
    <t>Uložení sypaniny na skládky nebo meziskládky bez hutnění s upravením uložené sypaniny do předepsaného tvaru</t>
  </si>
  <si>
    <t>1238233748</t>
  </si>
  <si>
    <t>https://podminky.urs.cz/item/CS_URS_2024_02/171201201</t>
  </si>
  <si>
    <t>171201231</t>
  </si>
  <si>
    <t>Poplatek za uložení stavebního odpadu na recyklační skládce (skládkovné) zeminy a kamení zatříděného do Katalogu odpadů pod kódem 17 05 04</t>
  </si>
  <si>
    <t>t</t>
  </si>
  <si>
    <t>1511899285</t>
  </si>
  <si>
    <t>https://podminky.urs.cz/item/CS_URS_2024_02/171201231</t>
  </si>
  <si>
    <t>30,638*1,7 'Přepočtené koeficientem množství</t>
  </si>
  <si>
    <t>8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</si>
  <si>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</si>
  <si>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</si>
  <si>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-210003804</t>
  </si>
  <si>
    <t>https://podminky.urs.cz/item/CS_URS_2024_02/181111111</t>
  </si>
  <si>
    <t>"Pruh okolo plochy pod schodištěm a chodníku"66,5-48,25</t>
  </si>
  <si>
    <t>9</t>
  </si>
  <si>
    <t>181351003</t>
  </si>
  <si>
    <t>Rozprostření a urovnání ornice v rovině nebo ve svahu sklonu do 1:5 strojně při souvislé ploše do 100 m2, tl. vrstvy do 200 mm</t>
  </si>
  <si>
    <t>1658949247</t>
  </si>
  <si>
    <t>https://podminky.urs.cz/item/CS_URS_2024_02/181351003</t>
  </si>
  <si>
    <t>10</t>
  </si>
  <si>
    <t>181411131</t>
  </si>
  <si>
    <t>Založení trávníku na půdě předem připravené plochy do 1000 m2 výsevem včetně utažení parkového v rovině nebo na svahu do 1:5</t>
  </si>
  <si>
    <t>-1471622256</t>
  </si>
  <si>
    <t>https://podminky.urs.cz/item/CS_URS_2024_02/181411131</t>
  </si>
  <si>
    <t>11</t>
  </si>
  <si>
    <t>M</t>
  </si>
  <si>
    <t>00572410</t>
  </si>
  <si>
    <t>osivo směs travní parková</t>
  </si>
  <si>
    <t>kg</t>
  </si>
  <si>
    <t>-1797728969</t>
  </si>
  <si>
    <t>18,25*0,05 'Přepočtené koeficientem množství</t>
  </si>
  <si>
    <t>Zakládání</t>
  </si>
  <si>
    <t>274313911</t>
  </si>
  <si>
    <t>Základy z betonu prostého pasy betonu kamenem neprokládaného tř. C 30/37</t>
  </si>
  <si>
    <t>478783534</t>
  </si>
  <si>
    <t>https://podminky.urs.cz/item/CS_URS_2024_02/274313911</t>
  </si>
  <si>
    <t>"základ schodiště"1,2*4,9*1,+0,6*2,05*1+0,8*4,9*1</t>
  </si>
  <si>
    <t>13</t>
  </si>
  <si>
    <t>274351121</t>
  </si>
  <si>
    <t>Bednění základů pasů rovné zřízení</t>
  </si>
  <si>
    <t>-1283159330</t>
  </si>
  <si>
    <t>https://podminky.urs.cz/item/CS_URS_2024_02/274351121</t>
  </si>
  <si>
    <t>"základy schodiště"(4,85*4+2,05*2+0,6*2+0,8*2+1,2*2)*1</t>
  </si>
  <si>
    <t>14</t>
  </si>
  <si>
    <t>274351122</t>
  </si>
  <si>
    <t>Bednění základů pasů rovné odstranění</t>
  </si>
  <si>
    <t>-2115258996</t>
  </si>
  <si>
    <t>https://podminky.urs.cz/item/CS_URS_2024_02/274351122</t>
  </si>
  <si>
    <t>Svislé a kompletní konstrukce</t>
  </si>
  <si>
    <t>15</t>
  </si>
  <si>
    <t>342244121</t>
  </si>
  <si>
    <t>Příčky jednoduché z cihel děrovaných klasických spojených na pero a drážku na maltu M5, pevnost cihel do P15, tl. příčky 140 mm</t>
  </si>
  <si>
    <t>1145989500</t>
  </si>
  <si>
    <t>https://podminky.urs.cz/item/CS_URS_2024_02/342244121</t>
  </si>
  <si>
    <t>2,0*2,1-1,1*2</t>
  </si>
  <si>
    <t>Komunikace pozemní</t>
  </si>
  <si>
    <t>16</t>
  </si>
  <si>
    <t>564831011</t>
  </si>
  <si>
    <t>Podklad ze štěrkodrti ŠD s rozprostřením a zhutněním plochy jednotlivě do 100 m2, po zhutnění tl. 100 mm</t>
  </si>
  <si>
    <t>679429120</t>
  </si>
  <si>
    <t>https://podminky.urs.cz/item/CS_URS_2024_02/564831011</t>
  </si>
  <si>
    <t>"v ploše schodiště"8*5-"chodník před nástupním ramenem"3,4</t>
  </si>
  <si>
    <t>17</t>
  </si>
  <si>
    <t>564762111</t>
  </si>
  <si>
    <t>Podklad nebo kryt z vibrovaného štěrku VŠ s rozprostřením, vlhčením a zhutněním, po zhutnění tl. 200 mm</t>
  </si>
  <si>
    <t>CS ÚRS 2025 01</t>
  </si>
  <si>
    <t>1878799267</t>
  </si>
  <si>
    <t>https://podminky.urs.cz/item/CS_URS_2025_01/564762111</t>
  </si>
  <si>
    <t>"v ploše chodníku"7,8+3,4</t>
  </si>
  <si>
    <t>18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</si>
  <si>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</si>
  <si>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</si>
  <si>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1675758425</t>
  </si>
  <si>
    <t>https://podminky.urs.cz/item/CS_URS_2024_02/596811311</t>
  </si>
  <si>
    <t>19</t>
  </si>
  <si>
    <t>59245601</t>
  </si>
  <si>
    <t>dlažba desková betonová tl 50mm přírodní</t>
  </si>
  <si>
    <t>-802248546</t>
  </si>
  <si>
    <t>11,2*1,05 'Přepočtené koeficientem množství</t>
  </si>
  <si>
    <t>Úpravy povrchů, podlahy a osazování výplní</t>
  </si>
  <si>
    <t>20</t>
  </si>
  <si>
    <t>612321141</t>
  </si>
  <si>
    <t>Omítka vápenocementová vnitřních ploch nanášená ručně dvouvrstvá, tloušťky jádrové omítky do 10 mm a tloušťky štuku do 3 mm štuková svislých konstrukcí stěn</t>
  </si>
  <si>
    <t>1223304829</t>
  </si>
  <si>
    <t>https://podminky.urs.cz/item/CS_URS_2024_02/612321141</t>
  </si>
  <si>
    <t>622323111</t>
  </si>
  <si>
    <t>Omítka vápenocementová vnějších ploch hladkých hladká, nanášená na neomítnutý bezesparý podklad, tloušťky do 5 mm ručně stěn</t>
  </si>
  <si>
    <t>1820597907</t>
  </si>
  <si>
    <t>https://podminky.urs.cz/item/CS_URS_2024_02/622323111</t>
  </si>
  <si>
    <t>22</t>
  </si>
  <si>
    <t>622323191</t>
  </si>
  <si>
    <t>Omítka vápenocementová vnějších ploch hladkých hladká, nanášená na neomítnutý bezesparý podklad, tloušťky do 5 mm ručně Příplatek k ceně za každý další 1 mm tloušťky omítky přes 5 mm stěn</t>
  </si>
  <si>
    <t>1600377578</t>
  </si>
  <si>
    <t>https://podminky.urs.cz/item/CS_URS_2024_02/622323191</t>
  </si>
  <si>
    <t>2*5 'Přepočtené koeficientem množství</t>
  </si>
  <si>
    <t>23</t>
  </si>
  <si>
    <t>977343211</t>
  </si>
  <si>
    <t>Frézování drážek pro vodiče v podlahách z betonu, rozměru do 30x30 mm</t>
  </si>
  <si>
    <t>m</t>
  </si>
  <si>
    <t>-2119560523</t>
  </si>
  <si>
    <t>https://podminky.urs.cz/item/CS_URS_2024_02/977343211</t>
  </si>
  <si>
    <t>"drážka pro topné kabely"12250</t>
  </si>
  <si>
    <t>24</t>
  </si>
  <si>
    <t>634-R2</t>
  </si>
  <si>
    <t>Advezní můstek v drážce</t>
  </si>
  <si>
    <t>1766402532</t>
  </si>
  <si>
    <t>25</t>
  </si>
  <si>
    <t>634-R1</t>
  </si>
  <si>
    <t>Výplň drážky do 30/30mm nesmrštitelnou maltou s vlákny</t>
  </si>
  <si>
    <t>1883887483</t>
  </si>
  <si>
    <t>26</t>
  </si>
  <si>
    <t>468101323</t>
  </si>
  <si>
    <t>Vysekání rýh pro montáž trubek a kabelů v betonových podlahách a mazaninách hloubky přes 5 do 7 cm a šířky přes 10 do 15 cm</t>
  </si>
  <si>
    <t>64</t>
  </si>
  <si>
    <t>844256848</t>
  </si>
  <si>
    <t>https://podminky.urs.cz/item/CS_URS_2024_02/468101323</t>
  </si>
  <si>
    <t>"drážka 150x70mm"60</t>
  </si>
  <si>
    <t>27</t>
  </si>
  <si>
    <t>634-R5</t>
  </si>
  <si>
    <t>Advezní můstek v drážce 150x70mm</t>
  </si>
  <si>
    <t>879338235</t>
  </si>
  <si>
    <t>28</t>
  </si>
  <si>
    <t>634-R6</t>
  </si>
  <si>
    <t>Výplň drážky 150x70mm nesmrštitelnou maltou</t>
  </si>
  <si>
    <t>-86415095</t>
  </si>
  <si>
    <t>29</t>
  </si>
  <si>
    <t>642942111</t>
  </si>
  <si>
    <t>Osazování zárubní nebo rámů kovových dveřních lisovaných nebo z úhelníků bez dveřních křídel na cementovou maltu, plochy otvoru do 2,5 m2</t>
  </si>
  <si>
    <t>kus</t>
  </si>
  <si>
    <t>2111858632</t>
  </si>
  <si>
    <t>https://podminky.urs.cz/item/CS_URS_2024_02/642942111</t>
  </si>
  <si>
    <t>30</t>
  </si>
  <si>
    <t>55331489</t>
  </si>
  <si>
    <t>zárubeň jednokřídlá ocelová pro zdění tl stěny 110-150mm rozměru 1100/1970, 2100mm</t>
  </si>
  <si>
    <t>1206784453</t>
  </si>
  <si>
    <t>31</t>
  </si>
  <si>
    <t>642944121</t>
  </si>
  <si>
    <t>Osazení ocelových dveřních zárubní lisovaných nebo z úhelníků dodatečně s vybetonováním prahu, plochy do 2,5 m2</t>
  </si>
  <si>
    <t>1229235934</t>
  </si>
  <si>
    <t>https://podminky.urs.cz/item/CS_URS_2024_02/642944121</t>
  </si>
  <si>
    <t>32</t>
  </si>
  <si>
    <t>55331591</t>
  </si>
  <si>
    <t>zárubeň jednokřídlá ocelová pro sádrokartonové příčky tl stěny 75-100mm rozměru 900/1970, 2100mm</t>
  </si>
  <si>
    <t>-768743716</t>
  </si>
  <si>
    <t>33</t>
  </si>
  <si>
    <t>642945111</t>
  </si>
  <si>
    <t>Osazování ocelových zárubní protipožárních nebo protiplynových dveří do vynechaného otvoru, s obetonováním, dveří jednokřídlových do 2,5 m2</t>
  </si>
  <si>
    <t>-1010012990</t>
  </si>
  <si>
    <t>https://podminky.urs.cz/item/CS_URS_2024_02/642945111</t>
  </si>
  <si>
    <t>34</t>
  </si>
  <si>
    <t>55331559</t>
  </si>
  <si>
    <t>zárubeň jednokřídlá ocelová pro zdění s protipožární úpravou tl stěny 75-100mm rozměru 1100/1970, 2100mm</t>
  </si>
  <si>
    <t>-413541556</t>
  </si>
  <si>
    <t>Ostatní konstrukce a práce, bourání</t>
  </si>
  <si>
    <t>35</t>
  </si>
  <si>
    <t>916331112</t>
  </si>
  <si>
    <t>Osazení zahradního obrubníku betonového s ložem tl. od 50 do 100 mm z betonu prostého tř. C 12/15 s boční opěrou z betonu prostého tř. C 12/15</t>
  </si>
  <si>
    <t>1093532539</t>
  </si>
  <si>
    <t>https://podminky.urs.cz/item/CS_URS_2024_02/916331112</t>
  </si>
  <si>
    <t>"ohraničení plochy pod schodištěm a chodníku"2*8+6+10,5</t>
  </si>
  <si>
    <t>36</t>
  </si>
  <si>
    <t>59217011</t>
  </si>
  <si>
    <t>obrubník zahradní betonový 500x50x200mm</t>
  </si>
  <si>
    <t>1267125378</t>
  </si>
  <si>
    <t>32,5*1,15 'Přepočtené koeficientem množství</t>
  </si>
  <si>
    <t>37</t>
  </si>
  <si>
    <t>919726122</t>
  </si>
  <si>
    <t>Geotextilie netkaná pro ochranu, separaci nebo filtraci měrná hmotnost přes 200 do 300 g/m2</t>
  </si>
  <si>
    <t>2040721250</t>
  </si>
  <si>
    <t>https://podminky.urs.cz/item/CS_URS_2024_02/919726122</t>
  </si>
  <si>
    <t>"v ploše schodiště"8*5</t>
  </si>
  <si>
    <t>38</t>
  </si>
  <si>
    <t>941111121</t>
  </si>
  <si>
    <t>Lešení řadové trubkové lehké pracovní s podlahami s provozním zatížením tř. 3 do 200 kg/m2 šířky tř. W09 od 0,9 do 1,2 m, výšky výšky do 10 m montáž</t>
  </si>
  <si>
    <t>1795788864</t>
  </si>
  <si>
    <t>https://podminky.urs.cz/item/CS_URS_2025_01/941111121</t>
  </si>
  <si>
    <t>"lešení pro montáž schodiště"(2*7,5+4)*10</t>
  </si>
  <si>
    <t>39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</si>
  <si>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</si>
  <si>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</si>
  <si>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-1016334983</t>
  </si>
  <si>
    <t>https://podminky.urs.cz/item/CS_URS_2025_01/941111221</t>
  </si>
  <si>
    <t>190*30 'Přepočtené koeficientem množství</t>
  </si>
  <si>
    <t>40</t>
  </si>
  <si>
    <t>941111821</t>
  </si>
  <si>
    <t>Lešení řadové trubkové lehké pracovní s podlahami s provozním zatížením tř. 3 do 200 kg/m2 šířky tř. W09 od 0,9 do 1,2 m, výšky výšky do 10 m demontáž</t>
  </si>
  <si>
    <t>680961947</t>
  </si>
  <si>
    <t>https://podminky.urs.cz/item/CS_URS_2025_01/941111821</t>
  </si>
  <si>
    <t>41</t>
  </si>
  <si>
    <t>945412112</t>
  </si>
  <si>
    <t>Teleskopická hydraulická montážní plošina na samohybném podvozku, s otočným košem výšky zdvihu do 21 m</t>
  </si>
  <si>
    <t>den</t>
  </si>
  <si>
    <t>222272533</t>
  </si>
  <si>
    <t>https://podminky.urs.cz/item/CS_URS_2024_02/945412112</t>
  </si>
  <si>
    <t>Poznámka k položce:_x000d_
Plošina bude použita pro montáž konzol a záchranné sitě. Odhadovaná doba montáže 20 pracovních dní</t>
  </si>
  <si>
    <t>42</t>
  </si>
  <si>
    <t>953961114</t>
  </si>
  <si>
    <t>Kotva chemická s vyvrtáním otvoru do betonu, železobetonu nebo tvrdého kamene tmel, velikost M 16, hloubka 125 mm</t>
  </si>
  <si>
    <t>1512665466</t>
  </si>
  <si>
    <t>https://podminky.urs.cz/item/CS_URS_2024_02/953961114</t>
  </si>
  <si>
    <t>"kotvení schodiště ke stropům budovy"4*2*3</t>
  </si>
  <si>
    <t>43</t>
  </si>
  <si>
    <t>953-R3</t>
  </si>
  <si>
    <t>Kotva chemická s vyvrtáním otvoru do betonu, železobetonu nebo tvrdého kamene tmel, velikost M 12, hloubka 200 mm</t>
  </si>
  <si>
    <t>1721761738</t>
  </si>
  <si>
    <t>"kotvení konzoly ZV2"74*4</t>
  </si>
  <si>
    <t>44</t>
  </si>
  <si>
    <t>953-R4</t>
  </si>
  <si>
    <t>Kotva chemická s vyvrtáním otvoru do betonu, železobetonu nebo tvrdého kamene tmel, velikost M 12, hloubka 250 mm</t>
  </si>
  <si>
    <t>-1349785451</t>
  </si>
  <si>
    <t>"kotvení konzoly ZV4"1*4</t>
  </si>
  <si>
    <t>45</t>
  </si>
  <si>
    <t>953-R1</t>
  </si>
  <si>
    <t>Kotva chemická s vyvrtáním otvoru do betonu, železobetonu nebo tvrdého kamene tmel, velikost M 16, hloubka 200mm</t>
  </si>
  <si>
    <t>-355996959</t>
  </si>
  <si>
    <t>"kotvení schodnic nástupního ramena schodiště"2*2</t>
  </si>
  <si>
    <t>46</t>
  </si>
  <si>
    <t>953-R2</t>
  </si>
  <si>
    <t>Kotva chemická s vyvrtáním otvoru do betonu, železobetonu nebo tvrdého kamene tmel, velikost M 20, hloubka 350 mm</t>
  </si>
  <si>
    <t>-1015439194</t>
  </si>
  <si>
    <t>"kotvení sloupů schodiště"4*8</t>
  </si>
  <si>
    <t>47</t>
  </si>
  <si>
    <t>968072455</t>
  </si>
  <si>
    <t>Vybourání kovových rámů oken s křídly, dveřních zárubní, vrat, stěn, ostění nebo obkladů dveřních zárubní, plochy do 2 m2</t>
  </si>
  <si>
    <t>701161118</t>
  </si>
  <si>
    <t>https://podminky.urs.cz/item/CS_URS_2024_02/968072455</t>
  </si>
  <si>
    <t>"dveře v 1.NP"2*0,9</t>
  </si>
  <si>
    <t>48</t>
  </si>
  <si>
    <t>971033631</t>
  </si>
  <si>
    <t>Vybourání otvorů ve zdivu základovém nebo nadzákladovém z cihel, tvárnic, příčkovek z cihel pálených na maltu vápennou nebo vápenocementovou plochy do 4 m2, tl. do 150 mm</t>
  </si>
  <si>
    <t>1237482712</t>
  </si>
  <si>
    <t>https://podminky.urs.cz/item/CS_URS_2024_02/971033631</t>
  </si>
  <si>
    <t>"zazdívka okolo bouraných dveří v 1.NP" 2,0*2,1-0,9*2</t>
  </si>
  <si>
    <t>997</t>
  </si>
  <si>
    <t>Přesun sutě</t>
  </si>
  <si>
    <t>49</t>
  </si>
  <si>
    <t>997013153</t>
  </si>
  <si>
    <t>Vnitrostaveništní doprava suti a vybouraných hmot vodorovně do 50 m s naložením s omezením mechanizace pro budovy a haly výšky přes 9 do 12 m</t>
  </si>
  <si>
    <t>1680268427</t>
  </si>
  <si>
    <t>https://podminky.urs.cz/item/CS_URS_2024_02/997013153</t>
  </si>
  <si>
    <t>50</t>
  </si>
  <si>
    <t>997013311</t>
  </si>
  <si>
    <t>Shoz na stavební suť montáž a demontáž shozu výšky do 10 m</t>
  </si>
  <si>
    <t>754681984</t>
  </si>
  <si>
    <t>https://podminky.urs.cz/item/CS_URS_2024_02/997013311</t>
  </si>
  <si>
    <t>51</t>
  </si>
  <si>
    <t>997013321</t>
  </si>
  <si>
    <t>Shoz na stavební suť montáž a demontáž shozu výšky Příplatek za první a každý další den použití shozu výšky do 10 m</t>
  </si>
  <si>
    <t>838695200</t>
  </si>
  <si>
    <t>https://podminky.urs.cz/item/CS_URS_2024_02/997013321</t>
  </si>
  <si>
    <t>10*45 'Přepočtené koeficientem množství</t>
  </si>
  <si>
    <t>52</t>
  </si>
  <si>
    <t>997013501</t>
  </si>
  <si>
    <t>Odvoz suti a vybouraných hmot na skládku nebo meziskládku se složením, na vzdálenost do 1 km</t>
  </si>
  <si>
    <t>586948637</t>
  </si>
  <si>
    <t>https://podminky.urs.cz/item/CS_URS_2024_02/997013501</t>
  </si>
  <si>
    <t>53</t>
  </si>
  <si>
    <t>997013509</t>
  </si>
  <si>
    <t>Odvoz suti a vybouraných hmot na skládku nebo meziskládku se složením, na vzdálenost Příplatek k ceně za každý další započatý 1 km přes 1 km</t>
  </si>
  <si>
    <t>2025984305</t>
  </si>
  <si>
    <t>https://podminky.urs.cz/item/CS_URS_2024_02/997013509</t>
  </si>
  <si>
    <t>37,535*19 'Přepočtené koeficientem množství</t>
  </si>
  <si>
    <t>54</t>
  </si>
  <si>
    <t>997013631</t>
  </si>
  <si>
    <t>Poplatek za uložení stavebního odpadu na skládce (skládkovné) směsného stavebního a demoličního zatříděného do Katalogu odpadů pod kódem 17 09 04</t>
  </si>
  <si>
    <t>140648613</t>
  </si>
  <si>
    <t>https://podminky.urs.cz/item/CS_URS_2024_02/997013631</t>
  </si>
  <si>
    <t>998</t>
  </si>
  <si>
    <t>Přesun hmot</t>
  </si>
  <si>
    <t>55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</si>
  <si>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</si>
  <si>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</si>
  <si>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-973831595</t>
  </si>
  <si>
    <t>https://podminky.urs.cz/item/CS_URS_2024_02/998011009</t>
  </si>
  <si>
    <t>PSV</t>
  </si>
  <si>
    <t>Práce a dodávky PSV</t>
  </si>
  <si>
    <t>763</t>
  </si>
  <si>
    <t>Konstrukce suché výstavby</t>
  </si>
  <si>
    <t>56</t>
  </si>
  <si>
    <t>R763111</t>
  </si>
  <si>
    <t>Příčka ze sádrokartonových desek s nosnou konstrukcí z ocelových profilů- svislé UA75, vodorovné-zdvojené UA75 jednoduše opláštěná deskou protipožární impregnovanou DFH2 tl. 12,5 mm s izolací, EI 45, příčka tl. 100 mm, profil 75, Rw do 49 dB</t>
  </si>
  <si>
    <t>1755660417</t>
  </si>
  <si>
    <t xml:space="preserve">Poznámka k položce:_x000d_
Zesílená konstrukce provedená z profilů UA </t>
  </si>
  <si>
    <t>"SDK příčka"(2,45+2,5+4,9+3,65+0,6)*3,1-(1,1+0,9)*2</t>
  </si>
  <si>
    <t>57</t>
  </si>
  <si>
    <t>763132135</t>
  </si>
  <si>
    <t>Podhled ze sádrokartonových desek - samostatný požární předěl dvouvrstvá nosná konstrukce z ocelových profilů CD, UD s oboustrannou požární odolností celoplošná izolace a nad nosnými CD profily pruhy izolace š. 150 mm objemové hmotnosti 40 kg/m3 dvojitě opláštěná deskami protipožárními 2 x DF tl. 2 x 12,5 mm, TI tl. 40 mm 40 kg/m3, EI Z/S 30/30</t>
  </si>
  <si>
    <t>-64333615</t>
  </si>
  <si>
    <t>https://podminky.urs.cz/item/CS_URS_2024_02/763132135</t>
  </si>
  <si>
    <t>6,85+13,9</t>
  </si>
  <si>
    <t>58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</si>
  <si>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</si>
  <si>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</si>
  <si>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1904665184</t>
  </si>
  <si>
    <t>https://podminky.urs.cz/item/CS_URS_2024_02/998763322</t>
  </si>
  <si>
    <t>767</t>
  </si>
  <si>
    <t>Konstrukce zámečnické</t>
  </si>
  <si>
    <t>59</t>
  </si>
  <si>
    <t>767640111</t>
  </si>
  <si>
    <t>Montáž dveří ocelových nebo hliníkových vchodových jednokřídlových bez nadsvětlíku</t>
  </si>
  <si>
    <t>-1406893045</t>
  </si>
  <si>
    <t>https://podminky.urs.cz/item/CS_URS_2024_02/767640111</t>
  </si>
  <si>
    <t>60</t>
  </si>
  <si>
    <t>RMAT0008</t>
  </si>
  <si>
    <t xml:space="preserve">D1	vsttupní dveře ocelové 1100/1970, neprůzvučnost 36dB, panikové kování nerez	KL-KL	Součástí dveří je větrací mřížka._x000d_
</t>
  </si>
  <si>
    <t>583005600</t>
  </si>
  <si>
    <t>61</t>
  </si>
  <si>
    <t>767640311</t>
  </si>
  <si>
    <t>Montáž dveří ocelových nebo hliníkových vnitřních jednokřídlových</t>
  </si>
  <si>
    <t>1355002068</t>
  </si>
  <si>
    <t>https://podminky.urs.cz/item/CS_URS_2024_02/767640311</t>
  </si>
  <si>
    <t>62</t>
  </si>
  <si>
    <t>RMAT0018</t>
  </si>
  <si>
    <t xml:space="preserve">D2 -  vnitřní dveře ocelové	900/1970, neprůzvučnost 36dB, kování nerez KL-KL_x000d_
</t>
  </si>
  <si>
    <t>-1207737176</t>
  </si>
  <si>
    <t>63</t>
  </si>
  <si>
    <t>767646510</t>
  </si>
  <si>
    <t>Montáž dveří ocelových nebo hliníkových protipožárních uzávěrů jednokřídlových</t>
  </si>
  <si>
    <t>-314904767</t>
  </si>
  <si>
    <t>https://podminky.urs.cz/item/CS_URS_2024_02/767646510</t>
  </si>
  <si>
    <t>RMAT0019</t>
  </si>
  <si>
    <t xml:space="preserve">D3 dveře protipožární, ocelové 1100/970, EI 30 DP3-C, samozavírač, neprůzvučnost 36dB, kování nerez KL-KL. Součástí dveří je protipožární větrací mřížka._x000d_
</t>
  </si>
  <si>
    <t>-1935016993</t>
  </si>
  <si>
    <t>65</t>
  </si>
  <si>
    <t>767995113</t>
  </si>
  <si>
    <t>Montáž ostatních atypických zámečnických konstrukcí hmotnosti přes 10 do 20 kg</t>
  </si>
  <si>
    <t>1281914345</t>
  </si>
  <si>
    <t>https://podminky.urs.cz/item/CS_URS_2024_02/767995113</t>
  </si>
  <si>
    <t>74*14,5+40*7,5</t>
  </si>
  <si>
    <t>66</t>
  </si>
  <si>
    <t>RMAT0011</t>
  </si>
  <si>
    <t>ZV2 - atypická zámečnická konstrukce - konzola ochranné sítě , žárově zinkováno, hmotnost 1ks cca 14,50kg</t>
  </si>
  <si>
    <t>1272951553</t>
  </si>
  <si>
    <t>67</t>
  </si>
  <si>
    <t>RMAT0013</t>
  </si>
  <si>
    <t xml:space="preserve">ZV3 - atypická zámečnická konstrukce - zavětrování systému  ochranné sítě , žárově zinkováno, hmotnost 1ks cca 7.5kg</t>
  </si>
  <si>
    <t>1524050356</t>
  </si>
  <si>
    <t>68</t>
  </si>
  <si>
    <t>RMAT0016</t>
  </si>
  <si>
    <t>SM - spojovací materiál - pozink, hmotnost 250 kg.</t>
  </si>
  <si>
    <t>1944075586</t>
  </si>
  <si>
    <t>69</t>
  </si>
  <si>
    <t>767995114</t>
  </si>
  <si>
    <t>Montáž ostatních atypických zámečnických konstrukcí hmotnosti přes 20 do 50 kg</t>
  </si>
  <si>
    <t>1828389069</t>
  </si>
  <si>
    <t>https://podminky.urs.cz/item/CS_URS_2024_02/767995114</t>
  </si>
  <si>
    <t>20*20 'Přepočtené koeficientem množství</t>
  </si>
  <si>
    <t>70</t>
  </si>
  <si>
    <t>RMAT0012</t>
  </si>
  <si>
    <t xml:space="preserve">Záchytná síť  z nerezové sítě s oky cca 50/90 mm a drátu průměru 2 mm, která je propletena do třech nerezových lan o průměru 8 mm (únosnost cca 1500 kg/ks). Únosnost navržených sítí je 125 kg/m2. 91 m2.</t>
  </si>
  <si>
    <t>-2120672808</t>
  </si>
  <si>
    <t>71</t>
  </si>
  <si>
    <t>RMAT0012.1</t>
  </si>
  <si>
    <t xml:space="preserve">Nerezové lano pro záchytnou síť.  Průměr lana je 8mm. 280 m.</t>
  </si>
  <si>
    <t>1997946855</t>
  </si>
  <si>
    <t>72</t>
  </si>
  <si>
    <t>767995115</t>
  </si>
  <si>
    <t>Montáž ostatních atypických zámečnických konstrukcí hmotnosti přes 50 do 100 kg</t>
  </si>
  <si>
    <t>-730298087</t>
  </si>
  <si>
    <t>https://podminky.urs.cz/item/CS_URS_2024_02/767995115</t>
  </si>
  <si>
    <t>5050+72,5</t>
  </si>
  <si>
    <t>73</t>
  </si>
  <si>
    <t>RMAT0001</t>
  </si>
  <si>
    <t xml:space="preserve">ZV1  atypická zámečnická konstrukce - únikové schodiště 6660x3780, Povrchová úprava - žárově zinkováno</t>
  </si>
  <si>
    <t>1443090514</t>
  </si>
  <si>
    <t>74</t>
  </si>
  <si>
    <t>RMAT0011.1</t>
  </si>
  <si>
    <t xml:space="preserve">ZV4 - atypická zámečnická konstrukce - zavětrování systému  ochranné sítě , žárově zinkováno, hmotnost 1ks cca 72,5kg</t>
  </si>
  <si>
    <t>-2128216165</t>
  </si>
  <si>
    <t>75</t>
  </si>
  <si>
    <t>výškový adapter 30 mm pro instalaci 8“ zapuštěného návěstidla do základny 8“, včetně příslušenství, těsnění a spojovacího materiálu (referenční výrobek: Transcon TIA1-8-8-30). Adaptér bude opatřen pružným tmelem kvůli zatěsnění k stávající betonové ploše. Při instalaci je nutné provést reinstalace stávajícího zapuštěného návěstidla s rozpojením a spojením napájecího konektoru sekundárního kabelu napájení návěstidla.</t>
  </si>
  <si>
    <t>696393758</t>
  </si>
  <si>
    <t>76</t>
  </si>
  <si>
    <t>998767212</t>
  </si>
  <si>
    <t>Přesun hmot pro zámečnické konstrukce stanovený procentní sazbou (%) z ceny vodorovná dopravní vzdálenost do 50 m s omezením mechanizace v objektech výšky přes 6 do 12 m</t>
  </si>
  <si>
    <t>%</t>
  </si>
  <si>
    <t>-430782272</t>
  </si>
  <si>
    <t>https://podminky.urs.cz/item/CS_URS_2024_02/998767212</t>
  </si>
  <si>
    <t>777</t>
  </si>
  <si>
    <t>Podlahy lité</t>
  </si>
  <si>
    <t>77</t>
  </si>
  <si>
    <t>777131111</t>
  </si>
  <si>
    <t>Penetrační nátěr podlahy epoxidový předem plněný pískem</t>
  </si>
  <si>
    <t>513839634</t>
  </si>
  <si>
    <t>https://podminky.urs.cz/item/CS_URS_2024_02/777131111</t>
  </si>
  <si>
    <t>78</t>
  </si>
  <si>
    <t>777121115</t>
  </si>
  <si>
    <t>Vyrovnání podkladu epoxidovou stěrkou plněnou pískem, tloušťky přes 3 do 5 mm, plochy přes 1,0 m2</t>
  </si>
  <si>
    <t>-1206491936</t>
  </si>
  <si>
    <t>https://podminky.urs.cz/item/CS_URS_2024_02/777121115</t>
  </si>
  <si>
    <t>79</t>
  </si>
  <si>
    <t>777121125</t>
  </si>
  <si>
    <t>Vyrovnání podkladu epoxidovou stěrkou plněnou pískem, tloušťky Příplatek k ceně za každý další 1 mm vyrovnání tloušťky přes 5 mm, plochy přes 1,0m2</t>
  </si>
  <si>
    <t>450480188</t>
  </si>
  <si>
    <t>https://podminky.urs.cz/item/CS_URS_2024_02/777121125</t>
  </si>
  <si>
    <t>1130*2 'Přepočtené koeficientem množství</t>
  </si>
  <si>
    <t>80</t>
  </si>
  <si>
    <t>998777102</t>
  </si>
  <si>
    <t>Přesun hmot pro podlahy lité stanovený z hmotnosti přesunovaného materiálu vodorovná dopravní vzdálenost do 50 m základní v objektech výšky přes 6 do 12 m</t>
  </si>
  <si>
    <t>1162023498</t>
  </si>
  <si>
    <t>https://podminky.urs.cz/item/CS_URS_2024_02/998777102</t>
  </si>
  <si>
    <t>783</t>
  </si>
  <si>
    <t>Dokončovací práce - nátěry</t>
  </si>
  <si>
    <t>783.1</t>
  </si>
  <si>
    <t>Heliport</t>
  </si>
  <si>
    <t>81</t>
  </si>
  <si>
    <t>783906863</t>
  </si>
  <si>
    <t>Odstranění nátěrů z betonových podlah frézováním</t>
  </si>
  <si>
    <t>1554454591</t>
  </si>
  <si>
    <t>https://podminky.urs.cz/item/CS_URS_2024_02/783906863</t>
  </si>
  <si>
    <t>82</t>
  </si>
  <si>
    <t>783901551</t>
  </si>
  <si>
    <t>Příprava podkladu betonových podlah před provedením nátěru omytím tlakovou vodou</t>
  </si>
  <si>
    <t>-1927410681</t>
  </si>
  <si>
    <t>https://podminky.urs.cz/item/CS_URS_2024_02/783901551</t>
  </si>
  <si>
    <t>83</t>
  </si>
  <si>
    <t>783-R1.1</t>
  </si>
  <si>
    <t>Nátěr heliportu - protiskluzový epoxidový nátěr s gumovým granulátem umožňuící vytvoření denního značení jako jeho součást.Včetně ohraničení ploch denního znaření, které se provedou samostatně</t>
  </si>
  <si>
    <t>1953902687</t>
  </si>
  <si>
    <t>"plocha heliportu-plocha denního značení"1130-117,63</t>
  </si>
  <si>
    <t>84</t>
  </si>
  <si>
    <t>783947R1.1</t>
  </si>
  <si>
    <t>Denní značení provozních ploch heliportu podle dílu D1 přílohy číslo16_x000d_
Protiskluzový epoxidový nátěr s gumovým granulátem v reflexní úpravě včetně rozměření a ohraničení jednotlivých ploch</t>
  </si>
  <si>
    <t>-2088296605</t>
  </si>
  <si>
    <t>"Denní značení provozních ploch heliportu podle přílohy D5 číslo 7"</t>
  </si>
  <si>
    <t xml:space="preserve"> "- poznávací značení heliportu (bílý kříž, červené H)" 45+2,8</t>
  </si>
  <si>
    <t xml:space="preserve"> "- obvodové značení TLOF (bílá barva)"29,2</t>
  </si>
  <si>
    <t>"- značení dosednutí/umístění - TPDM (žlutá barva)"15,71</t>
  </si>
  <si>
    <t xml:space="preserve"> "- značení maximální povolené hmotnosti (bílá barva)"0,61</t>
  </si>
  <si>
    <t xml:space="preserve"> "- značení maximální povolené hodnoty D (bílá barva)"0,83</t>
  </si>
  <si>
    <t>" - 2x doplňkové značení maximální povolené hodnoty D (bílá barva)"2*0,14</t>
  </si>
  <si>
    <t>" - 2x nové značením osového vedení trajektorie letu - oboustranná šipka (bílá barva)"2*3,9</t>
  </si>
  <si>
    <t>" - název heliportu „ČERNÁ POLE“ (bílá barva)"15,4</t>
  </si>
  <si>
    <t>783.3</t>
  </si>
  <si>
    <t>Fasáda -zazdívka okolo dveři</t>
  </si>
  <si>
    <t>85</t>
  </si>
  <si>
    <t>783823131</t>
  </si>
  <si>
    <t>Penetrační nátěr omítek hladkých omítek hladkých, zrnitých tenkovrstvých nebo štukových stupně členitosti 1 a 2 akrylátový</t>
  </si>
  <si>
    <t>-2122878026</t>
  </si>
  <si>
    <t>https://podminky.urs.cz/item/CS_URS_2024_02/783823131</t>
  </si>
  <si>
    <t>86</t>
  </si>
  <si>
    <t>783827421</t>
  </si>
  <si>
    <t>Krycí (ochranný ) nátěr omítek dvojnásobný hladkých omítek hladkých, zrnitých tenkovrstvých nebo štukových stupně členitosti 1 a 2 akrylátový</t>
  </si>
  <si>
    <t>-1815138521</t>
  </si>
  <si>
    <t>https://podminky.urs.cz/item/CS_URS_2024_02/783827421</t>
  </si>
  <si>
    <t>783.2</t>
  </si>
  <si>
    <t>Místnosti</t>
  </si>
  <si>
    <t>87</t>
  </si>
  <si>
    <t>783901453</t>
  </si>
  <si>
    <t>Příprava podkladu betonových podlah před provedením nátěru vysátím</t>
  </si>
  <si>
    <t>-855100685</t>
  </si>
  <si>
    <t>https://podminky.urs.cz/item/CS_URS_2024_02/783901453</t>
  </si>
  <si>
    <t>"mč.102+103"6,85+13,9</t>
  </si>
  <si>
    <t>88</t>
  </si>
  <si>
    <t>783923161</t>
  </si>
  <si>
    <t>Penetrační nátěr betonových podlah pórovitých ( např. z cihelné dlažby, betonu apod.) akrylátový</t>
  </si>
  <si>
    <t>468847153</t>
  </si>
  <si>
    <t>https://podminky.urs.cz/item/CS_URS_2024_02/783923161</t>
  </si>
  <si>
    <t>89</t>
  </si>
  <si>
    <t>783932171</t>
  </si>
  <si>
    <t>Vyrovnání podkladu betonových podlah celoplošně, tloušťky do 3 mm modifikovanou cementovou stěrkou</t>
  </si>
  <si>
    <t>-635251864</t>
  </si>
  <si>
    <t>https://podminky.urs.cz/item/CS_URS_2024_02/783932171</t>
  </si>
  <si>
    <t>90</t>
  </si>
  <si>
    <t>783937163</t>
  </si>
  <si>
    <t>Krycí (uzavírací) nátěr betonových podlah dvojnásobný epoxidový rozpouštědlový</t>
  </si>
  <si>
    <t>757004412</t>
  </si>
  <si>
    <t>https://podminky.urs.cz/item/CS_URS_2024_02/783937163</t>
  </si>
  <si>
    <t>784</t>
  </si>
  <si>
    <t>Dokončovací práce - malby a tapety</t>
  </si>
  <si>
    <t>91</t>
  </si>
  <si>
    <t>784111001</t>
  </si>
  <si>
    <t>Oprášení (ometení) podkladu v místnostech výšky do 3,80 m</t>
  </si>
  <si>
    <t>-82336341</t>
  </si>
  <si>
    <t>https://podminky.urs.cz/item/CS_URS_2024_02/784111001</t>
  </si>
  <si>
    <t>"zdivo"2,0*2,1*2</t>
  </si>
  <si>
    <t>"SDK příčka"(2,45+2,5+4,9+3,65)*3,1*2</t>
  </si>
  <si>
    <t>"podhled"6,85+13,9</t>
  </si>
  <si>
    <t>92</t>
  </si>
  <si>
    <t>784171111</t>
  </si>
  <si>
    <t>Zakrytí nemalovaných ploch (materiál ve specifikaci) včetně pozdějšího odkrytí svislých ploch např. stěn, oken, dveří v místnostech výšky do 3,80</t>
  </si>
  <si>
    <t>1117456929</t>
  </si>
  <si>
    <t>https://podminky.urs.cz/item/CS_URS_2024_02/784171111</t>
  </si>
  <si>
    <t>"dveře"1,1*2*3+0,9*2*2</t>
  </si>
  <si>
    <t>93</t>
  </si>
  <si>
    <t>58124842</t>
  </si>
  <si>
    <t>fólie pro malířské potřeby zakrývací tl 7µ 4x5m</t>
  </si>
  <si>
    <t>668186375</t>
  </si>
  <si>
    <t>10,2*1,05 'Přepočtené koeficientem množství</t>
  </si>
  <si>
    <t>94</t>
  </si>
  <si>
    <t>784181101</t>
  </si>
  <si>
    <t>Penetrace podkladu jednonásobná základní akrylátová bezbarvá v místnostech výšky do 3,80 m</t>
  </si>
  <si>
    <t>1461290776</t>
  </si>
  <si>
    <t>https://podminky.urs.cz/item/CS_URS_2024_02/784181101</t>
  </si>
  <si>
    <t>95</t>
  </si>
  <si>
    <t>784221101</t>
  </si>
  <si>
    <t>Malby z malířských směsí otěruvzdorných za sucha dvojnásobné, bílé za sucha otěruvzdorné dobře v místnostech výšky do 3,80 m</t>
  </si>
  <si>
    <t>-1348088407</t>
  </si>
  <si>
    <t>https://podminky.urs.cz/item/CS_URS_2024_02/784221101</t>
  </si>
  <si>
    <t>D2 - Silnoproud</t>
  </si>
  <si>
    <t>Úroveň 3:</t>
  </si>
  <si>
    <t>D2.1 - ESIL- vyhřívání he...</t>
  </si>
  <si>
    <t>KAB - KABELY</t>
  </si>
  <si>
    <t>ROZV - rozváděče</t>
  </si>
  <si>
    <t>TRASY - KABELOVÉ TRASY</t>
  </si>
  <si>
    <t>46-M - Zemní práce při extr.mont.pracích</t>
  </si>
  <si>
    <t>741 - Elektroinstalace - silnoproud</t>
  </si>
  <si>
    <t>HZS - Hodinové zúčtovací sazby</t>
  </si>
  <si>
    <t>KAB</t>
  </si>
  <si>
    <t>KABELY</t>
  </si>
  <si>
    <t>741120301</t>
  </si>
  <si>
    <t>Montáž vodič Cu izolovaný plný a laněný s PVC pláštěm žíla 0,55 až 16 mm2 pevně (např. CY, CHAH-V)</t>
  </si>
  <si>
    <t>34141027</t>
  </si>
  <si>
    <t>vodič propojovací flexibilní jádro Cu lanované izolace PVC 450/750V (H07V-K) 1x6mm2</t>
  </si>
  <si>
    <t>741130006</t>
  </si>
  <si>
    <t>Ukončení vodič izolovaný do 10 mm2 v rozváděči nebo na přístroji</t>
  </si>
  <si>
    <t>741122628</t>
  </si>
  <si>
    <t>Montáž kabel Cu plný kulatý žíla 4x90 mm2 uložený pevně (např. CYKY)</t>
  </si>
  <si>
    <t>34111359</t>
  </si>
  <si>
    <t>kabel silový oheň retardující bezhalogenový s funkční schopností při požáru 180min a P60-R třída reakce na oheň B2cas1d0 jádro Cu 0,6/1kV (1-CXKH-V) 4x95mm2</t>
  </si>
  <si>
    <t>741130012.1</t>
  </si>
  <si>
    <t>Ukončení vodič izolovaný do 95 mm2 v rozváděči nebo na přístroji</t>
  </si>
  <si>
    <t>mat10.1</t>
  </si>
  <si>
    <t>kabelové oko 95 mm2</t>
  </si>
  <si>
    <t>741122742</t>
  </si>
  <si>
    <t>Montáž kabel Cu plný kulatý pancéřovaný žíla 5x2,5 až 4 mm2 uložený pevně (např. CYKYDY)</t>
  </si>
  <si>
    <t>34111094</t>
  </si>
  <si>
    <t>kabel instalační jádro Cu plné izolace PVC plášť PVC 450/750V (CYKY) 5x2,5mm2</t>
  </si>
  <si>
    <t>741130003</t>
  </si>
  <si>
    <t>Ukončení vodič izolovaný do 4 mm2 v rozváděči nebo na přístroji</t>
  </si>
  <si>
    <t>741122743</t>
  </si>
  <si>
    <t>Montáž kabel Cu plný kulatý pancéřovaný žíla 5x6 až 10 mm2 uložený pevně (např. CYKYDY)</t>
  </si>
  <si>
    <t>34111738</t>
  </si>
  <si>
    <t>kabel silový jádro Cu izolace PVC plášť PVC 0,6/1kV (CYKFY) 5X4mm2</t>
  </si>
  <si>
    <t>741120308</t>
  </si>
  <si>
    <t>Montáž vodič Cu izolovaný plný a laněný s PVC pláštěm žíla 120mm2 pevně (např. CY, CHAH-V)</t>
  </si>
  <si>
    <t>210950204</t>
  </si>
  <si>
    <t>Příplatek na zatahování kabelů hmotnosti do 6 kg do tvárnicových tras a kolektorů</t>
  </si>
  <si>
    <t>34111359.1</t>
  </si>
  <si>
    <t>kabel silový oheň retardující bezhalogenový s funkční schopností při požáru 180min a P60-R třída reakce na oheň B2cas1d0 jádro Cu 0,6/1kV (1-CXKH-V) 4x120mm2</t>
  </si>
  <si>
    <t>741130011</t>
  </si>
  <si>
    <t>Ukončení vodič izolovaný do 120 mm2 v rozváděči nebo na přístroji</t>
  </si>
  <si>
    <t>mat09</t>
  </si>
  <si>
    <t>Kabelové oko 120 mm2</t>
  </si>
  <si>
    <t>741122734</t>
  </si>
  <si>
    <t>Montáž vodič Cu izolovaný plný a laněný s PVC pláštěm žíla 120 mm2 pevně (např. CY, CHAH-V)</t>
  </si>
  <si>
    <t>34111506</t>
  </si>
  <si>
    <t>vodič propojovací flexibilní jádro Cu lanované izolace PVC 450/750V (H07V-K) 1x120mm2</t>
  </si>
  <si>
    <t>741130012</t>
  </si>
  <si>
    <t>741120308.1</t>
  </si>
  <si>
    <t>34141035</t>
  </si>
  <si>
    <t>vodič propojovací flexibilní jádro Cu lanované izolace PVC 450/750V (H07V-K) 1x120mm2 zlžl.</t>
  </si>
  <si>
    <t>741120308.1.1</t>
  </si>
  <si>
    <t>Montáž vodič Cu izolovaný plný a laněný s PVC pláštěm žíla 95 pevně (např. CY, CHAH-V)</t>
  </si>
  <si>
    <t>34141035.1</t>
  </si>
  <si>
    <t>vodič propojovací flexibilní jádro Cu lanované izolace PVC 450/750V (H07V-K) 1x95mm2</t>
  </si>
  <si>
    <t>34141035.1.1</t>
  </si>
  <si>
    <t>vodič propojovací flexibilní jádro Cu lanované izolace PVC 450/750V (H07V-K) 1x95mm2 zlžl.</t>
  </si>
  <si>
    <t>mat12</t>
  </si>
  <si>
    <t>Kabelová příchytka 50-120 mm2</t>
  </si>
  <si>
    <t>mat01</t>
  </si>
  <si>
    <t>Sériový odporový topný kabel se zpětným vodičem 0,11 Ohm/m KYCYR. Vnitřní silikonová a PVC izolace. Mědené opletení a vnější PVC plášt, krátkodobě odolný teplotám až 250°C (po dobu cca 10 min).</t>
  </si>
  <si>
    <t>mat02</t>
  </si>
  <si>
    <t>Sériový odporový topný kabel se zpětným vodičem 10,14 Ohm/m KYCYR. Vnitřní silikonová a PVC izolace. Mědené opletení a vnější PVC plášt, krátkodobě odolný teplotám až 250°C (po dobu cca 10 min).</t>
  </si>
  <si>
    <t>741122732.1</t>
  </si>
  <si>
    <t>Montáž odporového topného kabelu KYCYR</t>
  </si>
  <si>
    <t>741130012.1.1</t>
  </si>
  <si>
    <t>Připojovací a ukončovací souprava - topné kabely</t>
  </si>
  <si>
    <t>mat03</t>
  </si>
  <si>
    <t>Studené přívody - H05VV-F 3G2,5</t>
  </si>
  <si>
    <t>741122732.2</t>
  </si>
  <si>
    <t>Montáž kabelu - studené příhody</t>
  </si>
  <si>
    <t>mat04</t>
  </si>
  <si>
    <t>Paralelní TK s konst. výkonem 30W/m, 230V, -30°C až 90°C, vnější plášť odolný UV záření.</t>
  </si>
  <si>
    <t>741122732.3</t>
  </si>
  <si>
    <t>Montáž odporového topného kabelu s UV</t>
  </si>
  <si>
    <t>741130012.2</t>
  </si>
  <si>
    <t>Spojkování TK</t>
  </si>
  <si>
    <t>mat05</t>
  </si>
  <si>
    <t>Detektor sněhu a ledu pro regul. otápění okapů a venk. ploch, DIN, 10A</t>
  </si>
  <si>
    <t>mat06</t>
  </si>
  <si>
    <t>Čidlo sněhu a ledu pro otápění ploch, délka př. 15m</t>
  </si>
  <si>
    <t>96</t>
  </si>
  <si>
    <t>mat07</t>
  </si>
  <si>
    <t>Kombinované čidlo teplota/vlhkost vyhřívané plochy, délka př. 15m</t>
  </si>
  <si>
    <t>98</t>
  </si>
  <si>
    <t>mat08</t>
  </si>
  <si>
    <t>Čidlo teploty vzduchu, délka př. 4m</t>
  </si>
  <si>
    <t>100</t>
  </si>
  <si>
    <t>74113001</t>
  </si>
  <si>
    <t>Montáž čidel</t>
  </si>
  <si>
    <t>102</t>
  </si>
  <si>
    <t>741122122</t>
  </si>
  <si>
    <t>Montáž kabel Cu plný kulatý žíla 3x1,5 až 6 mm2 zatažený v trubkách (např. CYKY)</t>
  </si>
  <si>
    <t>104</t>
  </si>
  <si>
    <t>34111036</t>
  </si>
  <si>
    <t>kabel instalační jádro Cu plné izolace PVC plášť PVC 450/750V (CYKY) 3x2,5mm2</t>
  </si>
  <si>
    <t>106</t>
  </si>
  <si>
    <t>741122626</t>
  </si>
  <si>
    <t>Demontáž stávajícího kabelu 1-CYKY-J 4x35 uloženého pevně v kolektoru</t>
  </si>
  <si>
    <t>108</t>
  </si>
  <si>
    <t>741122627</t>
  </si>
  <si>
    <t>Demontáž stávajícího kabelu 1-CYKY-J 4x70 uloženého pevně v kolektoru</t>
  </si>
  <si>
    <t>110</t>
  </si>
  <si>
    <t>N1</t>
  </si>
  <si>
    <t>Podružný materiál (svorky, spojky, sádra, koncovky, hřebíky, vruty, hmoždiny, barva, atd.)</t>
  </si>
  <si>
    <t>112</t>
  </si>
  <si>
    <t>N2</t>
  </si>
  <si>
    <t>PPV - pomocné práce vedlejší</t>
  </si>
  <si>
    <t>114</t>
  </si>
  <si>
    <t>ROZV</t>
  </si>
  <si>
    <t>rozváděče</t>
  </si>
  <si>
    <t>741210005</t>
  </si>
  <si>
    <t>Montáž rozvodnice oceloplechová nebo plastová běžná do 200 kg</t>
  </si>
  <si>
    <t>116</t>
  </si>
  <si>
    <t>rozv1</t>
  </si>
  <si>
    <t>Úprava a doplnění rozváděče RH1 pole 5 v TS3</t>
  </si>
  <si>
    <t>118</t>
  </si>
  <si>
    <t>Poznámka k položce:_x000d_
Poznámka k položce: Poznámka k položce: Úprava rozváděč dle výkresové dokumentace č. 07, vybavený, jističi, stykači, prodovými chrániči atd.</t>
  </si>
  <si>
    <t>rozv2</t>
  </si>
  <si>
    <t>Úprava a doplnění rozváděče RHZ4 v TS3</t>
  </si>
  <si>
    <t>120</t>
  </si>
  <si>
    <t>Poznámka k položce:_x000d_
Poznámka k položce: Poznámka k položce: Úprava rozváděč dle výkresové dokumentace č. 08, vybavený, jističi, stykači, prodovými chrániči atd.</t>
  </si>
  <si>
    <t>rozv3</t>
  </si>
  <si>
    <t>Rozváděč RVO</t>
  </si>
  <si>
    <t>122</t>
  </si>
  <si>
    <t>Poznámka k položce:_x000d_
Poznámka k položce: Poznámka k položce: Dodávka rozváděč dle výkresové dokumentace č. 11, vybavený, jističi, stykači, prodovými chrániči atd.</t>
  </si>
  <si>
    <t>rozv5</t>
  </si>
  <si>
    <t>Nástěnná polyesterová skříň, 600x500x230, dva otočné zámky, vyzbrojená</t>
  </si>
  <si>
    <t>124</t>
  </si>
  <si>
    <t>Poznámka k položce:_x000d_
Poznámka k položce: Poznámka k položce: Dodávka rozváděč RIS dle výkresové dokumentace č.11, vybavený, přístroji</t>
  </si>
  <si>
    <t>sub01</t>
  </si>
  <si>
    <t>SW PLC</t>
  </si>
  <si>
    <t>126</t>
  </si>
  <si>
    <t>Poznámka k položce:_x000d_
Poznámka k položce: Poznámka k položce: Dodávka řídící jednotky vytápění PLC, umístěný v rozváděčí RVO dle výkresové dokumentace č. 11</t>
  </si>
  <si>
    <t>sub02</t>
  </si>
  <si>
    <t>Vizualizace - dispečink</t>
  </si>
  <si>
    <t>128</t>
  </si>
  <si>
    <t>Poznámka k položce:_x000d_
Poznámka k položce: Poznámka k položce: Doplnění vizualizace a řízení vyhřívání do řídícího systému na velínu nemocnice</t>
  </si>
  <si>
    <t>TRASY</t>
  </si>
  <si>
    <t>KABELOVÉ TRASY</t>
  </si>
  <si>
    <t>742110104</t>
  </si>
  <si>
    <t>Montáž kabelového žlabu pro slaboproud šířky přes 150 do 250 mm</t>
  </si>
  <si>
    <t>130</t>
  </si>
  <si>
    <t>34575211</t>
  </si>
  <si>
    <t>žlab kabelový ocelový děrovaný ŽZ protipožární P90-R 200x60x1,50mm vč. příslušenství</t>
  </si>
  <si>
    <t>132</t>
  </si>
  <si>
    <t>741910303.1</t>
  </si>
  <si>
    <t>Montáž podpěry žlabu protipožární PZMP 100</t>
  </si>
  <si>
    <t>134</t>
  </si>
  <si>
    <t>63126088.1</t>
  </si>
  <si>
    <t>podpěra žlabu protipožární PZMP 100 vč. příslušenství a kabelové příchytky</t>
  </si>
  <si>
    <t>136</t>
  </si>
  <si>
    <t>742110104.1</t>
  </si>
  <si>
    <t>Montáž kabelového žlabu pro silnoproud šířky přes 125 do 150 mm</t>
  </si>
  <si>
    <t>138</t>
  </si>
  <si>
    <t>63126088</t>
  </si>
  <si>
    <t>rošt kabelový 2x125/50mm</t>
  </si>
  <si>
    <t>140</t>
  </si>
  <si>
    <t>742110104.2</t>
  </si>
  <si>
    <t>Montáž kabelového žebříku pro silnoproud šířky 400 mm</t>
  </si>
  <si>
    <t>142</t>
  </si>
  <si>
    <t>63126088.2</t>
  </si>
  <si>
    <t>Kabelový žebřík 400/50mm</t>
  </si>
  <si>
    <t>144</t>
  </si>
  <si>
    <t>742110104.3</t>
  </si>
  <si>
    <t>D+M zakrytování kabelového žebříku pro silnoproud šířky 400 mm vč. materiálu</t>
  </si>
  <si>
    <t>146</t>
  </si>
  <si>
    <t>742110104.4</t>
  </si>
  <si>
    <t>Demontáž a montáž kabelových poklopů do 100kg</t>
  </si>
  <si>
    <t>148</t>
  </si>
  <si>
    <t>460631213</t>
  </si>
  <si>
    <t>Jádrové vrtání prům.110 mm do 50 cm</t>
  </si>
  <si>
    <t>150</t>
  </si>
  <si>
    <t>628322872</t>
  </si>
  <si>
    <t>Pás asfaltový oxidovaný HYDROBIT V60 S35, natavovací</t>
  </si>
  <si>
    <t>152</t>
  </si>
  <si>
    <t>Poznámka k položce:_x000d_
Poznámka k položce: oprava hydroizolace</t>
  </si>
  <si>
    <t>2*2</t>
  </si>
  <si>
    <t>711142559</t>
  </si>
  <si>
    <t>Provedení izolace proti vlhkosti na ploše svislé, asfaltovými pásy přitavením, 1 vrstva - pásy ve specifikaci</t>
  </si>
  <si>
    <t>154</t>
  </si>
  <si>
    <t>711823121</t>
  </si>
  <si>
    <t>Montáž nopové fólie svisle, včetně dodávky fólie DEKDREN T20</t>
  </si>
  <si>
    <t>156</t>
  </si>
  <si>
    <t>Poznámka k položce:_x000d_
Poznámka k položce: pod terénem prostup MAIN</t>
  </si>
  <si>
    <t>V2314701</t>
  </si>
  <si>
    <t>Manžetové těsnění tří kabelů d=43 mm do prostupu d=110 mm</t>
  </si>
  <si>
    <t>158</t>
  </si>
  <si>
    <t>V2314703</t>
  </si>
  <si>
    <t>Montáž manžetových těsnění</t>
  </si>
  <si>
    <t>160</t>
  </si>
  <si>
    <t>V001</t>
  </si>
  <si>
    <t>Těsnící vak pr. 160 vč. příslušenství, utěsnění kabelových prostupů</t>
  </si>
  <si>
    <t>162</t>
  </si>
  <si>
    <t>Montáž těsnícího vaku pr. 110 vč. příslušenství</t>
  </si>
  <si>
    <t>164</t>
  </si>
  <si>
    <t>34571355</t>
  </si>
  <si>
    <t>trubka elektroinstalační ohebná dvouplášťová korugovaná HDPE (chránička) D 93/110mm</t>
  </si>
  <si>
    <t>166</t>
  </si>
  <si>
    <t>741921041</t>
  </si>
  <si>
    <t>Montáž chráničky HDPE prum. 110 mm</t>
  </si>
  <si>
    <t>168</t>
  </si>
  <si>
    <t>46-M</t>
  </si>
  <si>
    <t>Zemní práce při extr.mont.pracích</t>
  </si>
  <si>
    <t>460905131</t>
  </si>
  <si>
    <t>Montáž kompaktního plastového pilíře pro rozvod nn samostatného š přes 55 do 75 cm (např. SR301)</t>
  </si>
  <si>
    <t>170</t>
  </si>
  <si>
    <t>35711836</t>
  </si>
  <si>
    <t>skříň rozpojovací jistící kompaktní pilíř celoplastové provedení výzbroj 3x sada pojistkové spodky nožové velikosti 2 (SR302/NKW1)</t>
  </si>
  <si>
    <t>256</t>
  </si>
  <si>
    <t>172</t>
  </si>
  <si>
    <t>460010024</t>
  </si>
  <si>
    <t>Vytyčení trasy vedení kabelového (podzemního) v zastavěném prostoru</t>
  </si>
  <si>
    <t>km</t>
  </si>
  <si>
    <t>174</t>
  </si>
  <si>
    <t>https://podminky.urs.cz/item/CS_URS_2024_02/460010024</t>
  </si>
  <si>
    <t>"trasa přípojky nn"24/1000</t>
  </si>
  <si>
    <t>460021121</t>
  </si>
  <si>
    <t>Sejmutí ornice strojně včetně rozpojení, naložení na dopravní prostředek, přemístění ornice na vzdálenost do 50 m a její složení tl. vrstvy do 20 cm</t>
  </si>
  <si>
    <t>176</t>
  </si>
  <si>
    <t>https://podminky.urs.cz/item/CS_URS_2024_02/460021121</t>
  </si>
  <si>
    <t>"pruh šíře 2m v trase přípojky"25*2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</si>
  <si>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</si>
  <si>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</si>
  <si>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178</t>
  </si>
  <si>
    <t>https://podminky.urs.cz/item/CS_URS_2025_01/460161272</t>
  </si>
  <si>
    <t>"dle situace"24</t>
  </si>
  <si>
    <t>460371121</t>
  </si>
  <si>
    <t>Naložení výkopku strojně z hornin třídy těžitelnosti I skupiny 1 až 3</t>
  </si>
  <si>
    <t>180</t>
  </si>
  <si>
    <t>https://podminky.urs.cz/item/CS_URS_2024_02/460371121</t>
  </si>
  <si>
    <t>460341113</t>
  </si>
  <si>
    <t>Vodorovné přemístění (odvoz) horniny dopravními prostředky včetně složení, bez naložení a rozprostření jakékoliv třídy, na vzdálenost přes 500 do 1000 m</t>
  </si>
  <si>
    <t>182</t>
  </si>
  <si>
    <t>https://podminky.urs.cz/item/CS_URS_2024_02/460341113</t>
  </si>
  <si>
    <t>"přebytečná zemina"0,8*0,5*24-0,3*0,5*24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</si>
  <si>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</si>
  <si>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</si>
  <si>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184</t>
  </si>
  <si>
    <t>https://podminky.urs.cz/item/CS_URS_2024_02/460341121</t>
  </si>
  <si>
    <t>6*19 "Přepočtené koeficientem množství</t>
  </si>
  <si>
    <t>460361121</t>
  </si>
  <si>
    <t>Poplatek (skládkovné) za uložení zeminy na recyklační skládce zatříděné do Katalogu odpadů pod kódem 17 05 04</t>
  </si>
  <si>
    <t>186</t>
  </si>
  <si>
    <t>https://podminky.urs.cz/item/CS_URS_2024_02/460361121</t>
  </si>
  <si>
    <t>6*1,7 "Přepočtené koeficientem množství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</si>
  <si>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</si>
  <si>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</si>
  <si>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188</t>
  </si>
  <si>
    <t>https://podminky.urs.cz/item/CS_URS_2025_01/460431282</t>
  </si>
  <si>
    <t>460541112</t>
  </si>
  <si>
    <t>Úprava pláně strojně v hornině třídy těžitelnosti I skupiny 1 až 3 se zhutněním</t>
  </si>
  <si>
    <t>190</t>
  </si>
  <si>
    <t>https://podminky.urs.cz/item/CS_URS_2024_02/460541112</t>
  </si>
  <si>
    <t>460571111</t>
  </si>
  <si>
    <t>Rozprostření a urovnání ornice strojně včetně přemístění hromad nebo dočasných skládek na místo spotřeby ze vzdálenosti do 50 m při souvislé ploše, tl. vrstvy do 20 cm</t>
  </si>
  <si>
    <t>192</t>
  </si>
  <si>
    <t>https://podminky.urs.cz/item/CS_URS_2024_02/460571111</t>
  </si>
  <si>
    <t>97</t>
  </si>
  <si>
    <t>460581121</t>
  </si>
  <si>
    <t>Úprava terénu zatravnění, včetně dodání osiva a zalití vodou na rovině</t>
  </si>
  <si>
    <t>194</t>
  </si>
  <si>
    <t>https://podminky.urs.cz/item/CS_URS_2024_02/460581121</t>
  </si>
  <si>
    <t>460661112</t>
  </si>
  <si>
    <t>Kabelové lože z písku včetně podsypu, zhutnění a urovnání povrchu pro kabely nn bez zakrytí, šířky přes 35 do 50 cm</t>
  </si>
  <si>
    <t>196</t>
  </si>
  <si>
    <t>https://podminky.urs.cz/item/CS_URS_2025_01/460661112</t>
  </si>
  <si>
    <t>99</t>
  </si>
  <si>
    <t>460671114</t>
  </si>
  <si>
    <t>Výstražné prvky pro krytí kabelů včetně vyrovnání povrchu rýhy, rozvinutí a uložení fólie, šířky přes 35 do 40 cm</t>
  </si>
  <si>
    <t>198</t>
  </si>
  <si>
    <t>https://podminky.urs.cz/item/CS_URS_2025_01/460671114</t>
  </si>
  <si>
    <t>469981111</t>
  </si>
  <si>
    <t>Přesun hmot pro pomocné stavební práce při elektromotážích</t>
  </si>
  <si>
    <t>200</t>
  </si>
  <si>
    <t>741</t>
  </si>
  <si>
    <t>Elektroinstalace - silnoproud</t>
  </si>
  <si>
    <t>101</t>
  </si>
  <si>
    <t>741410022</t>
  </si>
  <si>
    <t>Montáž pásku uzemňovacího průřezu do 120 mm2 v průmyslové výstavbě v zemi</t>
  </si>
  <si>
    <t>202</t>
  </si>
  <si>
    <t>35442143</t>
  </si>
  <si>
    <t>pás zemnící 30x3,5mm nerez</t>
  </si>
  <si>
    <t>204</t>
  </si>
  <si>
    <t>103</t>
  </si>
  <si>
    <t>741820013</t>
  </si>
  <si>
    <t>Měření zemnící síť dl pásku přes 200 do 500 m</t>
  </si>
  <si>
    <t>206</t>
  </si>
  <si>
    <t>35441986</t>
  </si>
  <si>
    <t>svorka odbočovací a spojovací pro pásek 30x4mm, FeZn</t>
  </si>
  <si>
    <t>208</t>
  </si>
  <si>
    <t>105</t>
  </si>
  <si>
    <t>35442039</t>
  </si>
  <si>
    <t>svorka uzemnění nerez pro zemnící pásku</t>
  </si>
  <si>
    <t>210</t>
  </si>
  <si>
    <t>741910303</t>
  </si>
  <si>
    <t>Montáž rošt a lávka typová se stojinou,výložníky a odbočkami pozinkovaná - stoupačka</t>
  </si>
  <si>
    <t>212</t>
  </si>
  <si>
    <t>107</t>
  </si>
  <si>
    <t>63126088.2.1</t>
  </si>
  <si>
    <t>rošt kabelový kompozitní š 600mm</t>
  </si>
  <si>
    <t>214</t>
  </si>
  <si>
    <t>741920306</t>
  </si>
  <si>
    <t>Ucpávka prostupu kabelového svazku povlakem stěna tl 100 mm zaplnění prostupu z 20% plocha otvoru 0,8 m2 požární odolnost EI 60</t>
  </si>
  <si>
    <t>216</t>
  </si>
  <si>
    <t>HZS</t>
  </si>
  <si>
    <t>Hodinové zúčtovací sazby</t>
  </si>
  <si>
    <t>109</t>
  </si>
  <si>
    <t>HZS2231</t>
  </si>
  <si>
    <t>Hodinová zúčtovací sazba elektrikář - DEMONTÁŽE</t>
  </si>
  <si>
    <t>hod</t>
  </si>
  <si>
    <t>262144</t>
  </si>
  <si>
    <t>218</t>
  </si>
  <si>
    <t>HZS4212</t>
  </si>
  <si>
    <t>Hodinová zúčtovací sazba revizní technik specialista</t>
  </si>
  <si>
    <t>220</t>
  </si>
  <si>
    <t>111</t>
  </si>
  <si>
    <t>HZS4232</t>
  </si>
  <si>
    <t>Hodinová zúčtovací sazba technik odborný</t>
  </si>
  <si>
    <t>222</t>
  </si>
  <si>
    <t>HZS4233</t>
  </si>
  <si>
    <t>Hodinová zúčtovací sazba zkušební technik</t>
  </si>
  <si>
    <t>224</t>
  </si>
  <si>
    <t>113</t>
  </si>
  <si>
    <t>HZS4233.1</t>
  </si>
  <si>
    <t>Součinnost dodavatele s připojením do Řídicího systému MaR FN Brno</t>
  </si>
  <si>
    <t>226</t>
  </si>
  <si>
    <t>HZS4234</t>
  </si>
  <si>
    <t>Součinnost dodavatele při funkčních zkouškách</t>
  </si>
  <si>
    <t>228</t>
  </si>
  <si>
    <t>115</t>
  </si>
  <si>
    <t>742210501</t>
  </si>
  <si>
    <t>Provedení zkoušky TIČR</t>
  </si>
  <si>
    <t>230</t>
  </si>
  <si>
    <t>D2.2 - ESIL- strojovna SHZ, nouzové osvětlení</t>
  </si>
  <si>
    <t xml:space="preserve">D0 - Rozvaděče </t>
  </si>
  <si>
    <t xml:space="preserve">    D1 - Rozvaděč R-STR</t>
  </si>
  <si>
    <t xml:space="preserve">    D2 - Rozvaděč RPO</t>
  </si>
  <si>
    <t xml:space="preserve">    D3 - Úprava rozvaděče RMS1</t>
  </si>
  <si>
    <t xml:space="preserve">    D4 - Rozvodnice s SPD</t>
  </si>
  <si>
    <t xml:space="preserve">    D5 - Rozvodnice s EP</t>
  </si>
  <si>
    <t>D6 - Koncové a ovládací prvky</t>
  </si>
  <si>
    <t>D7 - Kabeláž</t>
  </si>
  <si>
    <t>D8 - Kabelové trasy</t>
  </si>
  <si>
    <t>D9 - Osvětlení</t>
  </si>
  <si>
    <t>D10 - Ostatní</t>
  </si>
  <si>
    <t xml:space="preserve">D11 - Výchozí revize </t>
  </si>
  <si>
    <t>D0</t>
  </si>
  <si>
    <t xml:space="preserve">Rozvaděče </t>
  </si>
  <si>
    <t>Rozvaděč R-STR</t>
  </si>
  <si>
    <t>741210001</t>
  </si>
  <si>
    <t>Montáž rozvodnice oceloplechová nebo plastová běžná do 20 kg</t>
  </si>
  <si>
    <t>ks</t>
  </si>
  <si>
    <t>https://podminky.urs.cz/item/CS_URS_2025_01/741210001</t>
  </si>
  <si>
    <t>R1</t>
  </si>
  <si>
    <t>Dodávka: Rozváděč R-STR nástěnný plastový rozvaděč pro venkovní použití, min. IP44, průhledné dveře, náplň vč. průchodek, lišt a montážních panelů, přípojnic, dveří. O rozměrech 310x586x148mm (šxvxh), obsah dle dokumentace, příslušenství a konkrétní náplň rozvaděče bude dopřesněno v dílenské dokumentaci</t>
  </si>
  <si>
    <t>"položky jsou dohledatelné Viz příloha č. D2.2_07-09_HEMS_Brno_Bohunice-MAIN_LKBG_rozvadece"1</t>
  </si>
  <si>
    <t>Rozvaděč RPO</t>
  </si>
  <si>
    <t>741210004</t>
  </si>
  <si>
    <t>Montáž rozvodnice oceloplechová nebo plastová běžná do 150 kg</t>
  </si>
  <si>
    <t>https://podminky.urs.cz/item/CS_URS_2025_01/741210004</t>
  </si>
  <si>
    <t>R2</t>
  </si>
  <si>
    <t>Dodávka: Rozváděč RPO nástěnný protipožární rozvaděč se zachováním fukce 90min., min. IP44, náplň vč. průchodek, lišt a montážních panelů, přípojnic, dveří. O rozměrech 258x450x166mm (šxvxh), obsah dle dokumentace, příslušenství a konkrétní náplň rozvaděče bude dopřesněno v dílenské dokumentaci</t>
  </si>
  <si>
    <t>Úprava rozvaděče RMS1</t>
  </si>
  <si>
    <t>R3</t>
  </si>
  <si>
    <t>Montáž: úprava a doplnění stávajícího rozvaděče RMS1 doplnění dle přílohy č. 07, vč. případných pomocných prací</t>
  </si>
  <si>
    <t>R4</t>
  </si>
  <si>
    <t xml:space="preserve">Dodávka:  úprava a doplnění stávajícího rozvaděče RMS1  doplnění dle přílohy č. 07, vč. případných pomocných prací</t>
  </si>
  <si>
    <t>Rozvodnice s SPD</t>
  </si>
  <si>
    <t>R5</t>
  </si>
  <si>
    <t>Montáž: Rozvodnice s SPD na zeď, vč. osazení přepěťovými ochranami montáže a případné opravy/úpravy omítky</t>
  </si>
  <si>
    <t>R64</t>
  </si>
  <si>
    <t>Dodávka: Rozvodnice pro SPD. Elektroinstalační krabice o rozměrech 150x150x75mm (šxvxh), vč. Din lišty, průchodek a PE svorkovnice.</t>
  </si>
  <si>
    <t>R7</t>
  </si>
  <si>
    <t>Dodávka: Přepěťová ochrana SPD T1+T2 (zapojení 1+1, 25 kA/pól) v provedení do instalační krabice, počet SPD dle chráněných zařízení, vč. svorkovnic a dalšího příslušenství.</t>
  </si>
  <si>
    <t>R8</t>
  </si>
  <si>
    <t>Dodávka: Přepěťová ochrana SPD T1+T2 (zapojení 3+1, 15 kA/pól) v provedení do instalační krabice, počet SPD dle chráněných zařízení, vč. svorkovnic a dalšího příslušenství.</t>
  </si>
  <si>
    <t>Rozvodnice s EP</t>
  </si>
  <si>
    <t>R9</t>
  </si>
  <si>
    <t>Montáž: Rozvodnice s ekvipotenciální přípojnicí na zeď/pod omítku, vč. montáže a případné opravy/úpravy omítky</t>
  </si>
  <si>
    <t>R10</t>
  </si>
  <si>
    <t>Dodávka: Rozvodnice EP. Plastová krabice na povrch/pod omítku, o rozměrech 150x150x130mm (šxvxh), vč. ekvipotenciální svorkovnic pro připojení 1x páska30x4mm nebo 8-12mm drát. Vodiče: 4x2,5-10mm2, 6x10-25mm2 2x25-70mm2 a dalšího příslušenství.</t>
  </si>
  <si>
    <t>"položky jsou dohledatelné Viz příloha č. D2.2_03-06_HEMS_Brno_Bohunice-MAIN_LKBG_ESI_1NP-4NP"2</t>
  </si>
  <si>
    <t>Koncové a ovládací prvky</t>
  </si>
  <si>
    <t>741313041</t>
  </si>
  <si>
    <t>Montáž zásuvka (polo)zapuštěná šroubové připojení 2P+PE se zapojením vodičů</t>
  </si>
  <si>
    <t>https://podminky.urs.cz/item/CS_URS_2025_01/741313041</t>
  </si>
  <si>
    <t>R11</t>
  </si>
  <si>
    <t xml:space="preserve">Dodávka: Z1N-44 - Zásuvka 230V/16A, IP44, na povrch, 1-násobná,  vč. příslušenství, instalační krabice, rámečku, barva bílá</t>
  </si>
  <si>
    <t>741310031</t>
  </si>
  <si>
    <t>Montáž spínač nástěnný 1-jednopólový prostředí venkovní/mokré se zapojením vodičů</t>
  </si>
  <si>
    <t>https://podminky.urs.cz/item/CS_URS_2025_01/741310031</t>
  </si>
  <si>
    <t>R12</t>
  </si>
  <si>
    <t>Dodávka: V1N-44 - Vypínač řaz.1, 230V/10A, na povrch IP44, UV odolnost, vč. příslušenství, instalační krabice, rámečku, barva bílá</t>
  </si>
  <si>
    <t>741310213</t>
  </si>
  <si>
    <t>Montáž ovladač (polo)zapuštěný šroubové připojení 1/0-tlačítkový zapínací se zapojením vodičů</t>
  </si>
  <si>
    <t>https://podminky.urs.cz/item/CS_URS_2025_01/741310213</t>
  </si>
  <si>
    <t>R13</t>
  </si>
  <si>
    <t>Dodávka: SB-54N - Tlačítko 1/0, 230V/10A, IP54, na povrch, UV odolnost, vč. upevnění, barva bílá</t>
  </si>
  <si>
    <t>"položky jsou dohledatelné Viz příloha č. D2.2_03-06_HEMS_Brno_Bohunice-MAIN_LKBG_ESI_1NP-4NP"5</t>
  </si>
  <si>
    <t>741311002</t>
  </si>
  <si>
    <t>Montáž spínač soumrakový se zapojením vodičů</t>
  </si>
  <si>
    <t>https://podminky.urs.cz/item/CS_URS_2025_01/741311002</t>
  </si>
  <si>
    <t>R14</t>
  </si>
  <si>
    <t>Dodávka: SČ - externí čidlo IP65 pro instalační soumrakový spínač, 230V, na DIN lištu (nastavitelný čas, nastavitelná citlivost na světlo)</t>
  </si>
  <si>
    <t>"položky jsou dohledatelné Viz příloha č. D2.2_03-06_HEMS_Brno_Bohunice-MAIN_LKBG_ESI_1NP-4NP"1</t>
  </si>
  <si>
    <t>R15</t>
  </si>
  <si>
    <t>Montáž přímotop vč. zapojení</t>
  </si>
  <si>
    <t>Pol89</t>
  </si>
  <si>
    <t>Dodávka: Elektrický přímotop 2000W, nastavení teploty: 5 - 30 °C; druh regulace: elektronické; se spínacími hodinami; ochrana proti přehřátí; přívod vidlice, vč. montážního příslušenství, přístrojová vývodka</t>
  </si>
  <si>
    <t>D7</t>
  </si>
  <si>
    <t>Kabeláž</t>
  </si>
  <si>
    <t>741124701</t>
  </si>
  <si>
    <t>Montáž kabel Cu stíněný ovládací žíly 2 až 19x0,8 mm2 uložený volně (např. JYTY)</t>
  </si>
  <si>
    <t>https://podminky.urs.cz/item/CS_URS_2025_01/741124701</t>
  </si>
  <si>
    <t>R16</t>
  </si>
  <si>
    <t>Dodávka: Kabel silový typu JQTQ 2x0,8</t>
  </si>
  <si>
    <t>"položky jsou dohledatelné Viz příloha č. D2.2_10_HEMS_Brno_Bohunice-MAIN_LKBG_soupis_spotrebicu"5</t>
  </si>
  <si>
    <t>5*1,3 'Přepočtené koeficientem množství</t>
  </si>
  <si>
    <t>210813011</t>
  </si>
  <si>
    <t>Montáž kabelu Cu plného nebo laněného do 1 kV žíly 3x1,5 až 6 mm2 (např. CYKY) bez ukončení uloženého pevně</t>
  </si>
  <si>
    <t>https://podminky.urs.cz/item/CS_URS_2025_01/210813011</t>
  </si>
  <si>
    <t>R17</t>
  </si>
  <si>
    <t>Dodávka: Kabel silový typu CYKY-J 3x1,5 Dca</t>
  </si>
  <si>
    <t>"položky jsou dohledatelné Viz příloha č. D2.2_10_HEMS_Brno_Bohunice-MAIN_LKBG_soupis_spotrebicu"100</t>
  </si>
  <si>
    <t>100*1,3 'Přepočtené koeficientem množství</t>
  </si>
  <si>
    <t>R18</t>
  </si>
  <si>
    <t>Dodávka: Kabel silový typu CYKY-J 3x1,5</t>
  </si>
  <si>
    <t>"položky jsou dohledatelné Viz příloha č. D2.2_10_HEMS_Brno_Bohunice-MAIN_LKBG_soupis_spotrebicu"20</t>
  </si>
  <si>
    <t>20*1,3 'Přepočtené koeficientem množství</t>
  </si>
  <si>
    <t>R19</t>
  </si>
  <si>
    <t>Dodávka: Kabel silový typu CXKH-V-J P90-R/B2CAS1D1 3x1,5</t>
  </si>
  <si>
    <t>R20</t>
  </si>
  <si>
    <t>Dodávka: Kabel silový typu CXKH-V-J P90-R/B2CAS1D1 3x4</t>
  </si>
  <si>
    <t>"položky jsou dohledatelné Viz příloha č. D2.2_10_HEMS_Brno_Bohunice-MAIN_LKBG_soupis_spotrebicu"60</t>
  </si>
  <si>
    <t>60*1,3 'Přepočtené koeficientem množství</t>
  </si>
  <si>
    <t>R21</t>
  </si>
  <si>
    <t>Dodávka: Kabel silový typu CYKY-J 3x2,5</t>
  </si>
  <si>
    <t>"položky jsou dohledatelné Viz příloha č. D2.2_10_HEMS_Brno_Bohunice-MAIN_LKBG_soupis_spotrebicu"15</t>
  </si>
  <si>
    <t>15*1,3 'Přepočtené koeficientem množství</t>
  </si>
  <si>
    <t>210813061</t>
  </si>
  <si>
    <t>Montáž kabelu Cu plného nebo laněného do 1 kV žíly 5x1,5 až 2,5 mm2 (např. CYKY) bez ukončení uloženého pevně</t>
  </si>
  <si>
    <t>https://podminky.urs.cz/item/CS_URS_2025_01/210813061</t>
  </si>
  <si>
    <t>R22</t>
  </si>
  <si>
    <t>Dodávka: Kabel silový typu CYKY-J 5x2,5 Dca</t>
  </si>
  <si>
    <t>210813063</t>
  </si>
  <si>
    <t>Montáž kabelu Cu plného nebo laněného do 1 kV žíly 5x4 až 6 mm2 (např. CYKY) bez ukončení uloženého pevně</t>
  </si>
  <si>
    <t>https://podminky.urs.cz/item/CS_URS_2025_01/210813063</t>
  </si>
  <si>
    <t>R23</t>
  </si>
  <si>
    <t>Dodávka: Kabel silový typu CYKY-J 5x6Dca</t>
  </si>
  <si>
    <t>"položky jsou dohledatelné Viz příloha č. D2.2_10_HEMS_Brno_Bohunice-MAIN_LKBG_soupis_spotrebicu"50</t>
  </si>
  <si>
    <t>50*1,3 'Přepočtené koeficientem množství</t>
  </si>
  <si>
    <t>210813037</t>
  </si>
  <si>
    <t>Montáž kabelu Cu plného nebo laněného do 1 kV žíly 4x25 až 35 mm2 (např. CYKY) bez ukončení uloženého pevně</t>
  </si>
  <si>
    <t>https://podminky.urs.cz/item/CS_URS_2025_01/210813037</t>
  </si>
  <si>
    <t>R24</t>
  </si>
  <si>
    <t>Dodávka: Kabel silový typu CXKH-V-J P90-R/B2CAS1D1 5x25</t>
  </si>
  <si>
    <t>R25</t>
  </si>
  <si>
    <t>Montáž kabelu Cu plného nebo laněného do 1 kV žíly 4 mm2 (např. CYA) bez ukončení uloženého pevně</t>
  </si>
  <si>
    <t>R26</t>
  </si>
  <si>
    <t>Dodávka: Kabel silový typu CY 1x4 ZŽ</t>
  </si>
  <si>
    <t>R27</t>
  </si>
  <si>
    <t>Montáž kabelu Cu plného nebo laněného do 1 kV žíly 6 mm2 (např. CYA) bez ukončení uloženého pevně</t>
  </si>
  <si>
    <t>R28</t>
  </si>
  <si>
    <t>Dodávka: Kabel silový typu CY 1x6 ZŽ</t>
  </si>
  <si>
    <t>R29</t>
  </si>
  <si>
    <t>Montáž kabelu Cu plného nebo laněného do 1 kV žíly 16 mm2 (např. CYA) bez ukončení uloženého pevně</t>
  </si>
  <si>
    <t>R30</t>
  </si>
  <si>
    <t>Dodávka: Kabel silový typu CXKH-R B2CAS1D0 1x16 ZŽ</t>
  </si>
  <si>
    <t>R31</t>
  </si>
  <si>
    <t>Dodávka: Kabel silový typu CYA 1x16 ZŽ</t>
  </si>
  <si>
    <t>"položky jsou dohledatelné Viz příloha č. D2.2_10_HEMS_Brno_Bohunice-MAIN_LKBG_soupis_spotrebicu"30</t>
  </si>
  <si>
    <t>30*1,3 'Přepočtené koeficientem množství</t>
  </si>
  <si>
    <t>R32</t>
  </si>
  <si>
    <t>Montáž kabelu Cu plného nebo laněného do 1 kV žíly 50 mm2 (např. CYA) bez ukončení uloženého pevně</t>
  </si>
  <si>
    <t>R33</t>
  </si>
  <si>
    <t>Dodávka: Kabel silový typu CYA 1x50 ZŽ</t>
  </si>
  <si>
    <t>741130001</t>
  </si>
  <si>
    <t>Ukončení vodič izolovaný do 2,5 mm2 v rozváděči nebo na přístroji</t>
  </si>
  <si>
    <t>https://podminky.urs.cz/item/CS_URS_2025_01/741130001</t>
  </si>
  <si>
    <t>https://podminky.urs.cz/item/CS_URS_2025_01/741130003</t>
  </si>
  <si>
    <t>741130004</t>
  </si>
  <si>
    <t>Ukončení vodič izolovaný do 6 mm2 v rozváděči nebo na přístroji</t>
  </si>
  <si>
    <t>https://podminky.urs.cz/item/CS_URS_2025_01/741130004</t>
  </si>
  <si>
    <t>Ukončení vodič izolovaný do 16 mm2 v rozváděči nebo na přístroji</t>
  </si>
  <si>
    <t>https://podminky.urs.cz/item/CS_URS_2025_01/741130006</t>
  </si>
  <si>
    <t>741130007</t>
  </si>
  <si>
    <t>Ukončení vodič izolovaný do 25 mm2 v rozváděči nebo na přístroji</t>
  </si>
  <si>
    <t>https://podminky.urs.cz/item/CS_URS_2025_01/741130007</t>
  </si>
  <si>
    <t>Ukončení vodič izolovaný do 50 mm2 v rozváděči nebo na přístroji</t>
  </si>
  <si>
    <t>https://podminky.urs.cz/item/CS_URS_2025_01/741130011</t>
  </si>
  <si>
    <t>D8</t>
  </si>
  <si>
    <t>Kabelové trasy</t>
  </si>
  <si>
    <t>741910301</t>
  </si>
  <si>
    <t>Montáž rošt a lávka typová se stojinou,výložníky a odbočkami pozinkovaná jednostranná</t>
  </si>
  <si>
    <t>https://podminky.urs.cz/item/CS_URS_2025_01/741910301</t>
  </si>
  <si>
    <t>R34</t>
  </si>
  <si>
    <t>Dodávka: Kabelový žlab drátěný 60x60, vč. příslušenství (spojky, šrouby, tvarovek, kotvení a příchytek)</t>
  </si>
  <si>
    <t>"položky jsou dohledatelné Viz příloha č. D2.2_03-06_HEMS_Brno_Bohunice-MAIN_LKBG_ESI_1NP-4NP"20</t>
  </si>
  <si>
    <t>20*1,15 'Přepočtené koeficientem množství</t>
  </si>
  <si>
    <t>741910421</t>
  </si>
  <si>
    <t>Montáž žlab kovový - uzavření víkem</t>
  </si>
  <si>
    <t>https://podminky.urs.cz/item/CS_URS_2025_01/741910421</t>
  </si>
  <si>
    <t>741910412</t>
  </si>
  <si>
    <t>Montáž žlab kovový šířky do 100 mm bez víka</t>
  </si>
  <si>
    <t>https://podminky.urs.cz/item/CS_URS_2025_01/741910412</t>
  </si>
  <si>
    <t>R35</t>
  </si>
  <si>
    <t>Dodávka: Kabelový žlab plný 52x60 požární P-90R, vč. zinkování, příslušenství (spojky, šrouby, tvarovek, kotvení a příchytek)</t>
  </si>
  <si>
    <t>"položky jsou dohledatelné Viz příloha č. D2.2_03-06_HEMS_Brno_Bohunice-MAIN_LKBG_ESI_1NP-4NP"50</t>
  </si>
  <si>
    <t>50*1,15 'Přepočtené koeficientem množství</t>
  </si>
  <si>
    <t>R36</t>
  </si>
  <si>
    <t xml:space="preserve">Dodávka: Víko š.60 požární P-90R, vč.  inkování, příslušenství (spojky, šrouby, tvarovek)</t>
  </si>
  <si>
    <t>"položky jsou dohledatelné Viz příloha č. D2.2_03-06_HEMS_Brno_Bohunice-MAIN_LKBG_ESI_1NP-4NP"30</t>
  </si>
  <si>
    <t>30*1,15 'Přepočtené koeficientem množství</t>
  </si>
  <si>
    <t>210021055</t>
  </si>
  <si>
    <t>Montáž příchytek kovových průměru do 40 mm</t>
  </si>
  <si>
    <t>https://podminky.urs.cz/item/CS_URS_2025_01/210021055</t>
  </si>
  <si>
    <t>R37</t>
  </si>
  <si>
    <t>Dodávka: Kabelové kovová příchytky s požární odolností min. P90-R pro 3 kabel vč. upevnění</t>
  </si>
  <si>
    <t>"položky jsou dohledatelné Viz příloha č. D2.2_03-06_HEMS_Brno_Bohunice-MAIN_LKBG_ESI_1NP-4NP"100</t>
  </si>
  <si>
    <t>R38</t>
  </si>
  <si>
    <t>Dodávka: Kabelové kovová příchytka pro svazek kabelů vč. upevnění</t>
  </si>
  <si>
    <t>R</t>
  </si>
  <si>
    <t>Montáž odlehčovač tahu</t>
  </si>
  <si>
    <t>R39</t>
  </si>
  <si>
    <t>Dodávka: Odlehčovač podelného tahu P90-R vč. upevnění</t>
  </si>
  <si>
    <t>"položky jsou dohledatelné Viz příloha č. D2.2_03-06_HEMS_Brno_Bohunice-MAIN_LKBG_ESI_1NP-4NP"3</t>
  </si>
  <si>
    <t>741110511</t>
  </si>
  <si>
    <t>Montáž lišta a kanálek vkládací šířky do 60 mm s víčkem</t>
  </si>
  <si>
    <t>https://podminky.urs.cz/item/CS_URS_2025_01/741110511</t>
  </si>
  <si>
    <t>R40</t>
  </si>
  <si>
    <t>Dodávka: Elektroinstalační bezhalogenová lišta vkládací 60x40 vč. příslušenství (spojky, šrouby, tvarovek, upevnění)</t>
  </si>
  <si>
    <t>R90</t>
  </si>
  <si>
    <t>Montáž trubka plastová trubka tuhá ochranná do průměru 40 mm</t>
  </si>
  <si>
    <t>R41</t>
  </si>
  <si>
    <t>Dodávka: Ochranná tuhá elektroisntalční trubka UV odolná, vysoká mechanická odolnost, průměr 40mm, vč. příslušenství, tvarovek, příchytek</t>
  </si>
  <si>
    <t>741112021</t>
  </si>
  <si>
    <t>Montáž krabice nástěnná plastová čtyřhranná do 100x100 mm</t>
  </si>
  <si>
    <t>https://podminky.urs.cz/item/CS_URS_2025_01/741112021</t>
  </si>
  <si>
    <t>R42</t>
  </si>
  <si>
    <t xml:space="preserve">Dodávka:  Elektroinstalační krabice odbočná, nástěnná 85x85mm, IP44, s víčkem, svorkovnicí a průchodkami vč. upevnění</t>
  </si>
  <si>
    <t>D9</t>
  </si>
  <si>
    <t>Osvětlení</t>
  </si>
  <si>
    <t>741372062</t>
  </si>
  <si>
    <t>Montáž svítidlo LED interiérové přisazené stropní hranaté nebo kruhové přes 0,09 do 0,36 m2 se zapojením vodičů</t>
  </si>
  <si>
    <t>https://podminky.urs.cz/item/CS_URS_2025_01/741372062</t>
  </si>
  <si>
    <t>R43</t>
  </si>
  <si>
    <t>Dodávka: S2 - svítidlo prachotěsné LED normální osvětlení 44W; 5200m; 4000K; IP66; přisazené. Ref. typ Trilux AragF 12 PW 51-840 ET PC LT. pozn. Světelně technický výpočet byl proveden na referenční typy svítidel. V případě náhrady referenčních typů svítidel je zhotovitel povinen předložit výpočet osvětlení pro navrhovaná svítidla.</t>
  </si>
  <si>
    <t>R44</t>
  </si>
  <si>
    <t xml:space="preserve">Dodávka: N2 - Nouzové osvětlení LED; s vlástním akumulátorem na 1h; 1160lm; 4000K; 9W; IP44; montáž přisazená;  Ref. typ Vyrtych POINTER-I-LED-1R-1300-4K, IP66. pozn. Světelně technický výpočet byl proveden na referenční typy svítidel. V případě náhrady referenčních typů svítidel je zhotovitel povinen předložit výpočet osvětlení pro navrhovaná svítidla.</t>
  </si>
  <si>
    <t>R45</t>
  </si>
  <si>
    <t xml:space="preserve">Dodávka: N1p - Nouzové osvětlení LED; s vlástním akumulátorem na 1h; 1160lm; 4000K; 9W; IP44; montáž přisazená;  vyznačený směr úniku; Ref. typ Vyrtych POINTER-I-LED-1R-1300-4K, IP66. pozn. Světelně technický výpočet byl proveden na referenční typy svítidel. V případě náhrady referenčních typů svítidel je zhotovitel povinen předložit výpočet osvětlení pro navrhovaná svítidla.</t>
  </si>
  <si>
    <t>741372063</t>
  </si>
  <si>
    <t>Montáž svítidlo LED exteriérové přisazené nástěnné hranaté nebo kruhové se zapojením vodičů</t>
  </si>
  <si>
    <t>https://podminky.urs.cz/item/CS_URS_2025_01/741372063</t>
  </si>
  <si>
    <t>R46</t>
  </si>
  <si>
    <t xml:space="preserve">Dodávka: N1 - Nouzové osvětlení LED;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</si>
  <si>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"položky jsou dohledatelné Viz příloha č. D2.2_03-06_HEMS_Brno_Bohunice-MAIN_LKBG_ESI_1NP-4NP"10</t>
  </si>
  <si>
    <t>R47</t>
  </si>
  <si>
    <t xml:space="preserve">Dodávka: N3 - Nouzové osvětlení LED s vyznačeným směrem úniku;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</si>
  <si>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D10</t>
  </si>
  <si>
    <t>Ostatní</t>
  </si>
  <si>
    <t>R48</t>
  </si>
  <si>
    <t>Stavební a zednické přípomoce, zhotovení prostupů ve stěně, opravy a začistění povrchů, drobná stavební mechanizace apod. vč. potřebného materiálu</t>
  </si>
  <si>
    <t>R49</t>
  </si>
  <si>
    <t>Drobný nespecifikovatelný montážní materiál (stavební sádra, stahovací pásky, příchytky, hmoždinky, instalační krabice, štítky apod.)</t>
  </si>
  <si>
    <t>R50</t>
  </si>
  <si>
    <t>Mimostaveništní doprava dodávek - Zahrnuje náklady na dopravu strojů a zařízení od výrobce (obchodní organizace) až na místo první skládky na staveništi</t>
  </si>
  <si>
    <t>R51</t>
  </si>
  <si>
    <t>Ucpávky průchodů požárními úseky do velikosti 0,2 x 0,1m, těsnící materiál musí mít minimálně stejnou požární odolnost, jako je požadovaná požární odolnost prostupující konstrukce .</t>
  </si>
  <si>
    <t>R52</t>
  </si>
  <si>
    <t>Proražení otvoru ve zdivu, vč. začištění do velikosti 0,0225m2 a tloušťky do 30cm</t>
  </si>
  <si>
    <t>R53</t>
  </si>
  <si>
    <t>Vysekání rýh pro montáž kabelů ve zdech do velikosti 5x5cm</t>
  </si>
  <si>
    <t>R54</t>
  </si>
  <si>
    <t>Manipulace na stávajícím vedení, vypnutí vedení, zjištění směru vedení, zřízení provizorní trasy</t>
  </si>
  <si>
    <t>R55</t>
  </si>
  <si>
    <t>Uvedení do provozu - Uvedení systému do provozu v souběhu se všemi navazujícími profesemi, na které je zařízení napojeno a řízeno.</t>
  </si>
  <si>
    <t>D11</t>
  </si>
  <si>
    <t xml:space="preserve">Výchozí revize </t>
  </si>
  <si>
    <t>R56</t>
  </si>
  <si>
    <t>Provedení výchozí revize včetně vypracování rev.zprávy</t>
  </si>
  <si>
    <t>R59</t>
  </si>
  <si>
    <t>Individuální zkoušky - prohlídka jednotlivých částí elektrinstalace</t>
  </si>
  <si>
    <t>R60</t>
  </si>
  <si>
    <t>Funkční zkoušky - zajištění funkčností zařízení</t>
  </si>
  <si>
    <t>D3 - PBŘ</t>
  </si>
  <si>
    <t>D1 - Zařízení a rozvody</t>
  </si>
  <si>
    <t>Zařízení a rozvody</t>
  </si>
  <si>
    <t>Pol38</t>
  </si>
  <si>
    <t>D+M Přenosný hasicí přístroj práškový s hasicí schopností 21 A včetně držáku</t>
  </si>
  <si>
    <t>D4 - Hašení</t>
  </si>
  <si>
    <t>D2 - Ostatní</t>
  </si>
  <si>
    <t>D3 - Zemní práce pro přípojku vody</t>
  </si>
  <si>
    <t>Pol44</t>
  </si>
  <si>
    <t>Potrubí ocelové pozinkované DN 80, včetně spojek, fitingů, závěsů</t>
  </si>
  <si>
    <t>Poznámka k položce:_x000d_
Položky jsou dohledatelné: Technologické schéma, Půdorys 1.NP, 4.NP</t>
  </si>
  <si>
    <t>Pol45</t>
  </si>
  <si>
    <t>Potrubí ocelové pozinkované DN 65, včetně spojek, fitingů, závěsů</t>
  </si>
  <si>
    <t>Pol46</t>
  </si>
  <si>
    <t>Potrubí ocelové pozinkované DN 50, včetně spojek, fitingů, závěsů</t>
  </si>
  <si>
    <t>Pol113</t>
  </si>
  <si>
    <t>Potrubí ocelové pozinkované DN 50 venkovní izolované s topným kabelem 230V, včetně spojek, fitingů, závěsů</t>
  </si>
  <si>
    <t>Pol47</t>
  </si>
  <si>
    <t>Potrubí ocelové pozinkované DN 40, včetně spojek, fitingů, závěsů</t>
  </si>
  <si>
    <t>Pol48</t>
  </si>
  <si>
    <t>Potrubí ocelové pozinkované DN 20, včetně spojek, fitingů, závěsů</t>
  </si>
  <si>
    <t>Pol49</t>
  </si>
  <si>
    <t>Potrubí HDPE DN63 PN10 včetně fitingů, napojení</t>
  </si>
  <si>
    <t>Poznámka k položce:_x000d_
Položky jsou dohledatelné: Technologické schéma, Půdorys 1.NP</t>
  </si>
  <si>
    <t>Pol114</t>
  </si>
  <si>
    <t>Šoupě DN 63, včetně zemní soupravy pro šoupátka DN 63, včetně litinového krytu uzávěru vody, včetně napojení odbočky na stávající potrubí</t>
  </si>
  <si>
    <t>Pol50</t>
  </si>
  <si>
    <t>Pěnový monitor FJ80 s elektrickým ovládáním 2 joyistic - 24V třísměrný</t>
  </si>
  <si>
    <t>Poznámka k položce:_x000d_
Položky jsou dohledatelné: Technologické schéma, Půdorys 4.NP</t>
  </si>
  <si>
    <t>Pol51</t>
  </si>
  <si>
    <t>Pěnidlo ICAO C 3% -15°C</t>
  </si>
  <si>
    <t>l</t>
  </si>
  <si>
    <t>Pol52</t>
  </si>
  <si>
    <t>Směšovač 3% 600 l/min včetně nádrže pěnidla</t>
  </si>
  <si>
    <t>Pol53</t>
  </si>
  <si>
    <t>Sklolaminátová nádrž válec 3,0 m3</t>
  </si>
  <si>
    <t>Pol54</t>
  </si>
  <si>
    <t>Tlakový spínač</t>
  </si>
  <si>
    <t>Pol55</t>
  </si>
  <si>
    <t>Hlásič průtoku</t>
  </si>
  <si>
    <t>Pol56</t>
  </si>
  <si>
    <t>Manometer 0-16 bar</t>
  </si>
  <si>
    <t>Pol57</t>
  </si>
  <si>
    <t>Kulový ventil DN65 PN16 závitový</t>
  </si>
  <si>
    <t>Pol58</t>
  </si>
  <si>
    <t>Kulový ventil DN80 PN16 závitový</t>
  </si>
  <si>
    <t>Pol59</t>
  </si>
  <si>
    <t>Kulový ventil DN40 PN16 závitový</t>
  </si>
  <si>
    <t>Pol60</t>
  </si>
  <si>
    <t>Kulový ventil DN20 PN16 závitový</t>
  </si>
  <si>
    <t>Pol61</t>
  </si>
  <si>
    <t>Zpětná klapka DN65 PN16 závitová</t>
  </si>
  <si>
    <t>Pol62</t>
  </si>
  <si>
    <t>Zpětná klapka DN50 PN16 závitová</t>
  </si>
  <si>
    <t>Pol63</t>
  </si>
  <si>
    <t>Filtr DN50 PN16 závitový</t>
  </si>
  <si>
    <t>Pol64</t>
  </si>
  <si>
    <t>Elektro ventil DN80 PN16 24V 30W</t>
  </si>
  <si>
    <t>Pol65</t>
  </si>
  <si>
    <t>Rozdelovač Ø80-2m , včetně odboček</t>
  </si>
  <si>
    <t>Pol96</t>
  </si>
  <si>
    <t>Ukotvení, zavěšení potrubí</t>
  </si>
  <si>
    <t>Pol97</t>
  </si>
  <si>
    <t>Drobný spojovací material</t>
  </si>
  <si>
    <t>Pol99</t>
  </si>
  <si>
    <t>Elektrické požární čerpadlo Q=600 l/min @10 bar, 30kW 380V, 50Hz</t>
  </si>
  <si>
    <t>Pol100</t>
  </si>
  <si>
    <t>Elektrická část vybavení a kabelových rozvodů silnoproudých a ovládacích</t>
  </si>
  <si>
    <t>Poznámka k položce:_x000d_
Položky jsou dohledatelné: Technologické schéma, Půdorys 1.NP-4NP, Ovladání půdorys</t>
  </si>
  <si>
    <t>Pol101</t>
  </si>
  <si>
    <t>Montáž systému</t>
  </si>
  <si>
    <t>Pol103</t>
  </si>
  <si>
    <t>Napuštění a proplach systému</t>
  </si>
  <si>
    <t>Pol104</t>
  </si>
  <si>
    <t>Tlakové zkoušky</t>
  </si>
  <si>
    <t>Pol105</t>
  </si>
  <si>
    <t>Uvedení do provozu</t>
  </si>
  <si>
    <t>Pol105a</t>
  </si>
  <si>
    <t>Zkouška hasícího systému za účasti provozovatele heliportu a ÚCL, včetně následného doplnění pěny</t>
  </si>
  <si>
    <t>-2085151657</t>
  </si>
  <si>
    <t>Pol107</t>
  </si>
  <si>
    <t>Označení, štítkování</t>
  </si>
  <si>
    <t>Pol108</t>
  </si>
  <si>
    <t>Vyhotovení prostupů, zpětné zapravení , požární prostupy</t>
  </si>
  <si>
    <t>Pol109</t>
  </si>
  <si>
    <t>Doprava</t>
  </si>
  <si>
    <t>Pol110</t>
  </si>
  <si>
    <t>OPN</t>
  </si>
  <si>
    <t>Zemní práce pro přípojku vody</t>
  </si>
  <si>
    <t>2012836173</t>
  </si>
  <si>
    <t>https://podminky.urs.cz/item/CS_URS_2025_01/121151103</t>
  </si>
  <si>
    <t>"pruh šíře 2m v trase přípojky vody"15*2</t>
  </si>
  <si>
    <t>132212222</t>
  </si>
  <si>
    <t>Hloubení zapažených rýh šířky přes 800 do 2 000 mm ručně s urovnáním dna do předepsaného profilu a spádu v hornině třídy těžitelnosti I skupiny 3 nesoudržných</t>
  </si>
  <si>
    <t>-318287555</t>
  </si>
  <si>
    <t>https://podminky.urs.cz/item/CS_URS_2025_01/132212222</t>
  </si>
  <si>
    <t>"rýha pro přípojku vody"14*1,6*0,9</t>
  </si>
  <si>
    <t>151101101</t>
  </si>
  <si>
    <t>Zřízení pažení a rozepření stěn rýh pro podzemní vedení příložné pro jakoukoliv mezerovitost, hloubky do 2 m</t>
  </si>
  <si>
    <t>-920348993</t>
  </si>
  <si>
    <t>https://podminky.urs.cz/item/CS_URS_2025_01/151101101</t>
  </si>
  <si>
    <t>"rýha pro přípojku vody"14*1,6*2</t>
  </si>
  <si>
    <t>151101111</t>
  </si>
  <si>
    <t>Odstranění pažení a rozepření stěn rýh pro podzemní vedení s uložením materiálu na vzdálenost do 3 m od kraje výkopu příložné, hloubky do 2 m</t>
  </si>
  <si>
    <t>-1725724640</t>
  </si>
  <si>
    <t>https://podminky.urs.cz/item/CS_URS_2025_01/151101111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</si>
  <si>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</si>
  <si>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</si>
  <si>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-1793059489</t>
  </si>
  <si>
    <t>https://podminky.urs.cz/item/CS_URS_2025_01/175111101</t>
  </si>
  <si>
    <t>"Obsyp potrubí"14*0,9*0,3</t>
  </si>
  <si>
    <t>58337308</t>
  </si>
  <si>
    <t>štěrkopísek frakce 0/2</t>
  </si>
  <si>
    <t>1172011326</t>
  </si>
  <si>
    <t>3,78*2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</si>
  <si>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</si>
  <si>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</si>
  <si>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944021924</t>
  </si>
  <si>
    <t>https://podminky.urs.cz/item/CS_URS_2025_01/174111101</t>
  </si>
  <si>
    <t>20,16-3,78</t>
  </si>
  <si>
    <t>167151101</t>
  </si>
  <si>
    <t>Nakládání, skládání a překládání neulehlého výkopku nebo sypaniny strojně nakládání, množství do 100 m3, z horniny třídy těžitelnosti I, skupiny 1 až 3</t>
  </si>
  <si>
    <t>308869192</t>
  </si>
  <si>
    <t>https://podminky.urs.cz/item/CS_URS_2025_01/167151101</t>
  </si>
  <si>
    <t>"Přebytečná zemina"20,16-16,38</t>
  </si>
  <si>
    <t>2041840877</t>
  </si>
  <si>
    <t>https://podminky.urs.cz/item/CS_URS_2025_01/162751117</t>
  </si>
  <si>
    <t>1083506465</t>
  </si>
  <si>
    <t>https://podminky.urs.cz/item/CS_URS_2025_01/162751119</t>
  </si>
  <si>
    <t>3,78*10 'Přepočtené koeficientem množství</t>
  </si>
  <si>
    <t>171251201</t>
  </si>
  <si>
    <t>55892707</t>
  </si>
  <si>
    <t>https://podminky.urs.cz/item/CS_URS_2025_01/171251201</t>
  </si>
  <si>
    <t>542162521</t>
  </si>
  <si>
    <t>https://podminky.urs.cz/item/CS_URS_2025_01/171201231</t>
  </si>
  <si>
    <t>3,78*1,7 'Přepočtené koeficientem množství</t>
  </si>
  <si>
    <t>181951112</t>
  </si>
  <si>
    <t>Úprava pláně vyrovnáním výškových rozdílů strojně v hornině třídy těžitelnosti I, skupiny 1 až 3 se zhutněním</t>
  </si>
  <si>
    <t>488144014</t>
  </si>
  <si>
    <t>https://podminky.urs.cz/item/CS_URS_2025_01/181951112</t>
  </si>
  <si>
    <t>1919162125</t>
  </si>
  <si>
    <t>https://podminky.urs.cz/item/CS_URS_2025_01/181351003</t>
  </si>
  <si>
    <t>1043764668</t>
  </si>
  <si>
    <t>https://podminky.urs.cz/item/CS_URS_2025_01/181411131</t>
  </si>
  <si>
    <t>-1275517183</t>
  </si>
  <si>
    <t>30*0,02 'Přepočtené koeficientem množství</t>
  </si>
  <si>
    <t>D5 - EPS</t>
  </si>
  <si>
    <t>D1 - Zažízení a rozvody</t>
  </si>
  <si>
    <t>Zažízení a rozvody</t>
  </si>
  <si>
    <t>Pol66</t>
  </si>
  <si>
    <t>Opticko-kouřový hlásič, kompatibilní se stávajícím systémem</t>
  </si>
  <si>
    <t>Poznámka k položce:_x000d_
Položky jsou dohledatelné: TZ, Blokové schéma, Půdorys 1.NP</t>
  </si>
  <si>
    <t>Pol67</t>
  </si>
  <si>
    <t>Patice pro hlásiče, kompatibilní se stávajícím systémem</t>
  </si>
  <si>
    <t>Pol68</t>
  </si>
  <si>
    <t>Montáž automatického hlásiče</t>
  </si>
  <si>
    <t>Pol69</t>
  </si>
  <si>
    <t>Esserbus® koppler Alarmový (4/2), kompatibilní se stávajícím systémem</t>
  </si>
  <si>
    <t>Pol70</t>
  </si>
  <si>
    <t>Skříň pro koppler na omítku, šedá, kompatibilní se stávajícím systémem</t>
  </si>
  <si>
    <t>Pol71</t>
  </si>
  <si>
    <t>Montáž koppleru</t>
  </si>
  <si>
    <t>Pol72</t>
  </si>
  <si>
    <t>Externí síťový zdroj 2A/24VDC 17Ah EN 54-4</t>
  </si>
  <si>
    <t>Pol73</t>
  </si>
  <si>
    <t>Akumulátor 12V 17Ah</t>
  </si>
  <si>
    <t>Pol74</t>
  </si>
  <si>
    <t>Montáž zdroje</t>
  </si>
  <si>
    <t>Pol75</t>
  </si>
  <si>
    <t>Kabel sdělovací stíněný 1x2x0,8, B2cas1d1</t>
  </si>
  <si>
    <t>Pol76</t>
  </si>
  <si>
    <t>Montáž sdělovacího kabelu</t>
  </si>
  <si>
    <t>Pol77</t>
  </si>
  <si>
    <t>Dodávka: Silový kabel 2x1,5, B2ca s1d1a1</t>
  </si>
  <si>
    <t>Pol78</t>
  </si>
  <si>
    <t>Montáž silového kabelu</t>
  </si>
  <si>
    <t>Pol79</t>
  </si>
  <si>
    <t>Příchytky 6710</t>
  </si>
  <si>
    <t>Pol80</t>
  </si>
  <si>
    <t>Montáž příchytky</t>
  </si>
  <si>
    <t>Pol81</t>
  </si>
  <si>
    <t>Požární utěsnění prostupů - specifikace dle PD PBŘ</t>
  </si>
  <si>
    <t>Pol82</t>
  </si>
  <si>
    <t>Popis kabelů vč. kabelových štítků, značení trasy</t>
  </si>
  <si>
    <t>Pol83</t>
  </si>
  <si>
    <t>Programování a nastavení systému - finální Komplexní / Individuální zkoušky, zkušební provoz - odzkoušení celého systému</t>
  </si>
  <si>
    <t>Pol84</t>
  </si>
  <si>
    <t>Zhotovení grafických podkladů - map</t>
  </si>
  <si>
    <t>Pol85</t>
  </si>
  <si>
    <t>Zhotovení grafických symbolů</t>
  </si>
  <si>
    <t>Pol86</t>
  </si>
  <si>
    <t>Součinnost IT specialisty uživatele</t>
  </si>
  <si>
    <t>Pol87</t>
  </si>
  <si>
    <t>Práce technika / specialisty</t>
  </si>
  <si>
    <t>Pol39</t>
  </si>
  <si>
    <t>Přípravné práce</t>
  </si>
  <si>
    <t>Pol40</t>
  </si>
  <si>
    <t>SW práce</t>
  </si>
  <si>
    <t>Pol41</t>
  </si>
  <si>
    <t>Kabelový prostup (stěnou, stropem, podlahou)</t>
  </si>
  <si>
    <t>Pol88</t>
  </si>
  <si>
    <t>D+M Požární ucpávka</t>
  </si>
  <si>
    <t>Pol43</t>
  </si>
  <si>
    <t>Podružný materiál</t>
  </si>
  <si>
    <t>Pol90</t>
  </si>
  <si>
    <t>Pol91</t>
  </si>
  <si>
    <t>Pol93</t>
  </si>
  <si>
    <t>Výchozí revize, revizní zprávy</t>
  </si>
  <si>
    <t>Pol94</t>
  </si>
  <si>
    <t>Provozní zkouška</t>
  </si>
  <si>
    <t>D6 - Slaboproud</t>
  </si>
  <si>
    <t>Pol1</t>
  </si>
  <si>
    <t>D+M 19" metalický patchpanel 1U barva černá, s kapacitou pro 24x konektor RJ-45, stíněný, včetně instalačního příslušenství</t>
  </si>
  <si>
    <t>Poznámka k položce:_x000d_
Položky jsou dohledatelné: Technická zpráva, Půdorys 2.NP</t>
  </si>
  <si>
    <t>Pol2</t>
  </si>
  <si>
    <t>D+M Keystone RJ-45, stíněné provedení, kategorie 6A</t>
  </si>
  <si>
    <t>Pol3</t>
  </si>
  <si>
    <t>D+M 19" vyvazovací panel, barva černá, včetně instalačního příslušenství</t>
  </si>
  <si>
    <t>Pol4</t>
  </si>
  <si>
    <t>D+M Konektor RJ-45 na DIN lištu, stíněné provedení, kategorie 6A</t>
  </si>
  <si>
    <t>Poznámka k položce:_x000d_
Položky jsou dohledatelné: Technická zpráva, Půdorys 1.NP</t>
  </si>
  <si>
    <t>Pol5</t>
  </si>
  <si>
    <t>D+M Metalický kabel konstrukce 4-párový kroucený kabel U/FTP v kategorii 6A, měděný drát, 500MHz, podpora protokolu 10GBaseT, maximální vnější průměr do 7,7 mm, v provedení LSOH s třídou reakce na oheň B2ca s1 d1 a1</t>
  </si>
  <si>
    <t>Poznámka k položce:_x000d_
Položky jsou dohledatelné: Technická zpráva, Půdorys 1.NP, 2.NP</t>
  </si>
  <si>
    <t>Pol6</t>
  </si>
  <si>
    <t>D+M Metalický patchcord RJ-45 / RJ-45 v kategorii 6A, délka do 3 m</t>
  </si>
  <si>
    <t>Pol7</t>
  </si>
  <si>
    <t>D+M Metalický patchcord RJ-45 / RJ-45 v kategorii 6A, délka do 1 m (do NN rozvaděče zhotovit na míru)</t>
  </si>
  <si>
    <t>Pol8</t>
  </si>
  <si>
    <t>D+M Přepěťová ochrana Ethernet RJ-45 / RJ-45, dvoustupňové provedení, montáž na rovný podklad nebo DIN35, vč. úchytu</t>
  </si>
  <si>
    <t>Pol9</t>
  </si>
  <si>
    <t>Popis trvanlivý a odolný proti poškrábání, vodě a UV, vložený do plastových krytek, popis kabelů (po 10 m), konektorů, rozvaděčů dle bližší specifikace v TZ</t>
  </si>
  <si>
    <t>Poznámka k položce:_x000d_
Položky jsou dohledatelné: Technická zpráva</t>
  </si>
  <si>
    <t>Pol10</t>
  </si>
  <si>
    <t>Měření metalického kabelu, komplexní měření certifikačním měřícím přístrojem, zpracování měřících protokolů</t>
  </si>
  <si>
    <t>Pol11</t>
  </si>
  <si>
    <t>D+M Vnitřní trasa kabelů uvnitř objektů - plastová instalační lišta</t>
  </si>
  <si>
    <t>Pol12</t>
  </si>
  <si>
    <t>D+M Venkovní trasa kabelů po objektu - plastová instalační lišta ÚV odolná</t>
  </si>
  <si>
    <t>Pol13</t>
  </si>
  <si>
    <t>Instalace sdělovacího kabelu v stávající kabelové trase - vyvázání plastovou stahovací páskou</t>
  </si>
  <si>
    <t>Pol14</t>
  </si>
  <si>
    <t>Uzemnění patchpanelu</t>
  </si>
  <si>
    <t>Pol15</t>
  </si>
  <si>
    <t>Uzemnění přepěťové ochrany slaboproudé</t>
  </si>
  <si>
    <t>Pol16</t>
  </si>
  <si>
    <t>Pol17</t>
  </si>
  <si>
    <t>Pol18</t>
  </si>
  <si>
    <t>Pol19</t>
  </si>
  <si>
    <t>Pol20</t>
  </si>
  <si>
    <t>Pol22</t>
  </si>
  <si>
    <t>Pol23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</si>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</sst>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/>
    <xf numFmtId="0" fontId="12" fillId="0" borderId="15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6" xfId="0" applyNumberFormat="1" applyFont="1" applyBorder="1" applyAlignme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167" fontId="40" fillId="3" borderId="23" xfId="0" applyNumberFormat="1" applyFont="1" applyFill="1" applyBorder="1" applyAlignment="1" applyProtection="1">
      <alignment vertical="center"/>
      <protection locked="0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94203000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22251101" TargetMode="External" /><Relationship Id="rId3" Type="http://schemas.openxmlformats.org/officeDocument/2006/relationships/hyperlink" Target="https://podminky.urs.cz/item/CS_URS_2024_02/131251100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81111111" TargetMode="External" /><Relationship Id="rId9" Type="http://schemas.openxmlformats.org/officeDocument/2006/relationships/hyperlink" Target="https://podminky.urs.cz/item/CS_URS_2024_02/181351003" TargetMode="External" /><Relationship Id="rId10" Type="http://schemas.openxmlformats.org/officeDocument/2006/relationships/hyperlink" Target="https://podminky.urs.cz/item/CS_URS_2024_02/181411131" TargetMode="External" /><Relationship Id="rId11" Type="http://schemas.openxmlformats.org/officeDocument/2006/relationships/hyperlink" Target="https://podminky.urs.cz/item/CS_URS_2024_02/274313911" TargetMode="External" /><Relationship Id="rId12" Type="http://schemas.openxmlformats.org/officeDocument/2006/relationships/hyperlink" Target="https://podminky.urs.cz/item/CS_URS_2024_02/274351121" TargetMode="External" /><Relationship Id="rId13" Type="http://schemas.openxmlformats.org/officeDocument/2006/relationships/hyperlink" Target="https://podminky.urs.cz/item/CS_URS_2024_02/274351122" TargetMode="External" /><Relationship Id="rId14" Type="http://schemas.openxmlformats.org/officeDocument/2006/relationships/hyperlink" Target="https://podminky.urs.cz/item/CS_URS_2024_02/342244121" TargetMode="External" /><Relationship Id="rId15" Type="http://schemas.openxmlformats.org/officeDocument/2006/relationships/hyperlink" Target="https://podminky.urs.cz/item/CS_URS_2024_02/564831011" TargetMode="External" /><Relationship Id="rId16" Type="http://schemas.openxmlformats.org/officeDocument/2006/relationships/hyperlink" Target="https://podminky.urs.cz/item/CS_URS_2025_01/564762111" TargetMode="External" /><Relationship Id="rId17" Type="http://schemas.openxmlformats.org/officeDocument/2006/relationships/hyperlink" Target="https://podminky.urs.cz/item/CS_URS_2024_02/596811311" TargetMode="External" /><Relationship Id="rId18" Type="http://schemas.openxmlformats.org/officeDocument/2006/relationships/hyperlink" Target="https://podminky.urs.cz/item/CS_URS_2024_02/612321141" TargetMode="External" /><Relationship Id="rId19" Type="http://schemas.openxmlformats.org/officeDocument/2006/relationships/hyperlink" Target="https://podminky.urs.cz/item/CS_URS_2024_02/622323111" TargetMode="External" /><Relationship Id="rId20" Type="http://schemas.openxmlformats.org/officeDocument/2006/relationships/hyperlink" Target="https://podminky.urs.cz/item/CS_URS_2024_02/622323191" TargetMode="External" /><Relationship Id="rId21" Type="http://schemas.openxmlformats.org/officeDocument/2006/relationships/hyperlink" Target="https://podminky.urs.cz/item/CS_URS_2024_02/977343211" TargetMode="External" /><Relationship Id="rId22" Type="http://schemas.openxmlformats.org/officeDocument/2006/relationships/hyperlink" Target="https://podminky.urs.cz/item/CS_URS_2024_02/468101323" TargetMode="External" /><Relationship Id="rId23" Type="http://schemas.openxmlformats.org/officeDocument/2006/relationships/hyperlink" Target="https://podminky.urs.cz/item/CS_URS_2024_02/642942111" TargetMode="External" /><Relationship Id="rId24" Type="http://schemas.openxmlformats.org/officeDocument/2006/relationships/hyperlink" Target="https://podminky.urs.cz/item/CS_URS_2024_02/642944121" TargetMode="External" /><Relationship Id="rId25" Type="http://schemas.openxmlformats.org/officeDocument/2006/relationships/hyperlink" Target="https://podminky.urs.cz/item/CS_URS_2024_02/642945111" TargetMode="External" /><Relationship Id="rId26" Type="http://schemas.openxmlformats.org/officeDocument/2006/relationships/hyperlink" Target="https://podminky.urs.cz/item/CS_URS_2024_02/916331112" TargetMode="External" /><Relationship Id="rId27" Type="http://schemas.openxmlformats.org/officeDocument/2006/relationships/hyperlink" Target="https://podminky.urs.cz/item/CS_URS_2024_02/919726122" TargetMode="External" /><Relationship Id="rId28" Type="http://schemas.openxmlformats.org/officeDocument/2006/relationships/hyperlink" Target="https://podminky.urs.cz/item/CS_URS_2025_01/941111121" TargetMode="External" /><Relationship Id="rId29" Type="http://schemas.openxmlformats.org/officeDocument/2006/relationships/hyperlink" Target="https://podminky.urs.cz/item/CS_URS_2025_01/941111221" TargetMode="External" /><Relationship Id="rId30" Type="http://schemas.openxmlformats.org/officeDocument/2006/relationships/hyperlink" Target="https://podminky.urs.cz/item/CS_URS_2025_01/941111821" TargetMode="External" /><Relationship Id="rId31" Type="http://schemas.openxmlformats.org/officeDocument/2006/relationships/hyperlink" Target="https://podminky.urs.cz/item/CS_URS_2024_02/945412112" TargetMode="External" /><Relationship Id="rId32" Type="http://schemas.openxmlformats.org/officeDocument/2006/relationships/hyperlink" Target="https://podminky.urs.cz/item/CS_URS_2024_02/953961114" TargetMode="External" /><Relationship Id="rId33" Type="http://schemas.openxmlformats.org/officeDocument/2006/relationships/hyperlink" Target="https://podminky.urs.cz/item/CS_URS_2024_02/968072455" TargetMode="External" /><Relationship Id="rId34" Type="http://schemas.openxmlformats.org/officeDocument/2006/relationships/hyperlink" Target="https://podminky.urs.cz/item/CS_URS_2024_02/971033631" TargetMode="External" /><Relationship Id="rId35" Type="http://schemas.openxmlformats.org/officeDocument/2006/relationships/hyperlink" Target="https://podminky.urs.cz/item/CS_URS_2024_02/997013153" TargetMode="External" /><Relationship Id="rId36" Type="http://schemas.openxmlformats.org/officeDocument/2006/relationships/hyperlink" Target="https://podminky.urs.cz/item/CS_URS_2024_02/997013311" TargetMode="External" /><Relationship Id="rId37" Type="http://schemas.openxmlformats.org/officeDocument/2006/relationships/hyperlink" Target="https://podminky.urs.cz/item/CS_URS_2024_02/997013321" TargetMode="External" /><Relationship Id="rId38" Type="http://schemas.openxmlformats.org/officeDocument/2006/relationships/hyperlink" Target="https://podminky.urs.cz/item/CS_URS_2024_02/997013501" TargetMode="External" /><Relationship Id="rId39" Type="http://schemas.openxmlformats.org/officeDocument/2006/relationships/hyperlink" Target="https://podminky.urs.cz/item/CS_URS_2024_02/997013509" TargetMode="External" /><Relationship Id="rId40" Type="http://schemas.openxmlformats.org/officeDocument/2006/relationships/hyperlink" Target="https://podminky.urs.cz/item/CS_URS_2024_02/997013631" TargetMode="External" /><Relationship Id="rId41" Type="http://schemas.openxmlformats.org/officeDocument/2006/relationships/hyperlink" Target="https://podminky.urs.cz/item/CS_URS_2024_02/998011009" TargetMode="External" /><Relationship Id="rId42" Type="http://schemas.openxmlformats.org/officeDocument/2006/relationships/hyperlink" Target="https://podminky.urs.cz/item/CS_URS_2024_02/763132135" TargetMode="External" /><Relationship Id="rId43" Type="http://schemas.openxmlformats.org/officeDocument/2006/relationships/hyperlink" Target="https://podminky.urs.cz/item/CS_URS_2024_02/998763322" TargetMode="External" /><Relationship Id="rId44" Type="http://schemas.openxmlformats.org/officeDocument/2006/relationships/hyperlink" Target="https://podminky.urs.cz/item/CS_URS_2024_02/767640111" TargetMode="External" /><Relationship Id="rId45" Type="http://schemas.openxmlformats.org/officeDocument/2006/relationships/hyperlink" Target="https://podminky.urs.cz/item/CS_URS_2024_02/767640311" TargetMode="External" /><Relationship Id="rId46" Type="http://schemas.openxmlformats.org/officeDocument/2006/relationships/hyperlink" Target="https://podminky.urs.cz/item/CS_URS_2024_02/767646510" TargetMode="External" /><Relationship Id="rId47" Type="http://schemas.openxmlformats.org/officeDocument/2006/relationships/hyperlink" Target="https://podminky.urs.cz/item/CS_URS_2024_02/767995113" TargetMode="External" /><Relationship Id="rId48" Type="http://schemas.openxmlformats.org/officeDocument/2006/relationships/hyperlink" Target="https://podminky.urs.cz/item/CS_URS_2024_02/767995114" TargetMode="External" /><Relationship Id="rId49" Type="http://schemas.openxmlformats.org/officeDocument/2006/relationships/hyperlink" Target="https://podminky.urs.cz/item/CS_URS_2024_02/767995115" TargetMode="External" /><Relationship Id="rId50" Type="http://schemas.openxmlformats.org/officeDocument/2006/relationships/hyperlink" Target="https://podminky.urs.cz/item/CS_URS_2024_02/998767212" TargetMode="External" /><Relationship Id="rId51" Type="http://schemas.openxmlformats.org/officeDocument/2006/relationships/hyperlink" Target="https://podminky.urs.cz/item/CS_URS_2024_02/777131111" TargetMode="External" /><Relationship Id="rId52" Type="http://schemas.openxmlformats.org/officeDocument/2006/relationships/hyperlink" Target="https://podminky.urs.cz/item/CS_URS_2024_02/777121115" TargetMode="External" /><Relationship Id="rId53" Type="http://schemas.openxmlformats.org/officeDocument/2006/relationships/hyperlink" Target="https://podminky.urs.cz/item/CS_URS_2024_02/777121125" TargetMode="External" /><Relationship Id="rId54" Type="http://schemas.openxmlformats.org/officeDocument/2006/relationships/hyperlink" Target="https://podminky.urs.cz/item/CS_URS_2024_02/998777102" TargetMode="External" /><Relationship Id="rId55" Type="http://schemas.openxmlformats.org/officeDocument/2006/relationships/hyperlink" Target="https://podminky.urs.cz/item/CS_URS_2024_02/783906863" TargetMode="External" /><Relationship Id="rId56" Type="http://schemas.openxmlformats.org/officeDocument/2006/relationships/hyperlink" Target="https://podminky.urs.cz/item/CS_URS_2024_02/783901551" TargetMode="External" /><Relationship Id="rId57" Type="http://schemas.openxmlformats.org/officeDocument/2006/relationships/hyperlink" Target="https://podminky.urs.cz/item/CS_URS_2024_02/783823131" TargetMode="External" /><Relationship Id="rId58" Type="http://schemas.openxmlformats.org/officeDocument/2006/relationships/hyperlink" Target="https://podminky.urs.cz/item/CS_URS_2024_02/783827421" TargetMode="External" /><Relationship Id="rId59" Type="http://schemas.openxmlformats.org/officeDocument/2006/relationships/hyperlink" Target="https://podminky.urs.cz/item/CS_URS_2024_02/783901453" TargetMode="External" /><Relationship Id="rId60" Type="http://schemas.openxmlformats.org/officeDocument/2006/relationships/hyperlink" Target="https://podminky.urs.cz/item/CS_URS_2024_02/783923161" TargetMode="External" /><Relationship Id="rId61" Type="http://schemas.openxmlformats.org/officeDocument/2006/relationships/hyperlink" Target="https://podminky.urs.cz/item/CS_URS_2024_02/783932171" TargetMode="External" /><Relationship Id="rId62" Type="http://schemas.openxmlformats.org/officeDocument/2006/relationships/hyperlink" Target="https://podminky.urs.cz/item/CS_URS_2024_02/783937163" TargetMode="External" /><Relationship Id="rId63" Type="http://schemas.openxmlformats.org/officeDocument/2006/relationships/hyperlink" Target="https://podminky.urs.cz/item/CS_URS_2024_02/784111001" TargetMode="External" /><Relationship Id="rId64" Type="http://schemas.openxmlformats.org/officeDocument/2006/relationships/hyperlink" Target="https://podminky.urs.cz/item/CS_URS_2024_02/784171111" TargetMode="External" /><Relationship Id="rId65" Type="http://schemas.openxmlformats.org/officeDocument/2006/relationships/hyperlink" Target="https://podminky.urs.cz/item/CS_URS_2024_02/784181101" TargetMode="External" /><Relationship Id="rId66" Type="http://schemas.openxmlformats.org/officeDocument/2006/relationships/hyperlink" Target="https://podminky.urs.cz/item/CS_URS_2024_02/784221101" TargetMode="External" /><Relationship Id="rId6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10024" TargetMode="External" /><Relationship Id="rId2" Type="http://schemas.openxmlformats.org/officeDocument/2006/relationships/hyperlink" Target="https://podminky.urs.cz/item/CS_URS_2024_02/460021121" TargetMode="External" /><Relationship Id="rId3" Type="http://schemas.openxmlformats.org/officeDocument/2006/relationships/hyperlink" Target="https://podminky.urs.cz/item/CS_URS_2025_01/460161272" TargetMode="External" /><Relationship Id="rId4" Type="http://schemas.openxmlformats.org/officeDocument/2006/relationships/hyperlink" Target="https://podminky.urs.cz/item/CS_URS_2024_02/460371121" TargetMode="External" /><Relationship Id="rId5" Type="http://schemas.openxmlformats.org/officeDocument/2006/relationships/hyperlink" Target="https://podminky.urs.cz/item/CS_URS_2024_02/460341113" TargetMode="External" /><Relationship Id="rId6" Type="http://schemas.openxmlformats.org/officeDocument/2006/relationships/hyperlink" Target="https://podminky.urs.cz/item/CS_URS_2024_02/460341121" TargetMode="External" /><Relationship Id="rId7" Type="http://schemas.openxmlformats.org/officeDocument/2006/relationships/hyperlink" Target="https://podminky.urs.cz/item/CS_URS_2024_02/460361121" TargetMode="External" /><Relationship Id="rId8" Type="http://schemas.openxmlformats.org/officeDocument/2006/relationships/hyperlink" Target="https://podminky.urs.cz/item/CS_URS_2025_01/460431282" TargetMode="External" /><Relationship Id="rId9" Type="http://schemas.openxmlformats.org/officeDocument/2006/relationships/hyperlink" Target="https://podminky.urs.cz/item/CS_URS_2024_02/460541112" TargetMode="External" /><Relationship Id="rId10" Type="http://schemas.openxmlformats.org/officeDocument/2006/relationships/hyperlink" Target="https://podminky.urs.cz/item/CS_URS_2024_02/460571111" TargetMode="External" /><Relationship Id="rId11" Type="http://schemas.openxmlformats.org/officeDocument/2006/relationships/hyperlink" Target="https://podminky.urs.cz/item/CS_URS_2024_02/460581121" TargetMode="External" /><Relationship Id="rId12" Type="http://schemas.openxmlformats.org/officeDocument/2006/relationships/hyperlink" Target="https://podminky.urs.cz/item/CS_URS_2025_01/460661112" TargetMode="External" /><Relationship Id="rId13" Type="http://schemas.openxmlformats.org/officeDocument/2006/relationships/hyperlink" Target="https://podminky.urs.cz/item/CS_URS_2025_01/460671114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210001" TargetMode="External" /><Relationship Id="rId2" Type="http://schemas.openxmlformats.org/officeDocument/2006/relationships/hyperlink" Target="https://podminky.urs.cz/item/CS_URS_2025_01/741210004" TargetMode="External" /><Relationship Id="rId3" Type="http://schemas.openxmlformats.org/officeDocument/2006/relationships/hyperlink" Target="https://podminky.urs.cz/item/CS_URS_2025_01/741313041" TargetMode="External" /><Relationship Id="rId4" Type="http://schemas.openxmlformats.org/officeDocument/2006/relationships/hyperlink" Target="https://podminky.urs.cz/item/CS_URS_2025_01/741310031" TargetMode="External" /><Relationship Id="rId5" Type="http://schemas.openxmlformats.org/officeDocument/2006/relationships/hyperlink" Target="https://podminky.urs.cz/item/CS_URS_2025_01/741310213" TargetMode="External" /><Relationship Id="rId6" Type="http://schemas.openxmlformats.org/officeDocument/2006/relationships/hyperlink" Target="https://podminky.urs.cz/item/CS_URS_2025_01/741311002" TargetMode="External" /><Relationship Id="rId7" Type="http://schemas.openxmlformats.org/officeDocument/2006/relationships/hyperlink" Target="https://podminky.urs.cz/item/CS_URS_2025_01/741124701" TargetMode="External" /><Relationship Id="rId8" Type="http://schemas.openxmlformats.org/officeDocument/2006/relationships/hyperlink" Target="https://podminky.urs.cz/item/CS_URS_2025_01/210813011" TargetMode="External" /><Relationship Id="rId9" Type="http://schemas.openxmlformats.org/officeDocument/2006/relationships/hyperlink" Target="https://podminky.urs.cz/item/CS_URS_2025_01/210813061" TargetMode="External" /><Relationship Id="rId10" Type="http://schemas.openxmlformats.org/officeDocument/2006/relationships/hyperlink" Target="https://podminky.urs.cz/item/CS_URS_2025_01/210813063" TargetMode="External" /><Relationship Id="rId11" Type="http://schemas.openxmlformats.org/officeDocument/2006/relationships/hyperlink" Target="https://podminky.urs.cz/item/CS_URS_2025_01/210813037" TargetMode="External" /><Relationship Id="rId12" Type="http://schemas.openxmlformats.org/officeDocument/2006/relationships/hyperlink" Target="https://podminky.urs.cz/item/CS_URS_2025_01/741130001" TargetMode="External" /><Relationship Id="rId13" Type="http://schemas.openxmlformats.org/officeDocument/2006/relationships/hyperlink" Target="https://podminky.urs.cz/item/CS_URS_2025_01/741130003" TargetMode="External" /><Relationship Id="rId14" Type="http://schemas.openxmlformats.org/officeDocument/2006/relationships/hyperlink" Target="https://podminky.urs.cz/item/CS_URS_2025_01/741130004" TargetMode="External" /><Relationship Id="rId15" Type="http://schemas.openxmlformats.org/officeDocument/2006/relationships/hyperlink" Target="https://podminky.urs.cz/item/CS_URS_2025_01/741130006" TargetMode="External" /><Relationship Id="rId16" Type="http://schemas.openxmlformats.org/officeDocument/2006/relationships/hyperlink" Target="https://podminky.urs.cz/item/CS_URS_2025_01/741130007" TargetMode="External" /><Relationship Id="rId17" Type="http://schemas.openxmlformats.org/officeDocument/2006/relationships/hyperlink" Target="https://podminky.urs.cz/item/CS_URS_2025_01/741130011" TargetMode="External" /><Relationship Id="rId18" Type="http://schemas.openxmlformats.org/officeDocument/2006/relationships/hyperlink" Target="https://podminky.urs.cz/item/CS_URS_2025_01/741910301" TargetMode="External" /><Relationship Id="rId19" Type="http://schemas.openxmlformats.org/officeDocument/2006/relationships/hyperlink" Target="https://podminky.urs.cz/item/CS_URS_2025_01/741910421" TargetMode="External" /><Relationship Id="rId20" Type="http://schemas.openxmlformats.org/officeDocument/2006/relationships/hyperlink" Target="https://podminky.urs.cz/item/CS_URS_2025_01/741910412" TargetMode="External" /><Relationship Id="rId21" Type="http://schemas.openxmlformats.org/officeDocument/2006/relationships/hyperlink" Target="https://podminky.urs.cz/item/CS_URS_2025_01/210021055" TargetMode="External" /><Relationship Id="rId22" Type="http://schemas.openxmlformats.org/officeDocument/2006/relationships/hyperlink" Target="https://podminky.urs.cz/item/CS_URS_2025_01/741110511" TargetMode="External" /><Relationship Id="rId23" Type="http://schemas.openxmlformats.org/officeDocument/2006/relationships/hyperlink" Target="https://podminky.urs.cz/item/CS_URS_2025_01/741112021" TargetMode="External" /><Relationship Id="rId24" Type="http://schemas.openxmlformats.org/officeDocument/2006/relationships/hyperlink" Target="https://podminky.urs.cz/item/CS_URS_2025_01/741372062" TargetMode="External" /><Relationship Id="rId25" Type="http://schemas.openxmlformats.org/officeDocument/2006/relationships/hyperlink" Target="https://podminky.urs.cz/item/CS_URS_2025_01/741372063" TargetMode="External" /><Relationship Id="rId2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3221222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75111101" TargetMode="External" /><Relationship Id="rId6" Type="http://schemas.openxmlformats.org/officeDocument/2006/relationships/hyperlink" Target="https://podminky.urs.cz/item/CS_URS_2025_01/174111101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181351003" TargetMode="External" /><Relationship Id="rId14" Type="http://schemas.openxmlformats.org/officeDocument/2006/relationships/hyperlink" Target="https://podminky.urs.cz/item/CS_URS_2025_01/18141113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20</v>
      </c>
      <c r="AK7" s="34" t="s">
        <v>21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22</v>
      </c>
      <c r="K8" s="29" t="s">
        <v>23</v>
      </c>
      <c r="AK8" s="34" t="s">
        <v>24</v>
      </c>
      <c r="AN8" s="35" t="s">
        <v>25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26</v>
      </c>
      <c r="AK10" s="34" t="s">
        <v>27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28</v>
      </c>
      <c r="AK11" s="34" t="s">
        <v>29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30</v>
      </c>
      <c r="AK13" s="34" t="s">
        <v>27</v>
      </c>
      <c r="AN13" s="36" t="s">
        <v>31</v>
      </c>
      <c r="AR13" s="24"/>
      <c r="BE13" s="33"/>
      <c r="BS13" s="21" t="s">
        <v>7</v>
      </c>
    </row>
    <row r="14">
      <c r="B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N14" s="36" t="s">
        <v>31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32</v>
      </c>
      <c r="AK16" s="34" t="s">
        <v>27</v>
      </c>
      <c r="AN16" s="29" t="s">
        <v>3</v>
      </c>
      <c r="AR16" s="24"/>
      <c r="BE16" s="33"/>
      <c r="BS16" s="21" t="s">
        <v>4</v>
      </c>
    </row>
    <row r="17" s="1" customFormat="1" ht="18.48" customHeight="1">
      <c r="B17" s="24"/>
      <c r="E17" s="29" t="s">
        <v>33</v>
      </c>
      <c r="AK17" s="34" t="s">
        <v>29</v>
      </c>
      <c r="AN17" s="29" t="s">
        <v>3</v>
      </c>
      <c r="AR17" s="24"/>
      <c r="BE17" s="33"/>
      <c r="BS17" s="21" t="s">
        <v>34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35</v>
      </c>
      <c r="AK19" s="34" t="s">
        <v>27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33</v>
      </c>
      <c r="AK20" s="34" t="s">
        <v>29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36</v>
      </c>
      <c r="AR22" s="24"/>
      <c r="BE22" s="33"/>
    </row>
    <row r="23" s="1" customFormat="1" ht="47.25" customHeight="1">
      <c r="B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42</v>
      </c>
      <c r="E29" s="3"/>
      <c r="F29" s="34" t="s">
        <v>43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44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45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46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47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2024_13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FN Brno – Modernizace heliportů,Bohunice - MAIN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22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FN Brno- Bohunice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24</v>
      </c>
      <c r="AJ47" s="40"/>
      <c r="AK47" s="40"/>
      <c r="AL47" s="40"/>
      <c r="AM47" s="66" t="str">
        <f>IF(AN8= "","",AN8)</f>
        <v>31. 7. 2025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26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>FN Brmo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32</v>
      </c>
      <c r="AJ49" s="40"/>
      <c r="AK49" s="40"/>
      <c r="AL49" s="40"/>
      <c r="AM49" s="67" t="str">
        <f>IF(E17="","",E17)</f>
        <v>Techniserv, spol. s r.o.</v>
      </c>
      <c r="AN49" s="4"/>
      <c r="AO49" s="4"/>
      <c r="AP49" s="4"/>
      <c r="AQ49" s="40"/>
      <c r="AR49" s="41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30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35</v>
      </c>
      <c r="AJ50" s="40"/>
      <c r="AK50" s="40"/>
      <c r="AL50" s="40"/>
      <c r="AM50" s="67" t="str">
        <f>IF(E20="","",E20)</f>
        <v>Techniserv, spol. s r.o.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53</v>
      </c>
      <c r="D52" s="77"/>
      <c r="E52" s="77"/>
      <c r="F52" s="77"/>
      <c r="G52" s="77"/>
      <c r="H52" s="78"/>
      <c r="I52" s="79" t="s">
        <v>54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55</v>
      </c>
      <c r="AH52" s="77"/>
      <c r="AI52" s="77"/>
      <c r="AJ52" s="77"/>
      <c r="AK52" s="77"/>
      <c r="AL52" s="77"/>
      <c r="AM52" s="77"/>
      <c r="AN52" s="79" t="s">
        <v>56</v>
      </c>
      <c r="AO52" s="77"/>
      <c r="AP52" s="77"/>
      <c r="AQ52" s="81" t="s">
        <v>57</v>
      </c>
      <c r="AR52" s="41"/>
      <c r="AS52" s="82" t="s">
        <v>58</v>
      </c>
      <c r="AT52" s="83" t="s">
        <v>59</v>
      </c>
      <c r="AU52" s="83" t="s">
        <v>60</v>
      </c>
      <c r="AV52" s="83" t="s">
        <v>61</v>
      </c>
      <c r="AW52" s="83" t="s">
        <v>62</v>
      </c>
      <c r="AX52" s="83" t="s">
        <v>63</v>
      </c>
      <c r="AY52" s="83" t="s">
        <v>64</v>
      </c>
      <c r="AZ52" s="83" t="s">
        <v>65</v>
      </c>
      <c r="BA52" s="83" t="s">
        <v>66</v>
      </c>
      <c r="BB52" s="83" t="s">
        <v>67</v>
      </c>
      <c r="BC52" s="83" t="s">
        <v>68</v>
      </c>
      <c r="BD52" s="84" t="s">
        <v>69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70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ROUND(AG55+AG56,2)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ROUND(AS55+AS56,2)</f>
        <v>0</v>
      </c>
      <c r="AT54" s="95">
        <f>ROUND(SUM(AV54:AW54),2)</f>
        <v>0</v>
      </c>
      <c r="AU54" s="96">
        <f>ROUND(AU55+AU56,5)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ROUND(AZ55+AZ56,2)</f>
        <v>0</v>
      </c>
      <c r="BA54" s="95">
        <f>ROUND(BA55+BA56,2)</f>
        <v>0</v>
      </c>
      <c r="BB54" s="95">
        <f>ROUND(BB55+BB56,2)</f>
        <v>0</v>
      </c>
      <c r="BC54" s="95">
        <f>ROUND(BC55+BC56,2)</f>
        <v>0</v>
      </c>
      <c r="BD54" s="97">
        <f>ROUND(BD55+BD56,2)</f>
        <v>0</v>
      </c>
      <c r="BE54" s="6"/>
      <c r="BS54" s="98" t="s">
        <v>71</v>
      </c>
      <c r="BT54" s="98" t="s">
        <v>72</v>
      </c>
      <c r="BU54" s="99" t="s">
        <v>73</v>
      </c>
      <c r="BV54" s="98" t="s">
        <v>74</v>
      </c>
      <c r="BW54" s="98" t="s">
        <v>5</v>
      </c>
      <c r="BX54" s="98" t="s">
        <v>75</v>
      </c>
      <c r="CL54" s="98" t="s">
        <v>20</v>
      </c>
    </row>
    <row r="55" s="7" customFormat="1" ht="16.5" customHeight="1">
      <c r="A55" s="100" t="s">
        <v>76</v>
      </c>
      <c r="B55" s="101"/>
      <c r="C55" s="102"/>
      <c r="D55" s="103" t="s">
        <v>77</v>
      </c>
      <c r="E55" s="103"/>
      <c r="F55" s="103"/>
      <c r="G55" s="103"/>
      <c r="H55" s="103"/>
      <c r="I55" s="104"/>
      <c r="J55" s="103" t="s">
        <v>78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'01 - VRN'!J30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79</v>
      </c>
      <c r="AR55" s="101"/>
      <c r="AS55" s="107">
        <v>0</v>
      </c>
      <c r="AT55" s="108">
        <f>ROUND(SUM(AV55:AW55),2)</f>
        <v>0</v>
      </c>
      <c r="AU55" s="109">
        <f>'01 - VRN'!P86</f>
        <v>0</v>
      </c>
      <c r="AV55" s="108">
        <f>'01 - VRN'!J33</f>
        <v>0</v>
      </c>
      <c r="AW55" s="108">
        <f>'01 - VRN'!J34</f>
        <v>0</v>
      </c>
      <c r="AX55" s="108">
        <f>'01 - VRN'!J35</f>
        <v>0</v>
      </c>
      <c r="AY55" s="108">
        <f>'01 - VRN'!J36</f>
        <v>0</v>
      </c>
      <c r="AZ55" s="108">
        <f>'01 - VRN'!F33</f>
        <v>0</v>
      </c>
      <c r="BA55" s="108">
        <f>'01 - VRN'!F34</f>
        <v>0</v>
      </c>
      <c r="BB55" s="108">
        <f>'01 - VRN'!F35</f>
        <v>0</v>
      </c>
      <c r="BC55" s="108">
        <f>'01 - VRN'!F36</f>
        <v>0</v>
      </c>
      <c r="BD55" s="110">
        <f>'01 - VRN'!F37</f>
        <v>0</v>
      </c>
      <c r="BE55" s="7"/>
      <c r="BT55" s="111" t="s">
        <v>80</v>
      </c>
      <c r="BV55" s="111" t="s">
        <v>74</v>
      </c>
      <c r="BW55" s="111" t="s">
        <v>81</v>
      </c>
      <c r="BX55" s="111" t="s">
        <v>5</v>
      </c>
      <c r="CL55" s="111" t="s">
        <v>3</v>
      </c>
      <c r="CM55" s="111" t="s">
        <v>82</v>
      </c>
    </row>
    <row r="56" s="7" customFormat="1" ht="16.5" customHeight="1">
      <c r="A56" s="7"/>
      <c r="B56" s="101"/>
      <c r="C56" s="102"/>
      <c r="D56" s="103" t="s">
        <v>83</v>
      </c>
      <c r="E56" s="103"/>
      <c r="F56" s="103"/>
      <c r="G56" s="103"/>
      <c r="H56" s="103"/>
      <c r="I56" s="104"/>
      <c r="J56" s="103" t="s">
        <v>84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12">
        <f>ROUND(AG57+AG58+SUM(AG61:AG64),2)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79</v>
      </c>
      <c r="AR56" s="101"/>
      <c r="AS56" s="107">
        <f>ROUND(AS57+AS58+SUM(AS61:AS64),2)</f>
        <v>0</v>
      </c>
      <c r="AT56" s="108">
        <f>ROUND(SUM(AV56:AW56),2)</f>
        <v>0</v>
      </c>
      <c r="AU56" s="109">
        <f>ROUND(AU57+AU58+SUM(AU61:AU64),5)</f>
        <v>0</v>
      </c>
      <c r="AV56" s="108">
        <f>ROUND(AZ56*L29,2)</f>
        <v>0</v>
      </c>
      <c r="AW56" s="108">
        <f>ROUND(BA56*L30,2)</f>
        <v>0</v>
      </c>
      <c r="AX56" s="108">
        <f>ROUND(BB56*L29,2)</f>
        <v>0</v>
      </c>
      <c r="AY56" s="108">
        <f>ROUND(BC56*L30,2)</f>
        <v>0</v>
      </c>
      <c r="AZ56" s="108">
        <f>ROUND(AZ57+AZ58+SUM(AZ61:AZ64),2)</f>
        <v>0</v>
      </c>
      <c r="BA56" s="108">
        <f>ROUND(BA57+BA58+SUM(BA61:BA64),2)</f>
        <v>0</v>
      </c>
      <c r="BB56" s="108">
        <f>ROUND(BB57+BB58+SUM(BB61:BB64),2)</f>
        <v>0</v>
      </c>
      <c r="BC56" s="108">
        <f>ROUND(BC57+BC58+SUM(BC61:BC64),2)</f>
        <v>0</v>
      </c>
      <c r="BD56" s="110">
        <f>ROUND(BD57+BD58+SUM(BD61:BD64),2)</f>
        <v>0</v>
      </c>
      <c r="BE56" s="7"/>
      <c r="BS56" s="111" t="s">
        <v>71</v>
      </c>
      <c r="BT56" s="111" t="s">
        <v>80</v>
      </c>
      <c r="BU56" s="111" t="s">
        <v>73</v>
      </c>
      <c r="BV56" s="111" t="s">
        <v>74</v>
      </c>
      <c r="BW56" s="111" t="s">
        <v>85</v>
      </c>
      <c r="BX56" s="111" t="s">
        <v>5</v>
      </c>
      <c r="CL56" s="111" t="s">
        <v>3</v>
      </c>
      <c r="CM56" s="111" t="s">
        <v>82</v>
      </c>
    </row>
    <row r="57" s="4" customFormat="1" ht="16.5" customHeight="1">
      <c r="A57" s="100" t="s">
        <v>76</v>
      </c>
      <c r="B57" s="61"/>
      <c r="C57" s="10"/>
      <c r="D57" s="10"/>
      <c r="E57" s="113" t="s">
        <v>86</v>
      </c>
      <c r="F57" s="113"/>
      <c r="G57" s="113"/>
      <c r="H57" s="113"/>
      <c r="I57" s="113"/>
      <c r="J57" s="10"/>
      <c r="K57" s="113" t="s">
        <v>87</v>
      </c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4">
        <f>'D1 - ASŘ'!J32</f>
        <v>0</v>
      </c>
      <c r="AH57" s="10"/>
      <c r="AI57" s="10"/>
      <c r="AJ57" s="10"/>
      <c r="AK57" s="10"/>
      <c r="AL57" s="10"/>
      <c r="AM57" s="10"/>
      <c r="AN57" s="114">
        <f>SUM(AG57,AT57)</f>
        <v>0</v>
      </c>
      <c r="AO57" s="10"/>
      <c r="AP57" s="10"/>
      <c r="AQ57" s="115" t="s">
        <v>88</v>
      </c>
      <c r="AR57" s="61"/>
      <c r="AS57" s="116">
        <v>0</v>
      </c>
      <c r="AT57" s="117">
        <f>ROUND(SUM(AV57:AW57),2)</f>
        <v>0</v>
      </c>
      <c r="AU57" s="118">
        <f>'D1 - ASŘ'!P103</f>
        <v>0</v>
      </c>
      <c r="AV57" s="117">
        <f>'D1 - ASŘ'!J35</f>
        <v>0</v>
      </c>
      <c r="AW57" s="117">
        <f>'D1 - ASŘ'!J36</f>
        <v>0</v>
      </c>
      <c r="AX57" s="117">
        <f>'D1 - ASŘ'!J37</f>
        <v>0</v>
      </c>
      <c r="AY57" s="117">
        <f>'D1 - ASŘ'!J38</f>
        <v>0</v>
      </c>
      <c r="AZ57" s="117">
        <f>'D1 - ASŘ'!F35</f>
        <v>0</v>
      </c>
      <c r="BA57" s="117">
        <f>'D1 - ASŘ'!F36</f>
        <v>0</v>
      </c>
      <c r="BB57" s="117">
        <f>'D1 - ASŘ'!F37</f>
        <v>0</v>
      </c>
      <c r="BC57" s="117">
        <f>'D1 - ASŘ'!F38</f>
        <v>0</v>
      </c>
      <c r="BD57" s="119">
        <f>'D1 - ASŘ'!F39</f>
        <v>0</v>
      </c>
      <c r="BE57" s="4"/>
      <c r="BT57" s="29" t="s">
        <v>82</v>
      </c>
      <c r="BV57" s="29" t="s">
        <v>74</v>
      </c>
      <c r="BW57" s="29" t="s">
        <v>89</v>
      </c>
      <c r="BX57" s="29" t="s">
        <v>85</v>
      </c>
      <c r="CL57" s="29" t="s">
        <v>3</v>
      </c>
    </row>
    <row r="58" s="4" customFormat="1" ht="16.5" customHeight="1">
      <c r="A58" s="4"/>
      <c r="B58" s="61"/>
      <c r="C58" s="10"/>
      <c r="D58" s="10"/>
      <c r="E58" s="113" t="s">
        <v>90</v>
      </c>
      <c r="F58" s="113"/>
      <c r="G58" s="113"/>
      <c r="H58" s="113"/>
      <c r="I58" s="113"/>
      <c r="J58" s="10"/>
      <c r="K58" s="113" t="s">
        <v>91</v>
      </c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20">
        <f>ROUND(SUM(AG59:AG60),2)</f>
        <v>0</v>
      </c>
      <c r="AH58" s="10"/>
      <c r="AI58" s="10"/>
      <c r="AJ58" s="10"/>
      <c r="AK58" s="10"/>
      <c r="AL58" s="10"/>
      <c r="AM58" s="10"/>
      <c r="AN58" s="114">
        <f>SUM(AG58,AT58)</f>
        <v>0</v>
      </c>
      <c r="AO58" s="10"/>
      <c r="AP58" s="10"/>
      <c r="AQ58" s="115" t="s">
        <v>88</v>
      </c>
      <c r="AR58" s="61"/>
      <c r="AS58" s="116">
        <f>ROUND(SUM(AS59:AS60),2)</f>
        <v>0</v>
      </c>
      <c r="AT58" s="117">
        <f>ROUND(SUM(AV58:AW58),2)</f>
        <v>0</v>
      </c>
      <c r="AU58" s="118">
        <f>ROUND(SUM(AU59:AU60),5)</f>
        <v>0</v>
      </c>
      <c r="AV58" s="117">
        <f>ROUND(AZ58*L29,2)</f>
        <v>0</v>
      </c>
      <c r="AW58" s="117">
        <f>ROUND(BA58*L30,2)</f>
        <v>0</v>
      </c>
      <c r="AX58" s="117">
        <f>ROUND(BB58*L29,2)</f>
        <v>0</v>
      </c>
      <c r="AY58" s="117">
        <f>ROUND(BC58*L30,2)</f>
        <v>0</v>
      </c>
      <c r="AZ58" s="117">
        <f>ROUND(SUM(AZ59:AZ60),2)</f>
        <v>0</v>
      </c>
      <c r="BA58" s="117">
        <f>ROUND(SUM(BA59:BA60),2)</f>
        <v>0</v>
      </c>
      <c r="BB58" s="117">
        <f>ROUND(SUM(BB59:BB60),2)</f>
        <v>0</v>
      </c>
      <c r="BC58" s="117">
        <f>ROUND(SUM(BC59:BC60),2)</f>
        <v>0</v>
      </c>
      <c r="BD58" s="119">
        <f>ROUND(SUM(BD59:BD60),2)</f>
        <v>0</v>
      </c>
      <c r="BE58" s="4"/>
      <c r="BS58" s="29" t="s">
        <v>71</v>
      </c>
      <c r="BT58" s="29" t="s">
        <v>82</v>
      </c>
      <c r="BU58" s="29" t="s">
        <v>73</v>
      </c>
      <c r="BV58" s="29" t="s">
        <v>74</v>
      </c>
      <c r="BW58" s="29" t="s">
        <v>92</v>
      </c>
      <c r="BX58" s="29" t="s">
        <v>85</v>
      </c>
      <c r="CL58" s="29" t="s">
        <v>3</v>
      </c>
    </row>
    <row r="59" s="4" customFormat="1" ht="16.5" customHeight="1">
      <c r="A59" s="100" t="s">
        <v>76</v>
      </c>
      <c r="B59" s="61"/>
      <c r="C59" s="10"/>
      <c r="D59" s="10"/>
      <c r="E59" s="10"/>
      <c r="F59" s="113" t="s">
        <v>93</v>
      </c>
      <c r="G59" s="113"/>
      <c r="H59" s="113"/>
      <c r="I59" s="113"/>
      <c r="J59" s="113"/>
      <c r="K59" s="10"/>
      <c r="L59" s="113" t="s">
        <v>94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>
        <f>'D2.1 - ESIL- vyhřívání he...'!J34</f>
        <v>0</v>
      </c>
      <c r="AH59" s="10"/>
      <c r="AI59" s="10"/>
      <c r="AJ59" s="10"/>
      <c r="AK59" s="10"/>
      <c r="AL59" s="10"/>
      <c r="AM59" s="10"/>
      <c r="AN59" s="114">
        <f>SUM(AG59,AT59)</f>
        <v>0</v>
      </c>
      <c r="AO59" s="10"/>
      <c r="AP59" s="10"/>
      <c r="AQ59" s="115" t="s">
        <v>88</v>
      </c>
      <c r="AR59" s="61"/>
      <c r="AS59" s="116">
        <v>0</v>
      </c>
      <c r="AT59" s="117">
        <f>ROUND(SUM(AV59:AW59),2)</f>
        <v>0</v>
      </c>
      <c r="AU59" s="118">
        <f>'D2.1 - ESIL- vyhřívání he...'!P97</f>
        <v>0</v>
      </c>
      <c r="AV59" s="117">
        <f>'D2.1 - ESIL- vyhřívání he...'!J37</f>
        <v>0</v>
      </c>
      <c r="AW59" s="117">
        <f>'D2.1 - ESIL- vyhřívání he...'!J38</f>
        <v>0</v>
      </c>
      <c r="AX59" s="117">
        <f>'D2.1 - ESIL- vyhřívání he...'!J39</f>
        <v>0</v>
      </c>
      <c r="AY59" s="117">
        <f>'D2.1 - ESIL- vyhřívání he...'!J40</f>
        <v>0</v>
      </c>
      <c r="AZ59" s="117">
        <f>'D2.1 - ESIL- vyhřívání he...'!F37</f>
        <v>0</v>
      </c>
      <c r="BA59" s="117">
        <f>'D2.1 - ESIL- vyhřívání he...'!F38</f>
        <v>0</v>
      </c>
      <c r="BB59" s="117">
        <f>'D2.1 - ESIL- vyhřívání he...'!F39</f>
        <v>0</v>
      </c>
      <c r="BC59" s="117">
        <f>'D2.1 - ESIL- vyhřívání he...'!F40</f>
        <v>0</v>
      </c>
      <c r="BD59" s="119">
        <f>'D2.1 - ESIL- vyhřívání he...'!F41</f>
        <v>0</v>
      </c>
      <c r="BE59" s="4"/>
      <c r="BT59" s="29" t="s">
        <v>95</v>
      </c>
      <c r="BV59" s="29" t="s">
        <v>74</v>
      </c>
      <c r="BW59" s="29" t="s">
        <v>96</v>
      </c>
      <c r="BX59" s="29" t="s">
        <v>92</v>
      </c>
      <c r="CL59" s="29" t="s">
        <v>3</v>
      </c>
    </row>
    <row r="60" s="4" customFormat="1" ht="16.5" customHeight="1">
      <c r="A60" s="100" t="s">
        <v>76</v>
      </c>
      <c r="B60" s="61"/>
      <c r="C60" s="10"/>
      <c r="D60" s="10"/>
      <c r="E60" s="10"/>
      <c r="F60" s="113" t="s">
        <v>97</v>
      </c>
      <c r="G60" s="113"/>
      <c r="H60" s="113"/>
      <c r="I60" s="113"/>
      <c r="J60" s="113"/>
      <c r="K60" s="10"/>
      <c r="L60" s="113" t="s">
        <v>98</v>
      </c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4">
        <f>'D2.2 - ESIL- strojovna SH...'!J34</f>
        <v>0</v>
      </c>
      <c r="AH60" s="10"/>
      <c r="AI60" s="10"/>
      <c r="AJ60" s="10"/>
      <c r="AK60" s="10"/>
      <c r="AL60" s="10"/>
      <c r="AM60" s="10"/>
      <c r="AN60" s="114">
        <f>SUM(AG60,AT60)</f>
        <v>0</v>
      </c>
      <c r="AO60" s="10"/>
      <c r="AP60" s="10"/>
      <c r="AQ60" s="115" t="s">
        <v>88</v>
      </c>
      <c r="AR60" s="61"/>
      <c r="AS60" s="116">
        <v>0</v>
      </c>
      <c r="AT60" s="117">
        <f>ROUND(SUM(AV60:AW60),2)</f>
        <v>0</v>
      </c>
      <c r="AU60" s="118">
        <f>'D2.2 - ESIL- strojovna SH...'!P103</f>
        <v>0</v>
      </c>
      <c r="AV60" s="117">
        <f>'D2.2 - ESIL- strojovna SH...'!J37</f>
        <v>0</v>
      </c>
      <c r="AW60" s="117">
        <f>'D2.2 - ESIL- strojovna SH...'!J38</f>
        <v>0</v>
      </c>
      <c r="AX60" s="117">
        <f>'D2.2 - ESIL- strojovna SH...'!J39</f>
        <v>0</v>
      </c>
      <c r="AY60" s="117">
        <f>'D2.2 - ESIL- strojovna SH...'!J40</f>
        <v>0</v>
      </c>
      <c r="AZ60" s="117">
        <f>'D2.2 - ESIL- strojovna SH...'!F37</f>
        <v>0</v>
      </c>
      <c r="BA60" s="117">
        <f>'D2.2 - ESIL- strojovna SH...'!F38</f>
        <v>0</v>
      </c>
      <c r="BB60" s="117">
        <f>'D2.2 - ESIL- strojovna SH...'!F39</f>
        <v>0</v>
      </c>
      <c r="BC60" s="117">
        <f>'D2.2 - ESIL- strojovna SH...'!F40</f>
        <v>0</v>
      </c>
      <c r="BD60" s="119">
        <f>'D2.2 - ESIL- strojovna SH...'!F41</f>
        <v>0</v>
      </c>
      <c r="BE60" s="4"/>
      <c r="BT60" s="29" t="s">
        <v>95</v>
      </c>
      <c r="BV60" s="29" t="s">
        <v>74</v>
      </c>
      <c r="BW60" s="29" t="s">
        <v>99</v>
      </c>
      <c r="BX60" s="29" t="s">
        <v>92</v>
      </c>
      <c r="CL60" s="29" t="s">
        <v>3</v>
      </c>
    </row>
    <row r="61" s="4" customFormat="1" ht="16.5" customHeight="1">
      <c r="A61" s="100" t="s">
        <v>76</v>
      </c>
      <c r="B61" s="61"/>
      <c r="C61" s="10"/>
      <c r="D61" s="10"/>
      <c r="E61" s="113" t="s">
        <v>100</v>
      </c>
      <c r="F61" s="113"/>
      <c r="G61" s="113"/>
      <c r="H61" s="113"/>
      <c r="I61" s="113"/>
      <c r="J61" s="10"/>
      <c r="K61" s="113" t="s">
        <v>101</v>
      </c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4">
        <f>'D3 - PBŘ'!J32</f>
        <v>0</v>
      </c>
      <c r="AH61" s="10"/>
      <c r="AI61" s="10"/>
      <c r="AJ61" s="10"/>
      <c r="AK61" s="10"/>
      <c r="AL61" s="10"/>
      <c r="AM61" s="10"/>
      <c r="AN61" s="114">
        <f>SUM(AG61,AT61)</f>
        <v>0</v>
      </c>
      <c r="AO61" s="10"/>
      <c r="AP61" s="10"/>
      <c r="AQ61" s="115" t="s">
        <v>88</v>
      </c>
      <c r="AR61" s="61"/>
      <c r="AS61" s="116">
        <v>0</v>
      </c>
      <c r="AT61" s="117">
        <f>ROUND(SUM(AV61:AW61),2)</f>
        <v>0</v>
      </c>
      <c r="AU61" s="118">
        <f>'D3 - PBŘ'!P86</f>
        <v>0</v>
      </c>
      <c r="AV61" s="117">
        <f>'D3 - PBŘ'!J35</f>
        <v>0</v>
      </c>
      <c r="AW61" s="117">
        <f>'D3 - PBŘ'!J36</f>
        <v>0</v>
      </c>
      <c r="AX61" s="117">
        <f>'D3 - PBŘ'!J37</f>
        <v>0</v>
      </c>
      <c r="AY61" s="117">
        <f>'D3 - PBŘ'!J38</f>
        <v>0</v>
      </c>
      <c r="AZ61" s="117">
        <f>'D3 - PBŘ'!F35</f>
        <v>0</v>
      </c>
      <c r="BA61" s="117">
        <f>'D3 - PBŘ'!F36</f>
        <v>0</v>
      </c>
      <c r="BB61" s="117">
        <f>'D3 - PBŘ'!F37</f>
        <v>0</v>
      </c>
      <c r="BC61" s="117">
        <f>'D3 - PBŘ'!F38</f>
        <v>0</v>
      </c>
      <c r="BD61" s="119">
        <f>'D3 - PBŘ'!F39</f>
        <v>0</v>
      </c>
      <c r="BE61" s="4"/>
      <c r="BT61" s="29" t="s">
        <v>82</v>
      </c>
      <c r="BV61" s="29" t="s">
        <v>74</v>
      </c>
      <c r="BW61" s="29" t="s">
        <v>102</v>
      </c>
      <c r="BX61" s="29" t="s">
        <v>85</v>
      </c>
      <c r="CL61" s="29" t="s">
        <v>3</v>
      </c>
    </row>
    <row r="62" s="4" customFormat="1" ht="16.5" customHeight="1">
      <c r="A62" s="100" t="s">
        <v>76</v>
      </c>
      <c r="B62" s="61"/>
      <c r="C62" s="10"/>
      <c r="D62" s="10"/>
      <c r="E62" s="113" t="s">
        <v>103</v>
      </c>
      <c r="F62" s="113"/>
      <c r="G62" s="113"/>
      <c r="H62" s="113"/>
      <c r="I62" s="113"/>
      <c r="J62" s="10"/>
      <c r="K62" s="113" t="s">
        <v>104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4">
        <f>'D4 - Hašení'!J32</f>
        <v>0</v>
      </c>
      <c r="AH62" s="10"/>
      <c r="AI62" s="10"/>
      <c r="AJ62" s="10"/>
      <c r="AK62" s="10"/>
      <c r="AL62" s="10"/>
      <c r="AM62" s="10"/>
      <c r="AN62" s="114">
        <f>SUM(AG62,AT62)</f>
        <v>0</v>
      </c>
      <c r="AO62" s="10"/>
      <c r="AP62" s="10"/>
      <c r="AQ62" s="115" t="s">
        <v>88</v>
      </c>
      <c r="AR62" s="61"/>
      <c r="AS62" s="116">
        <v>0</v>
      </c>
      <c r="AT62" s="117">
        <f>ROUND(SUM(AV62:AW62),2)</f>
        <v>0</v>
      </c>
      <c r="AU62" s="118">
        <f>'D4 - Hašení'!P88</f>
        <v>0</v>
      </c>
      <c r="AV62" s="117">
        <f>'D4 - Hašení'!J35</f>
        <v>0</v>
      </c>
      <c r="AW62" s="117">
        <f>'D4 - Hašení'!J36</f>
        <v>0</v>
      </c>
      <c r="AX62" s="117">
        <f>'D4 - Hašení'!J37</f>
        <v>0</v>
      </c>
      <c r="AY62" s="117">
        <f>'D4 - Hašení'!J38</f>
        <v>0</v>
      </c>
      <c r="AZ62" s="117">
        <f>'D4 - Hašení'!F35</f>
        <v>0</v>
      </c>
      <c r="BA62" s="117">
        <f>'D4 - Hašení'!F36</f>
        <v>0</v>
      </c>
      <c r="BB62" s="117">
        <f>'D4 - Hašení'!F37</f>
        <v>0</v>
      </c>
      <c r="BC62" s="117">
        <f>'D4 - Hašení'!F38</f>
        <v>0</v>
      </c>
      <c r="BD62" s="119">
        <f>'D4 - Hašení'!F39</f>
        <v>0</v>
      </c>
      <c r="BE62" s="4"/>
      <c r="BT62" s="29" t="s">
        <v>82</v>
      </c>
      <c r="BV62" s="29" t="s">
        <v>74</v>
      </c>
      <c r="BW62" s="29" t="s">
        <v>105</v>
      </c>
      <c r="BX62" s="29" t="s">
        <v>85</v>
      </c>
      <c r="CL62" s="29" t="s">
        <v>3</v>
      </c>
    </row>
    <row r="63" s="4" customFormat="1" ht="16.5" customHeight="1">
      <c r="A63" s="100" t="s">
        <v>76</v>
      </c>
      <c r="B63" s="61"/>
      <c r="C63" s="10"/>
      <c r="D63" s="10"/>
      <c r="E63" s="113" t="s">
        <v>106</v>
      </c>
      <c r="F63" s="113"/>
      <c r="G63" s="113"/>
      <c r="H63" s="113"/>
      <c r="I63" s="113"/>
      <c r="J63" s="10"/>
      <c r="K63" s="113" t="s">
        <v>107</v>
      </c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>
        <f>'D5 - EPS'!J32</f>
        <v>0</v>
      </c>
      <c r="AH63" s="10"/>
      <c r="AI63" s="10"/>
      <c r="AJ63" s="10"/>
      <c r="AK63" s="10"/>
      <c r="AL63" s="10"/>
      <c r="AM63" s="10"/>
      <c r="AN63" s="114">
        <f>SUM(AG63,AT63)</f>
        <v>0</v>
      </c>
      <c r="AO63" s="10"/>
      <c r="AP63" s="10"/>
      <c r="AQ63" s="115" t="s">
        <v>88</v>
      </c>
      <c r="AR63" s="61"/>
      <c r="AS63" s="116">
        <v>0</v>
      </c>
      <c r="AT63" s="117">
        <f>ROUND(SUM(AV63:AW63),2)</f>
        <v>0</v>
      </c>
      <c r="AU63" s="118">
        <f>'D5 - EPS'!P87</f>
        <v>0</v>
      </c>
      <c r="AV63" s="117">
        <f>'D5 - EPS'!J35</f>
        <v>0</v>
      </c>
      <c r="AW63" s="117">
        <f>'D5 - EPS'!J36</f>
        <v>0</v>
      </c>
      <c r="AX63" s="117">
        <f>'D5 - EPS'!J37</f>
        <v>0</v>
      </c>
      <c r="AY63" s="117">
        <f>'D5 - EPS'!J38</f>
        <v>0</v>
      </c>
      <c r="AZ63" s="117">
        <f>'D5 - EPS'!F35</f>
        <v>0</v>
      </c>
      <c r="BA63" s="117">
        <f>'D5 - EPS'!F36</f>
        <v>0</v>
      </c>
      <c r="BB63" s="117">
        <f>'D5 - EPS'!F37</f>
        <v>0</v>
      </c>
      <c r="BC63" s="117">
        <f>'D5 - EPS'!F38</f>
        <v>0</v>
      </c>
      <c r="BD63" s="119">
        <f>'D5 - EPS'!F39</f>
        <v>0</v>
      </c>
      <c r="BE63" s="4"/>
      <c r="BT63" s="29" t="s">
        <v>82</v>
      </c>
      <c r="BV63" s="29" t="s">
        <v>74</v>
      </c>
      <c r="BW63" s="29" t="s">
        <v>108</v>
      </c>
      <c r="BX63" s="29" t="s">
        <v>85</v>
      </c>
      <c r="CL63" s="29" t="s">
        <v>3</v>
      </c>
    </row>
    <row r="64" s="4" customFormat="1" ht="16.5" customHeight="1">
      <c r="A64" s="100" t="s">
        <v>76</v>
      </c>
      <c r="B64" s="61"/>
      <c r="C64" s="10"/>
      <c r="D64" s="10"/>
      <c r="E64" s="113" t="s">
        <v>109</v>
      </c>
      <c r="F64" s="113"/>
      <c r="G64" s="113"/>
      <c r="H64" s="113"/>
      <c r="I64" s="113"/>
      <c r="J64" s="10"/>
      <c r="K64" s="113" t="s">
        <v>110</v>
      </c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4">
        <f>'D6 - Slaboproud'!J32</f>
        <v>0</v>
      </c>
      <c r="AH64" s="10"/>
      <c r="AI64" s="10"/>
      <c r="AJ64" s="10"/>
      <c r="AK64" s="10"/>
      <c r="AL64" s="10"/>
      <c r="AM64" s="10"/>
      <c r="AN64" s="114">
        <f>SUM(AG64,AT64)</f>
        <v>0</v>
      </c>
      <c r="AO64" s="10"/>
      <c r="AP64" s="10"/>
      <c r="AQ64" s="115" t="s">
        <v>88</v>
      </c>
      <c r="AR64" s="61"/>
      <c r="AS64" s="121">
        <v>0</v>
      </c>
      <c r="AT64" s="122">
        <f>ROUND(SUM(AV64:AW64),2)</f>
        <v>0</v>
      </c>
      <c r="AU64" s="123">
        <f>'D6 - Slaboproud'!P87</f>
        <v>0</v>
      </c>
      <c r="AV64" s="122">
        <f>'D6 - Slaboproud'!J35</f>
        <v>0</v>
      </c>
      <c r="AW64" s="122">
        <f>'D6 - Slaboproud'!J36</f>
        <v>0</v>
      </c>
      <c r="AX64" s="122">
        <f>'D6 - Slaboproud'!J37</f>
        <v>0</v>
      </c>
      <c r="AY64" s="122">
        <f>'D6 - Slaboproud'!J38</f>
        <v>0</v>
      </c>
      <c r="AZ64" s="122">
        <f>'D6 - Slaboproud'!F35</f>
        <v>0</v>
      </c>
      <c r="BA64" s="122">
        <f>'D6 - Slaboproud'!F36</f>
        <v>0</v>
      </c>
      <c r="BB64" s="122">
        <f>'D6 - Slaboproud'!F37</f>
        <v>0</v>
      </c>
      <c r="BC64" s="122">
        <f>'D6 - Slaboproud'!F38</f>
        <v>0</v>
      </c>
      <c r="BD64" s="124">
        <f>'D6 - Slaboproud'!F39</f>
        <v>0</v>
      </c>
      <c r="BE64" s="4"/>
      <c r="BT64" s="29" t="s">
        <v>82</v>
      </c>
      <c r="BV64" s="29" t="s">
        <v>74</v>
      </c>
      <c r="BW64" s="29" t="s">
        <v>111</v>
      </c>
      <c r="BX64" s="29" t="s">
        <v>85</v>
      </c>
      <c r="CL64" s="29" t="s">
        <v>3</v>
      </c>
    </row>
    <row r="65" s="2" customFormat="1" ht="30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1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41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mergeCells count="78">
    <mergeCell ref="C52:G52"/>
    <mergeCell ref="D56:H56"/>
    <mergeCell ref="D55:H55"/>
    <mergeCell ref="E58:I58"/>
    <mergeCell ref="E61:I61"/>
    <mergeCell ref="E57:I57"/>
    <mergeCell ref="E62:I62"/>
    <mergeCell ref="E63:I63"/>
    <mergeCell ref="E64:I64"/>
    <mergeCell ref="F59:J59"/>
    <mergeCell ref="F60:J60"/>
    <mergeCell ref="I52:AF52"/>
    <mergeCell ref="J55:AF55"/>
    <mergeCell ref="J56:AF56"/>
    <mergeCell ref="K61:AF61"/>
    <mergeCell ref="K58:AF58"/>
    <mergeCell ref="K63:AF63"/>
    <mergeCell ref="K64:AF64"/>
    <mergeCell ref="K57:AF57"/>
    <mergeCell ref="K62:AF62"/>
    <mergeCell ref="L60:AF60"/>
    <mergeCell ref="L59:AF59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3:AM63"/>
    <mergeCell ref="AG62:AM62"/>
    <mergeCell ref="AG52:AM52"/>
    <mergeCell ref="AG57:AM57"/>
    <mergeCell ref="AG60:AM60"/>
    <mergeCell ref="AG64:AM64"/>
    <mergeCell ref="AG59:AM59"/>
    <mergeCell ref="AG58:AM58"/>
    <mergeCell ref="AG55:AM55"/>
    <mergeCell ref="AG56:AM56"/>
    <mergeCell ref="AM50:AP50"/>
    <mergeCell ref="AM47:AN47"/>
    <mergeCell ref="AM49:AP49"/>
    <mergeCell ref="AN64:AP64"/>
    <mergeCell ref="AN63:AP63"/>
    <mergeCell ref="AN58:AP58"/>
    <mergeCell ref="AN62:AP62"/>
    <mergeCell ref="AN56:AP56"/>
    <mergeCell ref="AN59:AP59"/>
    <mergeCell ref="AN61:AP61"/>
    <mergeCell ref="AN55:AP55"/>
    <mergeCell ref="AN60:AP60"/>
    <mergeCell ref="AN52:AP52"/>
    <mergeCell ref="AN57:AP57"/>
    <mergeCell ref="AS49:AT51"/>
    <mergeCell ref="AN54:AP54"/>
  </mergeCells>
  <hyperlinks>
    <hyperlink ref="A55" location="'01 - VRN'!C2" display="/"/>
    <hyperlink ref="A57" location="'D1 - ASŘ'!C2" display="/"/>
    <hyperlink ref="A59" location="'D2.1 - ESIL- vyhřívání he...'!C2" display="/"/>
    <hyperlink ref="A60" location="'D2.2 - ESIL- strojovna SH...'!C2" display="/"/>
    <hyperlink ref="A61" location="'D3 - PBŘ'!C2" display="/"/>
    <hyperlink ref="A62" location="'D4 - Hašení'!C2" display="/"/>
    <hyperlink ref="A63" location="'D5 - EPS'!C2" display="/"/>
    <hyperlink ref="A64" location="'D6 - Slaboprou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113</v>
      </c>
      <c r="E8" s="40"/>
      <c r="F8" s="40"/>
      <c r="G8" s="40"/>
      <c r="H8" s="40"/>
      <c r="I8" s="40"/>
      <c r="J8" s="40"/>
      <c r="K8" s="40"/>
      <c r="L8" s="12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114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21</v>
      </c>
      <c r="J11" s="29" t="s">
        <v>3</v>
      </c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22</v>
      </c>
      <c r="E12" s="40"/>
      <c r="F12" s="29" t="s">
        <v>23</v>
      </c>
      <c r="G12" s="40"/>
      <c r="H12" s="40"/>
      <c r="I12" s="34" t="s">
        <v>24</v>
      </c>
      <c r="J12" s="66" t="str">
        <f>'Rekapitulace stavby'!AN8</f>
        <v>31. 7. 2025</v>
      </c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26</v>
      </c>
      <c r="E14" s="40"/>
      <c r="F14" s="40"/>
      <c r="G14" s="40"/>
      <c r="H14" s="40"/>
      <c r="I14" s="34" t="s">
        <v>27</v>
      </c>
      <c r="J14" s="29" t="s">
        <v>3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28</v>
      </c>
      <c r="F15" s="40"/>
      <c r="G15" s="40"/>
      <c r="H15" s="40"/>
      <c r="I15" s="34" t="s">
        <v>29</v>
      </c>
      <c r="J15" s="29" t="s">
        <v>3</v>
      </c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27</v>
      </c>
      <c r="J17" s="35" t="str">
        <f>'Rekapitulace stavby'!AN13</f>
        <v>Vyplň údaj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27</v>
      </c>
      <c r="J20" s="29" t="s">
        <v>3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29</v>
      </c>
      <c r="J21" s="29" t="s">
        <v>3</v>
      </c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27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29</v>
      </c>
      <c r="J24" s="29" t="s">
        <v>3</v>
      </c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28"/>
      <c r="B27" s="129"/>
      <c r="C27" s="128"/>
      <c r="D27" s="128"/>
      <c r="E27" s="38" t="s">
        <v>37</v>
      </c>
      <c r="F27" s="38"/>
      <c r="G27" s="38"/>
      <c r="H27" s="38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2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31" t="s">
        <v>38</v>
      </c>
      <c r="E30" s="40"/>
      <c r="F30" s="40"/>
      <c r="G30" s="40"/>
      <c r="H30" s="40"/>
      <c r="I30" s="40"/>
      <c r="J30" s="92">
        <f>ROUND(J86, 2)</f>
        <v>0</v>
      </c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32" t="s">
        <v>42</v>
      </c>
      <c r="E33" s="34" t="s">
        <v>43</v>
      </c>
      <c r="F33" s="133">
        <f>ROUND((SUM(BE86:BE102)),  2)</f>
        <v>0</v>
      </c>
      <c r="G33" s="40"/>
      <c r="H33" s="40"/>
      <c r="I33" s="134">
        <v>0.20999999999999999</v>
      </c>
      <c r="J33" s="133">
        <f>ROUND(((SUM(BE86:BE102))*I33),  2)</f>
        <v>0</v>
      </c>
      <c r="K33" s="40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33">
        <f>ROUND((SUM(BF86:BF102)),  2)</f>
        <v>0</v>
      </c>
      <c r="G34" s="40"/>
      <c r="H34" s="40"/>
      <c r="I34" s="134">
        <v>0.12</v>
      </c>
      <c r="J34" s="133">
        <f>ROUND(((SUM(BF86:BF102))*I34),  2)</f>
        <v>0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33">
        <f>ROUND((SUM(BG86:BG102)),  2)</f>
        <v>0</v>
      </c>
      <c r="G35" s="40"/>
      <c r="H35" s="40"/>
      <c r="I35" s="134">
        <v>0.20999999999999999</v>
      </c>
      <c r="J35" s="133">
        <f>0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33">
        <f>ROUND((SUM(BH86:BH102)),  2)</f>
        <v>0</v>
      </c>
      <c r="G36" s="40"/>
      <c r="H36" s="40"/>
      <c r="I36" s="134">
        <v>0.12</v>
      </c>
      <c r="J36" s="133">
        <f>0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33">
        <f>ROUND((SUM(BI86:BI102)),  2)</f>
        <v>0</v>
      </c>
      <c r="G37" s="40"/>
      <c r="H37" s="40"/>
      <c r="I37" s="134">
        <v>0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35"/>
      <c r="D39" s="136" t="s">
        <v>48</v>
      </c>
      <c r="E39" s="78"/>
      <c r="F39" s="78"/>
      <c r="G39" s="137" t="s">
        <v>49</v>
      </c>
      <c r="H39" s="138" t="s">
        <v>50</v>
      </c>
      <c r="I39" s="78"/>
      <c r="J39" s="139">
        <f>SUM(J30:J37)</f>
        <v>0</v>
      </c>
      <c r="K39" s="1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2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0"/>
      <c r="E45" s="40"/>
      <c r="F45" s="40"/>
      <c r="G45" s="40"/>
      <c r="H45" s="40"/>
      <c r="I45" s="40"/>
      <c r="J45" s="40"/>
      <c r="K45" s="40"/>
      <c r="L45" s="12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26" t="str">
        <f>E7</f>
        <v>FN Brno – Modernizace heliportů,Bohunice - MAIN</v>
      </c>
      <c r="F48" s="34"/>
      <c r="G48" s="34"/>
      <c r="H48" s="34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01 - VRN</v>
      </c>
      <c r="F50" s="40"/>
      <c r="G50" s="40"/>
      <c r="H50" s="40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2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0"/>
      <c r="E52" s="40"/>
      <c r="F52" s="29" t="str">
        <f>F12</f>
        <v>FN Brno- Bohunice</v>
      </c>
      <c r="G52" s="40"/>
      <c r="H52" s="40"/>
      <c r="I52" s="34" t="s">
        <v>24</v>
      </c>
      <c r="J52" s="66" t="str">
        <f>IF(J12="","",J12)</f>
        <v>31. 7. 2025</v>
      </c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0"/>
      <c r="E54" s="40"/>
      <c r="F54" s="29" t="str">
        <f>E15</f>
        <v>FN Brmo</v>
      </c>
      <c r="G54" s="40"/>
      <c r="H54" s="40"/>
      <c r="I54" s="34" t="s">
        <v>32</v>
      </c>
      <c r="J54" s="38" t="str">
        <f>E21</f>
        <v>Techniserv, spol. s r.o.</v>
      </c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Techniserv, spol. s r.o.</v>
      </c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41" t="s">
        <v>116</v>
      </c>
      <c r="D57" s="135"/>
      <c r="E57" s="135"/>
      <c r="F57" s="135"/>
      <c r="G57" s="135"/>
      <c r="H57" s="135"/>
      <c r="I57" s="135"/>
      <c r="J57" s="142" t="s">
        <v>117</v>
      </c>
      <c r="K57" s="135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43" t="s">
        <v>70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118</v>
      </c>
    </row>
    <row r="60" s="9" customFormat="1" ht="24.96" customHeight="1">
      <c r="A60" s="9"/>
      <c r="B60" s="144"/>
      <c r="C60" s="9"/>
      <c r="D60" s="145" t="s">
        <v>119</v>
      </c>
      <c r="E60" s="146"/>
      <c r="F60" s="146"/>
      <c r="G60" s="146"/>
      <c r="H60" s="146"/>
      <c r="I60" s="146"/>
      <c r="J60" s="147">
        <f>J87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8"/>
      <c r="C61" s="10"/>
      <c r="D61" s="149" t="s">
        <v>120</v>
      </c>
      <c r="E61" s="150"/>
      <c r="F61" s="150"/>
      <c r="G61" s="150"/>
      <c r="H61" s="150"/>
      <c r="I61" s="150"/>
      <c r="J61" s="151">
        <f>J88</f>
        <v>0</v>
      </c>
      <c r="K61" s="10"/>
      <c r="L61" s="14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8"/>
      <c r="C62" s="10"/>
      <c r="D62" s="149" t="s">
        <v>121</v>
      </c>
      <c r="E62" s="150"/>
      <c r="F62" s="150"/>
      <c r="G62" s="150"/>
      <c r="H62" s="150"/>
      <c r="I62" s="150"/>
      <c r="J62" s="151">
        <f>J90</f>
        <v>0</v>
      </c>
      <c r="K62" s="10"/>
      <c r="L62" s="14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8"/>
      <c r="C63" s="10"/>
      <c r="D63" s="149" t="s">
        <v>122</v>
      </c>
      <c r="E63" s="150"/>
      <c r="F63" s="150"/>
      <c r="G63" s="150"/>
      <c r="H63" s="150"/>
      <c r="I63" s="150"/>
      <c r="J63" s="151">
        <f>J92</f>
        <v>0</v>
      </c>
      <c r="K63" s="10"/>
      <c r="L63" s="14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8"/>
      <c r="C64" s="10"/>
      <c r="D64" s="149" t="s">
        <v>123</v>
      </c>
      <c r="E64" s="150"/>
      <c r="F64" s="150"/>
      <c r="G64" s="150"/>
      <c r="H64" s="150"/>
      <c r="I64" s="150"/>
      <c r="J64" s="151">
        <f>J94</f>
        <v>0</v>
      </c>
      <c r="K64" s="10"/>
      <c r="L64" s="14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8"/>
      <c r="C65" s="10"/>
      <c r="D65" s="149" t="s">
        <v>124</v>
      </c>
      <c r="E65" s="150"/>
      <c r="F65" s="150"/>
      <c r="G65" s="150"/>
      <c r="H65" s="150"/>
      <c r="I65" s="150"/>
      <c r="J65" s="151">
        <f>J96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125</v>
      </c>
      <c r="E66" s="150"/>
      <c r="F66" s="150"/>
      <c r="G66" s="150"/>
      <c r="H66" s="150"/>
      <c r="I66" s="150"/>
      <c r="J66" s="151">
        <f>J98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2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2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0"/>
      <c r="E73" s="40"/>
      <c r="F73" s="40"/>
      <c r="G73" s="40"/>
      <c r="H73" s="40"/>
      <c r="I73" s="40"/>
      <c r="J73" s="40"/>
      <c r="K73" s="40"/>
      <c r="L73" s="12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0"/>
      <c r="E75" s="40"/>
      <c r="F75" s="40"/>
      <c r="G75" s="40"/>
      <c r="H75" s="40"/>
      <c r="I75" s="40"/>
      <c r="J75" s="40"/>
      <c r="K75" s="40"/>
      <c r="L75" s="1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26" t="str">
        <f>E7</f>
        <v>FN Brno – Modernizace heliportů,Bohunice - MAIN</v>
      </c>
      <c r="F76" s="34"/>
      <c r="G76" s="34"/>
      <c r="H76" s="34"/>
      <c r="I76" s="40"/>
      <c r="J76" s="40"/>
      <c r="K76" s="40"/>
      <c r="L76" s="12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113</v>
      </c>
      <c r="D77" s="40"/>
      <c r="E77" s="40"/>
      <c r="F77" s="40"/>
      <c r="G77" s="40"/>
      <c r="H77" s="40"/>
      <c r="I77" s="40"/>
      <c r="J77" s="40"/>
      <c r="K77" s="40"/>
      <c r="L77" s="12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01 - VRN</v>
      </c>
      <c r="F78" s="40"/>
      <c r="G78" s="40"/>
      <c r="H78" s="40"/>
      <c r="I78" s="40"/>
      <c r="J78" s="40"/>
      <c r="K78" s="40"/>
      <c r="L78" s="12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0"/>
      <c r="E80" s="40"/>
      <c r="F80" s="29" t="str">
        <f>F12</f>
        <v>FN Brno- Bohunice</v>
      </c>
      <c r="G80" s="40"/>
      <c r="H80" s="40"/>
      <c r="I80" s="34" t="s">
        <v>24</v>
      </c>
      <c r="J80" s="66" t="str">
        <f>IF(J12="","",J12)</f>
        <v>31. 7. 2025</v>
      </c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26</v>
      </c>
      <c r="D82" s="40"/>
      <c r="E82" s="40"/>
      <c r="F82" s="29" t="str">
        <f>E15</f>
        <v>FN Brmo</v>
      </c>
      <c r="G82" s="40"/>
      <c r="H82" s="40"/>
      <c r="I82" s="34" t="s">
        <v>32</v>
      </c>
      <c r="J82" s="38" t="str">
        <f>E21</f>
        <v>Techniserv, spol. s r.o.</v>
      </c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30</v>
      </c>
      <c r="D83" s="40"/>
      <c r="E83" s="40"/>
      <c r="F83" s="29" t="str">
        <f>IF(E18="","",E18)</f>
        <v>Vyplň údaj</v>
      </c>
      <c r="G83" s="40"/>
      <c r="H83" s="40"/>
      <c r="I83" s="34" t="s">
        <v>35</v>
      </c>
      <c r="J83" s="38" t="str">
        <f>E24</f>
        <v>Techniserv, spol. s r.o.</v>
      </c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2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52"/>
      <c r="B85" s="153"/>
      <c r="C85" s="154" t="s">
        <v>127</v>
      </c>
      <c r="D85" s="155" t="s">
        <v>57</v>
      </c>
      <c r="E85" s="155" t="s">
        <v>53</v>
      </c>
      <c r="F85" s="155" t="s">
        <v>54</v>
      </c>
      <c r="G85" s="155" t="s">
        <v>128</v>
      </c>
      <c r="H85" s="155" t="s">
        <v>129</v>
      </c>
      <c r="I85" s="155" t="s">
        <v>130</v>
      </c>
      <c r="J85" s="155" t="s">
        <v>117</v>
      </c>
      <c r="K85" s="156" t="s">
        <v>131</v>
      </c>
      <c r="L85" s="157"/>
      <c r="M85" s="82" t="s">
        <v>3</v>
      </c>
      <c r="N85" s="83" t="s">
        <v>42</v>
      </c>
      <c r="O85" s="83" t="s">
        <v>132</v>
      </c>
      <c r="P85" s="83" t="s">
        <v>133</v>
      </c>
      <c r="Q85" s="83" t="s">
        <v>134</v>
      </c>
      <c r="R85" s="83" t="s">
        <v>135</v>
      </c>
      <c r="S85" s="83" t="s">
        <v>136</v>
      </c>
      <c r="T85" s="84" t="s">
        <v>137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="2" customFormat="1" ht="22.8" customHeight="1">
      <c r="A86" s="40"/>
      <c r="B86" s="41"/>
      <c r="C86" s="89" t="s">
        <v>138</v>
      </c>
      <c r="D86" s="40"/>
      <c r="E86" s="40"/>
      <c r="F86" s="40"/>
      <c r="G86" s="40"/>
      <c r="H86" s="40"/>
      <c r="I86" s="40"/>
      <c r="J86" s="158">
        <f>BK86</f>
        <v>0</v>
      </c>
      <c r="K86" s="40"/>
      <c r="L86" s="41"/>
      <c r="M86" s="85"/>
      <c r="N86" s="70"/>
      <c r="O86" s="86"/>
      <c r="P86" s="159">
        <f>P87</f>
        <v>0</v>
      </c>
      <c r="Q86" s="86"/>
      <c r="R86" s="159">
        <f>R87</f>
        <v>0</v>
      </c>
      <c r="S86" s="86"/>
      <c r="T86" s="160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1" t="s">
        <v>71</v>
      </c>
      <c r="AU86" s="21" t="s">
        <v>118</v>
      </c>
      <c r="BK86" s="161">
        <f>BK87</f>
        <v>0</v>
      </c>
    </row>
    <row r="87" s="12" customFormat="1" ht="25.92" customHeight="1">
      <c r="A87" s="12"/>
      <c r="B87" s="162"/>
      <c r="C87" s="12"/>
      <c r="D87" s="163" t="s">
        <v>71</v>
      </c>
      <c r="E87" s="164" t="s">
        <v>78</v>
      </c>
      <c r="F87" s="164" t="s">
        <v>139</v>
      </c>
      <c r="G87" s="12"/>
      <c r="H87" s="12"/>
      <c r="I87" s="165"/>
      <c r="J87" s="166">
        <f>BK87</f>
        <v>0</v>
      </c>
      <c r="K87" s="12"/>
      <c r="L87" s="162"/>
      <c r="M87" s="167"/>
      <c r="N87" s="168"/>
      <c r="O87" s="168"/>
      <c r="P87" s="169">
        <f>P88+P90+P92+P94+P96+P98</f>
        <v>0</v>
      </c>
      <c r="Q87" s="168"/>
      <c r="R87" s="169">
        <f>R88+R90+R92+R94+R96+R98</f>
        <v>0</v>
      </c>
      <c r="S87" s="168"/>
      <c r="T87" s="170">
        <f>T88+T90+T92+T94+T96+T98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3" t="s">
        <v>140</v>
      </c>
      <c r="AT87" s="171" t="s">
        <v>71</v>
      </c>
      <c r="AU87" s="171" t="s">
        <v>72</v>
      </c>
      <c r="AY87" s="163" t="s">
        <v>141</v>
      </c>
      <c r="BK87" s="172">
        <f>BK88+BK90+BK92+BK94+BK96+BK98</f>
        <v>0</v>
      </c>
    </row>
    <row r="88" s="12" customFormat="1" ht="22.8" customHeight="1">
      <c r="A88" s="12"/>
      <c r="B88" s="162"/>
      <c r="C88" s="12"/>
      <c r="D88" s="163" t="s">
        <v>71</v>
      </c>
      <c r="E88" s="173" t="s">
        <v>142</v>
      </c>
      <c r="F88" s="173" t="s">
        <v>143</v>
      </c>
      <c r="G88" s="12"/>
      <c r="H88" s="12"/>
      <c r="I88" s="165"/>
      <c r="J88" s="174">
        <f>BK88</f>
        <v>0</v>
      </c>
      <c r="K88" s="12"/>
      <c r="L88" s="162"/>
      <c r="M88" s="167"/>
      <c r="N88" s="168"/>
      <c r="O88" s="168"/>
      <c r="P88" s="169">
        <f>P89</f>
        <v>0</v>
      </c>
      <c r="Q88" s="168"/>
      <c r="R88" s="169">
        <f>R89</f>
        <v>0</v>
      </c>
      <c r="S88" s="168"/>
      <c r="T88" s="17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63" t="s">
        <v>140</v>
      </c>
      <c r="AT88" s="171" t="s">
        <v>71</v>
      </c>
      <c r="AU88" s="171" t="s">
        <v>80</v>
      </c>
      <c r="AY88" s="163" t="s">
        <v>141</v>
      </c>
      <c r="BK88" s="172">
        <f>BK89</f>
        <v>0</v>
      </c>
    </row>
    <row r="89" s="2" customFormat="1" ht="90" customHeight="1">
      <c r="A89" s="40"/>
      <c r="B89" s="175"/>
      <c r="C89" s="176" t="s">
        <v>80</v>
      </c>
      <c r="D89" s="176" t="s">
        <v>144</v>
      </c>
      <c r="E89" s="177" t="s">
        <v>145</v>
      </c>
      <c r="F89" s="178" t="s">
        <v>146</v>
      </c>
      <c r="G89" s="179" t="s">
        <v>147</v>
      </c>
      <c r="H89" s="180">
        <v>1</v>
      </c>
      <c r="I89" s="181"/>
      <c r="J89" s="182">
        <f>ROUND(I89*H89,2)</f>
        <v>0</v>
      </c>
      <c r="K89" s="178" t="s">
        <v>3</v>
      </c>
      <c r="L89" s="41"/>
      <c r="M89" s="183" t="s">
        <v>3</v>
      </c>
      <c r="N89" s="184" t="s">
        <v>43</v>
      </c>
      <c r="O89" s="7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7" t="s">
        <v>148</v>
      </c>
      <c r="AT89" s="187" t="s">
        <v>144</v>
      </c>
      <c r="AU89" s="187" t="s">
        <v>82</v>
      </c>
      <c r="AY89" s="21" t="s">
        <v>141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1" t="s">
        <v>80</v>
      </c>
      <c r="BK89" s="188">
        <f>ROUND(I89*H89,2)</f>
        <v>0</v>
      </c>
      <c r="BL89" s="21" t="s">
        <v>148</v>
      </c>
      <c r="BM89" s="187" t="s">
        <v>149</v>
      </c>
    </row>
    <row r="90" s="12" customFormat="1" ht="22.8" customHeight="1">
      <c r="A90" s="12"/>
      <c r="B90" s="162"/>
      <c r="C90" s="12"/>
      <c r="D90" s="163" t="s">
        <v>71</v>
      </c>
      <c r="E90" s="173" t="s">
        <v>150</v>
      </c>
      <c r="F90" s="173" t="s">
        <v>151</v>
      </c>
      <c r="G90" s="12"/>
      <c r="H90" s="12"/>
      <c r="I90" s="165"/>
      <c r="J90" s="174">
        <f>BK90</f>
        <v>0</v>
      </c>
      <c r="K90" s="12"/>
      <c r="L90" s="162"/>
      <c r="M90" s="167"/>
      <c r="N90" s="168"/>
      <c r="O90" s="168"/>
      <c r="P90" s="169">
        <f>P91</f>
        <v>0</v>
      </c>
      <c r="Q90" s="168"/>
      <c r="R90" s="169">
        <f>R91</f>
        <v>0</v>
      </c>
      <c r="S90" s="168"/>
      <c r="T90" s="17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3" t="s">
        <v>140</v>
      </c>
      <c r="AT90" s="171" t="s">
        <v>71</v>
      </c>
      <c r="AU90" s="171" t="s">
        <v>80</v>
      </c>
      <c r="AY90" s="163" t="s">
        <v>141</v>
      </c>
      <c r="BK90" s="172">
        <f>BK91</f>
        <v>0</v>
      </c>
    </row>
    <row r="91" s="2" customFormat="1" ht="167.85" customHeight="1">
      <c r="A91" s="40"/>
      <c r="B91" s="175"/>
      <c r="C91" s="176" t="s">
        <v>82</v>
      </c>
      <c r="D91" s="176" t="s">
        <v>144</v>
      </c>
      <c r="E91" s="177" t="s">
        <v>152</v>
      </c>
      <c r="F91" s="178" t="s">
        <v>153</v>
      </c>
      <c r="G91" s="179" t="s">
        <v>147</v>
      </c>
      <c r="H91" s="180">
        <v>1</v>
      </c>
      <c r="I91" s="181"/>
      <c r="J91" s="182">
        <f>ROUND(I91*H91,2)</f>
        <v>0</v>
      </c>
      <c r="K91" s="178" t="s">
        <v>3</v>
      </c>
      <c r="L91" s="41"/>
      <c r="M91" s="183" t="s">
        <v>3</v>
      </c>
      <c r="N91" s="184" t="s">
        <v>43</v>
      </c>
      <c r="O91" s="7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7" t="s">
        <v>148</v>
      </c>
      <c r="AT91" s="187" t="s">
        <v>144</v>
      </c>
      <c r="AU91" s="187" t="s">
        <v>82</v>
      </c>
      <c r="AY91" s="21" t="s">
        <v>141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1" t="s">
        <v>80</v>
      </c>
      <c r="BK91" s="188">
        <f>ROUND(I91*H91,2)</f>
        <v>0</v>
      </c>
      <c r="BL91" s="21" t="s">
        <v>148</v>
      </c>
      <c r="BM91" s="187" t="s">
        <v>154</v>
      </c>
    </row>
    <row r="92" s="12" customFormat="1" ht="22.8" customHeight="1">
      <c r="A92" s="12"/>
      <c r="B92" s="162"/>
      <c r="C92" s="12"/>
      <c r="D92" s="163" t="s">
        <v>71</v>
      </c>
      <c r="E92" s="173" t="s">
        <v>155</v>
      </c>
      <c r="F92" s="173" t="s">
        <v>156</v>
      </c>
      <c r="G92" s="12"/>
      <c r="H92" s="12"/>
      <c r="I92" s="165"/>
      <c r="J92" s="174">
        <f>BK92</f>
        <v>0</v>
      </c>
      <c r="K92" s="12"/>
      <c r="L92" s="162"/>
      <c r="M92" s="167"/>
      <c r="N92" s="168"/>
      <c r="O92" s="168"/>
      <c r="P92" s="169">
        <f>P93</f>
        <v>0</v>
      </c>
      <c r="Q92" s="168"/>
      <c r="R92" s="169">
        <f>R93</f>
        <v>0</v>
      </c>
      <c r="S92" s="168"/>
      <c r="T92" s="170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3" t="s">
        <v>140</v>
      </c>
      <c r="AT92" s="171" t="s">
        <v>71</v>
      </c>
      <c r="AU92" s="171" t="s">
        <v>80</v>
      </c>
      <c r="AY92" s="163" t="s">
        <v>141</v>
      </c>
      <c r="BK92" s="172">
        <f>BK93</f>
        <v>0</v>
      </c>
    </row>
    <row r="93" s="2" customFormat="1" ht="16.5" customHeight="1">
      <c r="A93" s="40"/>
      <c r="B93" s="175"/>
      <c r="C93" s="176" t="s">
        <v>95</v>
      </c>
      <c r="D93" s="176" t="s">
        <v>144</v>
      </c>
      <c r="E93" s="177" t="s">
        <v>157</v>
      </c>
      <c r="F93" s="178" t="s">
        <v>158</v>
      </c>
      <c r="G93" s="179" t="s">
        <v>159</v>
      </c>
      <c r="H93" s="180">
        <v>1</v>
      </c>
      <c r="I93" s="181"/>
      <c r="J93" s="182">
        <f>ROUND(I93*H93,2)</f>
        <v>0</v>
      </c>
      <c r="K93" s="178" t="s">
        <v>3</v>
      </c>
      <c r="L93" s="41"/>
      <c r="M93" s="183" t="s">
        <v>3</v>
      </c>
      <c r="N93" s="184" t="s">
        <v>43</v>
      </c>
      <c r="O93" s="74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7" t="s">
        <v>148</v>
      </c>
      <c r="AT93" s="187" t="s">
        <v>144</v>
      </c>
      <c r="AU93" s="187" t="s">
        <v>82</v>
      </c>
      <c r="AY93" s="21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1" t="s">
        <v>80</v>
      </c>
      <c r="BK93" s="188">
        <f>ROUND(I93*H93,2)</f>
        <v>0</v>
      </c>
      <c r="BL93" s="21" t="s">
        <v>148</v>
      </c>
      <c r="BM93" s="187" t="s">
        <v>160</v>
      </c>
    </row>
    <row r="94" s="12" customFormat="1" ht="22.8" customHeight="1">
      <c r="A94" s="12"/>
      <c r="B94" s="162"/>
      <c r="C94" s="12"/>
      <c r="D94" s="163" t="s">
        <v>71</v>
      </c>
      <c r="E94" s="173" t="s">
        <v>161</v>
      </c>
      <c r="F94" s="173" t="s">
        <v>162</v>
      </c>
      <c r="G94" s="12"/>
      <c r="H94" s="12"/>
      <c r="I94" s="165"/>
      <c r="J94" s="174">
        <f>BK94</f>
        <v>0</v>
      </c>
      <c r="K94" s="12"/>
      <c r="L94" s="162"/>
      <c r="M94" s="167"/>
      <c r="N94" s="168"/>
      <c r="O94" s="168"/>
      <c r="P94" s="169">
        <f>P95</f>
        <v>0</v>
      </c>
      <c r="Q94" s="168"/>
      <c r="R94" s="169">
        <f>R95</f>
        <v>0</v>
      </c>
      <c r="S94" s="168"/>
      <c r="T94" s="17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140</v>
      </c>
      <c r="AT94" s="171" t="s">
        <v>71</v>
      </c>
      <c r="AU94" s="171" t="s">
        <v>80</v>
      </c>
      <c r="AY94" s="163" t="s">
        <v>141</v>
      </c>
      <c r="BK94" s="172">
        <f>BK95</f>
        <v>0</v>
      </c>
    </row>
    <row r="95" s="2" customFormat="1" ht="78.75" customHeight="1">
      <c r="A95" s="40"/>
      <c r="B95" s="175"/>
      <c r="C95" s="176" t="s">
        <v>163</v>
      </c>
      <c r="D95" s="176" t="s">
        <v>144</v>
      </c>
      <c r="E95" s="177" t="s">
        <v>164</v>
      </c>
      <c r="F95" s="178" t="s">
        <v>165</v>
      </c>
      <c r="G95" s="179" t="s">
        <v>147</v>
      </c>
      <c r="H95" s="180">
        <v>1</v>
      </c>
      <c r="I95" s="181"/>
      <c r="J95" s="182">
        <f>ROUND(I95*H95,2)</f>
        <v>0</v>
      </c>
      <c r="K95" s="178" t="s">
        <v>3</v>
      </c>
      <c r="L95" s="41"/>
      <c r="M95" s="183" t="s">
        <v>3</v>
      </c>
      <c r="N95" s="184" t="s">
        <v>43</v>
      </c>
      <c r="O95" s="74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7" t="s">
        <v>148</v>
      </c>
      <c r="AT95" s="187" t="s">
        <v>144</v>
      </c>
      <c r="AU95" s="187" t="s">
        <v>82</v>
      </c>
      <c r="AY95" s="21" t="s">
        <v>141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1" t="s">
        <v>80</v>
      </c>
      <c r="BK95" s="188">
        <f>ROUND(I95*H95,2)</f>
        <v>0</v>
      </c>
      <c r="BL95" s="21" t="s">
        <v>148</v>
      </c>
      <c r="BM95" s="187" t="s">
        <v>166</v>
      </c>
    </row>
    <row r="96" s="12" customFormat="1" ht="22.8" customHeight="1">
      <c r="A96" s="12"/>
      <c r="B96" s="162"/>
      <c r="C96" s="12"/>
      <c r="D96" s="163" t="s">
        <v>71</v>
      </c>
      <c r="E96" s="173" t="s">
        <v>167</v>
      </c>
      <c r="F96" s="173" t="s">
        <v>168</v>
      </c>
      <c r="G96" s="12"/>
      <c r="H96" s="12"/>
      <c r="I96" s="165"/>
      <c r="J96" s="174">
        <f>BK96</f>
        <v>0</v>
      </c>
      <c r="K96" s="12"/>
      <c r="L96" s="162"/>
      <c r="M96" s="167"/>
      <c r="N96" s="168"/>
      <c r="O96" s="168"/>
      <c r="P96" s="169">
        <f>P97</f>
        <v>0</v>
      </c>
      <c r="Q96" s="168"/>
      <c r="R96" s="169">
        <f>R97</f>
        <v>0</v>
      </c>
      <c r="S96" s="168"/>
      <c r="T96" s="17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3" t="s">
        <v>140</v>
      </c>
      <c r="AT96" s="171" t="s">
        <v>71</v>
      </c>
      <c r="AU96" s="171" t="s">
        <v>80</v>
      </c>
      <c r="AY96" s="163" t="s">
        <v>141</v>
      </c>
      <c r="BK96" s="172">
        <f>BK97</f>
        <v>0</v>
      </c>
    </row>
    <row r="97" s="2" customFormat="1" ht="16.5" customHeight="1">
      <c r="A97" s="40"/>
      <c r="B97" s="175"/>
      <c r="C97" s="176" t="s">
        <v>140</v>
      </c>
      <c r="D97" s="176" t="s">
        <v>144</v>
      </c>
      <c r="E97" s="177" t="s">
        <v>169</v>
      </c>
      <c r="F97" s="178" t="s">
        <v>170</v>
      </c>
      <c r="G97" s="179" t="s">
        <v>147</v>
      </c>
      <c r="H97" s="180">
        <v>1</v>
      </c>
      <c r="I97" s="181"/>
      <c r="J97" s="182">
        <f>ROUND(I97*H97,2)</f>
        <v>0</v>
      </c>
      <c r="K97" s="178" t="s">
        <v>3</v>
      </c>
      <c r="L97" s="41"/>
      <c r="M97" s="183" t="s">
        <v>3</v>
      </c>
      <c r="N97" s="184" t="s">
        <v>43</v>
      </c>
      <c r="O97" s="7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7" t="s">
        <v>148</v>
      </c>
      <c r="AT97" s="187" t="s">
        <v>144</v>
      </c>
      <c r="AU97" s="187" t="s">
        <v>82</v>
      </c>
      <c r="AY97" s="21" t="s">
        <v>141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1" t="s">
        <v>80</v>
      </c>
      <c r="BK97" s="188">
        <f>ROUND(I97*H97,2)</f>
        <v>0</v>
      </c>
      <c r="BL97" s="21" t="s">
        <v>148</v>
      </c>
      <c r="BM97" s="187" t="s">
        <v>171</v>
      </c>
    </row>
    <row r="98" s="12" customFormat="1" ht="22.8" customHeight="1">
      <c r="A98" s="12"/>
      <c r="B98" s="162"/>
      <c r="C98" s="12"/>
      <c r="D98" s="163" t="s">
        <v>71</v>
      </c>
      <c r="E98" s="173" t="s">
        <v>172</v>
      </c>
      <c r="F98" s="173" t="s">
        <v>173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SUM(P99:P102)</f>
        <v>0</v>
      </c>
      <c r="Q98" s="168"/>
      <c r="R98" s="169">
        <f>SUM(R99:R102)</f>
        <v>0</v>
      </c>
      <c r="S98" s="168"/>
      <c r="T98" s="17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140</v>
      </c>
      <c r="AT98" s="171" t="s">
        <v>71</v>
      </c>
      <c r="AU98" s="171" t="s">
        <v>80</v>
      </c>
      <c r="AY98" s="163" t="s">
        <v>141</v>
      </c>
      <c r="BK98" s="172">
        <f>SUM(BK99:BK102)</f>
        <v>0</v>
      </c>
    </row>
    <row r="99" s="2" customFormat="1" ht="129.3" customHeight="1">
      <c r="A99" s="40"/>
      <c r="B99" s="175"/>
      <c r="C99" s="176" t="s">
        <v>174</v>
      </c>
      <c r="D99" s="176" t="s">
        <v>144</v>
      </c>
      <c r="E99" s="177" t="s">
        <v>175</v>
      </c>
      <c r="F99" s="178" t="s">
        <v>176</v>
      </c>
      <c r="G99" s="179" t="s">
        <v>147</v>
      </c>
      <c r="H99" s="180">
        <v>1</v>
      </c>
      <c r="I99" s="181"/>
      <c r="J99" s="182">
        <f>ROUND(I99*H99,2)</f>
        <v>0</v>
      </c>
      <c r="K99" s="178" t="s">
        <v>3</v>
      </c>
      <c r="L99" s="41"/>
      <c r="M99" s="183" t="s">
        <v>3</v>
      </c>
      <c r="N99" s="184" t="s">
        <v>43</v>
      </c>
      <c r="O99" s="7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7" t="s">
        <v>148</v>
      </c>
      <c r="AT99" s="187" t="s">
        <v>144</v>
      </c>
      <c r="AU99" s="187" t="s">
        <v>82</v>
      </c>
      <c r="AY99" s="21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1" t="s">
        <v>80</v>
      </c>
      <c r="BK99" s="188">
        <f>ROUND(I99*H99,2)</f>
        <v>0</v>
      </c>
      <c r="BL99" s="21" t="s">
        <v>148</v>
      </c>
      <c r="BM99" s="187" t="s">
        <v>177</v>
      </c>
    </row>
    <row r="100" s="2" customFormat="1" ht="16.5" customHeight="1">
      <c r="A100" s="40"/>
      <c r="B100" s="175"/>
      <c r="C100" s="176" t="s">
        <v>178</v>
      </c>
      <c r="D100" s="176" t="s">
        <v>144</v>
      </c>
      <c r="E100" s="177" t="s">
        <v>179</v>
      </c>
      <c r="F100" s="178" t="s">
        <v>180</v>
      </c>
      <c r="G100" s="179" t="s">
        <v>147</v>
      </c>
      <c r="H100" s="180">
        <v>1</v>
      </c>
      <c r="I100" s="181"/>
      <c r="J100" s="182">
        <f>ROUND(I100*H100,2)</f>
        <v>0</v>
      </c>
      <c r="K100" s="178" t="s">
        <v>181</v>
      </c>
      <c r="L100" s="41"/>
      <c r="M100" s="183" t="s">
        <v>3</v>
      </c>
      <c r="N100" s="184" t="s">
        <v>43</v>
      </c>
      <c r="O100" s="7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7" t="s">
        <v>148</v>
      </c>
      <c r="AT100" s="187" t="s">
        <v>144</v>
      </c>
      <c r="AU100" s="187" t="s">
        <v>82</v>
      </c>
      <c r="AY100" s="21" t="s">
        <v>141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1" t="s">
        <v>80</v>
      </c>
      <c r="BK100" s="188">
        <f>ROUND(I100*H100,2)</f>
        <v>0</v>
      </c>
      <c r="BL100" s="21" t="s">
        <v>148</v>
      </c>
      <c r="BM100" s="187" t="s">
        <v>182</v>
      </c>
    </row>
    <row r="101" s="2" customFormat="1">
      <c r="A101" s="40"/>
      <c r="B101" s="41"/>
      <c r="C101" s="40"/>
      <c r="D101" s="189" t="s">
        <v>183</v>
      </c>
      <c r="E101" s="40"/>
      <c r="F101" s="190" t="s">
        <v>184</v>
      </c>
      <c r="G101" s="40"/>
      <c r="H101" s="40"/>
      <c r="I101" s="191"/>
      <c r="J101" s="40"/>
      <c r="K101" s="40"/>
      <c r="L101" s="41"/>
      <c r="M101" s="192"/>
      <c r="N101" s="193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183</v>
      </c>
      <c r="AU101" s="21" t="s">
        <v>82</v>
      </c>
    </row>
    <row r="102" s="2" customFormat="1">
      <c r="A102" s="40"/>
      <c r="B102" s="41"/>
      <c r="C102" s="40"/>
      <c r="D102" s="194" t="s">
        <v>185</v>
      </c>
      <c r="E102" s="40"/>
      <c r="F102" s="195" t="s">
        <v>186</v>
      </c>
      <c r="G102" s="40"/>
      <c r="H102" s="40"/>
      <c r="I102" s="191"/>
      <c r="J102" s="40"/>
      <c r="K102" s="40"/>
      <c r="L102" s="41"/>
      <c r="M102" s="196"/>
      <c r="N102" s="197"/>
      <c r="O102" s="198"/>
      <c r="P102" s="198"/>
      <c r="Q102" s="198"/>
      <c r="R102" s="198"/>
      <c r="S102" s="198"/>
      <c r="T102" s="199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1" t="s">
        <v>185</v>
      </c>
      <c r="AU102" s="21" t="s">
        <v>82</v>
      </c>
    </row>
    <row r="103" s="2" customFormat="1" ht="6.96" customHeight="1">
      <c r="A103" s="40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41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autoFilter ref="C85:K10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1" r:id="rId1" display="https://podminky.urs.cz/item/CS_URS_2024_02/094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1" customFormat="1" ht="12" customHeight="1">
      <c r="B8" s="24"/>
      <c r="D8" s="34" t="s">
        <v>113</v>
      </c>
      <c r="L8" s="24"/>
    </row>
    <row r="9" s="2" customFormat="1" ht="16.5" customHeight="1">
      <c r="A9" s="40"/>
      <c r="B9" s="41"/>
      <c r="C9" s="40"/>
      <c r="D9" s="40"/>
      <c r="E9" s="126" t="s">
        <v>187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188</v>
      </c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189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21</v>
      </c>
      <c r="J13" s="29" t="s">
        <v>3</v>
      </c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22</v>
      </c>
      <c r="E14" s="40"/>
      <c r="F14" s="29" t="s">
        <v>23</v>
      </c>
      <c r="G14" s="40"/>
      <c r="H14" s="40"/>
      <c r="I14" s="34" t="s">
        <v>24</v>
      </c>
      <c r="J14" s="66" t="str">
        <f>'Rekapitulace stavby'!AN8</f>
        <v>31. 7. 2025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26</v>
      </c>
      <c r="E16" s="40"/>
      <c r="F16" s="40"/>
      <c r="G16" s="40"/>
      <c r="H16" s="40"/>
      <c r="I16" s="34" t="s">
        <v>27</v>
      </c>
      <c r="J16" s="29" t="s">
        <v>3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28</v>
      </c>
      <c r="F17" s="40"/>
      <c r="G17" s="40"/>
      <c r="H17" s="40"/>
      <c r="I17" s="34" t="s">
        <v>29</v>
      </c>
      <c r="J17" s="29" t="s">
        <v>3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30</v>
      </c>
      <c r="E19" s="40"/>
      <c r="F19" s="40"/>
      <c r="G19" s="40"/>
      <c r="H19" s="40"/>
      <c r="I19" s="34" t="s">
        <v>27</v>
      </c>
      <c r="J19" s="35" t="str">
        <f>'Rekapitulace stavby'!AN13</f>
        <v>Vyplň údaj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29</v>
      </c>
      <c r="J20" s="35" t="str">
        <f>'Rekapitulace stavby'!AN14</f>
        <v>Vyplň údaj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32</v>
      </c>
      <c r="E22" s="40"/>
      <c r="F22" s="40"/>
      <c r="G22" s="40"/>
      <c r="H22" s="40"/>
      <c r="I22" s="34" t="s">
        <v>27</v>
      </c>
      <c r="J22" s="29" t="s">
        <v>3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33</v>
      </c>
      <c r="F23" s="40"/>
      <c r="G23" s="40"/>
      <c r="H23" s="40"/>
      <c r="I23" s="34" t="s">
        <v>29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35</v>
      </c>
      <c r="E25" s="40"/>
      <c r="F25" s="40"/>
      <c r="G25" s="40"/>
      <c r="H25" s="40"/>
      <c r="I25" s="34" t="s">
        <v>27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33</v>
      </c>
      <c r="F26" s="40"/>
      <c r="G26" s="40"/>
      <c r="H26" s="40"/>
      <c r="I26" s="34" t="s">
        <v>29</v>
      </c>
      <c r="J26" s="29" t="s">
        <v>3</v>
      </c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28"/>
      <c r="B29" s="129"/>
      <c r="C29" s="128"/>
      <c r="D29" s="128"/>
      <c r="E29" s="38" t="s">
        <v>37</v>
      </c>
      <c r="F29" s="38"/>
      <c r="G29" s="38"/>
      <c r="H29" s="38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1" t="s">
        <v>38</v>
      </c>
      <c r="E32" s="40"/>
      <c r="F32" s="40"/>
      <c r="G32" s="40"/>
      <c r="H32" s="40"/>
      <c r="I32" s="40"/>
      <c r="J32" s="92">
        <f>ROUND(J103, 2)</f>
        <v>0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32" t="s">
        <v>42</v>
      </c>
      <c r="E35" s="34" t="s">
        <v>43</v>
      </c>
      <c r="F35" s="133">
        <f>ROUND((SUM(BE103:BE349)),  2)</f>
        <v>0</v>
      </c>
      <c r="G35" s="40"/>
      <c r="H35" s="40"/>
      <c r="I35" s="134">
        <v>0.20999999999999999</v>
      </c>
      <c r="J35" s="133">
        <f>ROUND(((SUM(BE103:BE349))*I35),  2)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ROUND((SUM(BF103:BF349)),  2)</f>
        <v>0</v>
      </c>
      <c r="G36" s="40"/>
      <c r="H36" s="40"/>
      <c r="I36" s="134">
        <v>0.12</v>
      </c>
      <c r="J36" s="133">
        <f>ROUND(((SUM(BF103:BF349))*I36),  2)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ROUND((SUM(BG103:BG349)),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ROUND((SUM(BH103:BH349)),  2)</f>
        <v>0</v>
      </c>
      <c r="G38" s="40"/>
      <c r="H38" s="40"/>
      <c r="I38" s="134">
        <v>0.12</v>
      </c>
      <c r="J38" s="133">
        <f>0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ROUND((SUM(BI103:BI349)),  2)</f>
        <v>0</v>
      </c>
      <c r="G39" s="40"/>
      <c r="H39" s="40"/>
      <c r="I39" s="134">
        <v>0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FN Brno – Modernizace heliportů,Bohunice - MAIN</v>
      </c>
      <c r="F50" s="34"/>
      <c r="G50" s="34"/>
      <c r="H50" s="34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113</v>
      </c>
      <c r="L51" s="24"/>
    </row>
    <row r="52" s="2" customFormat="1" ht="16.5" customHeight="1">
      <c r="A52" s="40"/>
      <c r="B52" s="41"/>
      <c r="C52" s="40"/>
      <c r="D52" s="40"/>
      <c r="E52" s="126" t="s">
        <v>187</v>
      </c>
      <c r="F52" s="40"/>
      <c r="G52" s="40"/>
      <c r="H52" s="40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188</v>
      </c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D1 - ASŘ</v>
      </c>
      <c r="F54" s="40"/>
      <c r="G54" s="40"/>
      <c r="H54" s="40"/>
      <c r="I54" s="40"/>
      <c r="J54" s="40"/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0"/>
      <c r="E56" s="40"/>
      <c r="F56" s="29" t="str">
        <f>F14</f>
        <v>FN Brno- Bohunice</v>
      </c>
      <c r="G56" s="40"/>
      <c r="H56" s="40"/>
      <c r="I56" s="34" t="s">
        <v>24</v>
      </c>
      <c r="J56" s="66" t="str">
        <f>IF(J14="","",J14)</f>
        <v>31. 7. 2025</v>
      </c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0"/>
      <c r="E58" s="40"/>
      <c r="F58" s="29" t="str">
        <f>E17</f>
        <v>FN Brmo</v>
      </c>
      <c r="G58" s="40"/>
      <c r="H58" s="40"/>
      <c r="I58" s="34" t="s">
        <v>32</v>
      </c>
      <c r="J58" s="38" t="str">
        <f>E23</f>
        <v>Techniserv, spol. s r.o.</v>
      </c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0"/>
      <c r="E59" s="40"/>
      <c r="F59" s="29" t="str">
        <f>IF(E20="","",E20)</f>
        <v>Vyplň údaj</v>
      </c>
      <c r="G59" s="40"/>
      <c r="H59" s="40"/>
      <c r="I59" s="34" t="s">
        <v>35</v>
      </c>
      <c r="J59" s="38" t="str">
        <f>E26</f>
        <v>Techniserv, spol. s r.o.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116</v>
      </c>
      <c r="D61" s="135"/>
      <c r="E61" s="135"/>
      <c r="F61" s="135"/>
      <c r="G61" s="135"/>
      <c r="H61" s="135"/>
      <c r="I61" s="135"/>
      <c r="J61" s="142" t="s">
        <v>117</v>
      </c>
      <c r="K61" s="135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J103</f>
        <v>0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118</v>
      </c>
    </row>
    <row r="64" s="9" customFormat="1" ht="24.96" customHeight="1">
      <c r="A64" s="9"/>
      <c r="B64" s="144"/>
      <c r="C64" s="9"/>
      <c r="D64" s="145" t="s">
        <v>190</v>
      </c>
      <c r="E64" s="146"/>
      <c r="F64" s="146"/>
      <c r="G64" s="146"/>
      <c r="H64" s="146"/>
      <c r="I64" s="146"/>
      <c r="J64" s="147">
        <f>J104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191</v>
      </c>
      <c r="E65" s="150"/>
      <c r="F65" s="150"/>
      <c r="G65" s="150"/>
      <c r="H65" s="150"/>
      <c r="I65" s="150"/>
      <c r="J65" s="151">
        <f>J105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192</v>
      </c>
      <c r="E66" s="150"/>
      <c r="F66" s="150"/>
      <c r="G66" s="150"/>
      <c r="H66" s="150"/>
      <c r="I66" s="150"/>
      <c r="J66" s="151">
        <f>J141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193</v>
      </c>
      <c r="E67" s="150"/>
      <c r="F67" s="150"/>
      <c r="G67" s="150"/>
      <c r="H67" s="150"/>
      <c r="I67" s="150"/>
      <c r="J67" s="151">
        <f>J150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194</v>
      </c>
      <c r="E68" s="150"/>
      <c r="F68" s="150"/>
      <c r="G68" s="150"/>
      <c r="H68" s="150"/>
      <c r="I68" s="150"/>
      <c r="J68" s="151">
        <f>J154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195</v>
      </c>
      <c r="E69" s="150"/>
      <c r="F69" s="150"/>
      <c r="G69" s="150"/>
      <c r="H69" s="150"/>
      <c r="I69" s="150"/>
      <c r="J69" s="151">
        <f>J166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196</v>
      </c>
      <c r="E70" s="150"/>
      <c r="F70" s="150"/>
      <c r="G70" s="150"/>
      <c r="H70" s="150"/>
      <c r="I70" s="150"/>
      <c r="J70" s="151">
        <f>J195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197</v>
      </c>
      <c r="E71" s="150"/>
      <c r="F71" s="150"/>
      <c r="G71" s="150"/>
      <c r="H71" s="150"/>
      <c r="I71" s="150"/>
      <c r="J71" s="151">
        <f>J232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198</v>
      </c>
      <c r="E72" s="150"/>
      <c r="F72" s="150"/>
      <c r="G72" s="150"/>
      <c r="H72" s="150"/>
      <c r="I72" s="150"/>
      <c r="J72" s="151">
        <f>J247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4"/>
      <c r="C73" s="9"/>
      <c r="D73" s="145" t="s">
        <v>199</v>
      </c>
      <c r="E73" s="146"/>
      <c r="F73" s="146"/>
      <c r="G73" s="146"/>
      <c r="H73" s="146"/>
      <c r="I73" s="146"/>
      <c r="J73" s="147">
        <f>J250</f>
        <v>0</v>
      </c>
      <c r="K73" s="9"/>
      <c r="L73" s="14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8"/>
      <c r="C74" s="10"/>
      <c r="D74" s="149" t="s">
        <v>200</v>
      </c>
      <c r="E74" s="150"/>
      <c r="F74" s="150"/>
      <c r="G74" s="150"/>
      <c r="H74" s="150"/>
      <c r="I74" s="150"/>
      <c r="J74" s="151">
        <f>J251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201</v>
      </c>
      <c r="E75" s="150"/>
      <c r="F75" s="150"/>
      <c r="G75" s="150"/>
      <c r="H75" s="150"/>
      <c r="I75" s="150"/>
      <c r="J75" s="151">
        <f>J260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202</v>
      </c>
      <c r="E76" s="150"/>
      <c r="F76" s="150"/>
      <c r="G76" s="150"/>
      <c r="H76" s="150"/>
      <c r="I76" s="150"/>
      <c r="J76" s="151">
        <f>J289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203</v>
      </c>
      <c r="E77" s="150"/>
      <c r="F77" s="150"/>
      <c r="G77" s="150"/>
      <c r="H77" s="150"/>
      <c r="I77" s="150"/>
      <c r="J77" s="151">
        <f>J299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48"/>
      <c r="C78" s="10"/>
      <c r="D78" s="149" t="s">
        <v>204</v>
      </c>
      <c r="E78" s="150"/>
      <c r="F78" s="150"/>
      <c r="G78" s="150"/>
      <c r="H78" s="150"/>
      <c r="I78" s="150"/>
      <c r="J78" s="151">
        <f>J300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48"/>
      <c r="C79" s="10"/>
      <c r="D79" s="149" t="s">
        <v>205</v>
      </c>
      <c r="E79" s="150"/>
      <c r="F79" s="150"/>
      <c r="G79" s="150"/>
      <c r="H79" s="150"/>
      <c r="I79" s="150"/>
      <c r="J79" s="151">
        <f>J318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48"/>
      <c r="C80" s="10"/>
      <c r="D80" s="149" t="s">
        <v>206</v>
      </c>
      <c r="E80" s="150"/>
      <c r="F80" s="150"/>
      <c r="G80" s="150"/>
      <c r="H80" s="150"/>
      <c r="I80" s="150"/>
      <c r="J80" s="151">
        <f>J324</f>
        <v>0</v>
      </c>
      <c r="K80" s="10"/>
      <c r="L80" s="14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8"/>
      <c r="C81" s="10"/>
      <c r="D81" s="149" t="s">
        <v>207</v>
      </c>
      <c r="E81" s="150"/>
      <c r="F81" s="150"/>
      <c r="G81" s="150"/>
      <c r="H81" s="150"/>
      <c r="I81" s="150"/>
      <c r="J81" s="151">
        <f>J334</f>
        <v>0</v>
      </c>
      <c r="K81" s="10"/>
      <c r="L81" s="14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12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126</v>
      </c>
      <c r="D88" s="40"/>
      <c r="E88" s="40"/>
      <c r="F88" s="40"/>
      <c r="G88" s="40"/>
      <c r="H88" s="40"/>
      <c r="I88" s="40"/>
      <c r="J88" s="40"/>
      <c r="K88" s="40"/>
      <c r="L88" s="12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2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17</v>
      </c>
      <c r="D90" s="40"/>
      <c r="E90" s="40"/>
      <c r="F90" s="40"/>
      <c r="G90" s="40"/>
      <c r="H90" s="40"/>
      <c r="I90" s="40"/>
      <c r="J90" s="40"/>
      <c r="K90" s="40"/>
      <c r="L90" s="12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0"/>
      <c r="D91" s="40"/>
      <c r="E91" s="126" t="str">
        <f>E7</f>
        <v>FN Brno – Modernizace heliportů,Bohunice - MAIN</v>
      </c>
      <c r="F91" s="34"/>
      <c r="G91" s="34"/>
      <c r="H91" s="34"/>
      <c r="I91" s="40"/>
      <c r="J91" s="40"/>
      <c r="K91" s="40"/>
      <c r="L91" s="12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4"/>
      <c r="C92" s="34" t="s">
        <v>113</v>
      </c>
      <c r="L92" s="24"/>
    </row>
    <row r="93" s="2" customFormat="1" ht="16.5" customHeight="1">
      <c r="A93" s="40"/>
      <c r="B93" s="41"/>
      <c r="C93" s="40"/>
      <c r="D93" s="40"/>
      <c r="E93" s="126" t="s">
        <v>187</v>
      </c>
      <c r="F93" s="40"/>
      <c r="G93" s="40"/>
      <c r="H93" s="40"/>
      <c r="I93" s="40"/>
      <c r="J93" s="40"/>
      <c r="K93" s="40"/>
      <c r="L93" s="12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188</v>
      </c>
      <c r="D94" s="40"/>
      <c r="E94" s="40"/>
      <c r="F94" s="40"/>
      <c r="G94" s="40"/>
      <c r="H94" s="40"/>
      <c r="I94" s="40"/>
      <c r="J94" s="40"/>
      <c r="K94" s="40"/>
      <c r="L94" s="12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0"/>
      <c r="D95" s="40"/>
      <c r="E95" s="64" t="str">
        <f>E11</f>
        <v>D1 - ASŘ</v>
      </c>
      <c r="F95" s="40"/>
      <c r="G95" s="40"/>
      <c r="H95" s="40"/>
      <c r="I95" s="40"/>
      <c r="J95" s="40"/>
      <c r="K95" s="40"/>
      <c r="L95" s="12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2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0"/>
      <c r="E97" s="40"/>
      <c r="F97" s="29" t="str">
        <f>F14</f>
        <v>FN Brno- Bohunice</v>
      </c>
      <c r="G97" s="40"/>
      <c r="H97" s="40"/>
      <c r="I97" s="34" t="s">
        <v>24</v>
      </c>
      <c r="J97" s="66" t="str">
        <f>IF(J14="","",J14)</f>
        <v>31. 7. 2025</v>
      </c>
      <c r="K97" s="40"/>
      <c r="L97" s="12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26</v>
      </c>
      <c r="D99" s="40"/>
      <c r="E99" s="40"/>
      <c r="F99" s="29" t="str">
        <f>E17</f>
        <v>FN Brmo</v>
      </c>
      <c r="G99" s="40"/>
      <c r="H99" s="40"/>
      <c r="I99" s="34" t="s">
        <v>32</v>
      </c>
      <c r="J99" s="38" t="str">
        <f>E23</f>
        <v>Techniserv, spol. s r.o.</v>
      </c>
      <c r="K99" s="40"/>
      <c r="L99" s="12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30</v>
      </c>
      <c r="D100" s="40"/>
      <c r="E100" s="40"/>
      <c r="F100" s="29" t="str">
        <f>IF(E20="","",E20)</f>
        <v>Vyplň údaj</v>
      </c>
      <c r="G100" s="40"/>
      <c r="H100" s="40"/>
      <c r="I100" s="34" t="s">
        <v>35</v>
      </c>
      <c r="J100" s="38" t="str">
        <f>E26</f>
        <v>Techniserv, spol. s r.o.</v>
      </c>
      <c r="K100" s="40"/>
      <c r="L100" s="12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12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52"/>
      <c r="B102" s="153"/>
      <c r="C102" s="154" t="s">
        <v>127</v>
      </c>
      <c r="D102" s="155" t="s">
        <v>57</v>
      </c>
      <c r="E102" s="155" t="s">
        <v>53</v>
      </c>
      <c r="F102" s="155" t="s">
        <v>54</v>
      </c>
      <c r="G102" s="155" t="s">
        <v>128</v>
      </c>
      <c r="H102" s="155" t="s">
        <v>129</v>
      </c>
      <c r="I102" s="155" t="s">
        <v>130</v>
      </c>
      <c r="J102" s="155" t="s">
        <v>117</v>
      </c>
      <c r="K102" s="156" t="s">
        <v>131</v>
      </c>
      <c r="L102" s="157"/>
      <c r="M102" s="82" t="s">
        <v>3</v>
      </c>
      <c r="N102" s="83" t="s">
        <v>42</v>
      </c>
      <c r="O102" s="83" t="s">
        <v>132</v>
      </c>
      <c r="P102" s="83" t="s">
        <v>133</v>
      </c>
      <c r="Q102" s="83" t="s">
        <v>134</v>
      </c>
      <c r="R102" s="83" t="s">
        <v>135</v>
      </c>
      <c r="S102" s="83" t="s">
        <v>136</v>
      </c>
      <c r="T102" s="84" t="s">
        <v>137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="2" customFormat="1" ht="22.8" customHeight="1">
      <c r="A103" s="40"/>
      <c r="B103" s="41"/>
      <c r="C103" s="89" t="s">
        <v>138</v>
      </c>
      <c r="D103" s="40"/>
      <c r="E103" s="40"/>
      <c r="F103" s="40"/>
      <c r="G103" s="40"/>
      <c r="H103" s="40"/>
      <c r="I103" s="40"/>
      <c r="J103" s="158">
        <f>BK103</f>
        <v>0</v>
      </c>
      <c r="K103" s="40"/>
      <c r="L103" s="41"/>
      <c r="M103" s="85"/>
      <c r="N103" s="70"/>
      <c r="O103" s="86"/>
      <c r="P103" s="159">
        <f>P104+P250</f>
        <v>0</v>
      </c>
      <c r="Q103" s="86"/>
      <c r="R103" s="159">
        <f>R104+R250</f>
        <v>78.653306299999997</v>
      </c>
      <c r="S103" s="86"/>
      <c r="T103" s="160">
        <f>T104+T250</f>
        <v>38.855105999999999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71</v>
      </c>
      <c r="AU103" s="21" t="s">
        <v>118</v>
      </c>
      <c r="BK103" s="161">
        <f>BK104+BK250</f>
        <v>0</v>
      </c>
    </row>
    <row r="104" s="12" customFormat="1" ht="25.92" customHeight="1">
      <c r="A104" s="12"/>
      <c r="B104" s="162"/>
      <c r="C104" s="12"/>
      <c r="D104" s="163" t="s">
        <v>71</v>
      </c>
      <c r="E104" s="164" t="s">
        <v>208</v>
      </c>
      <c r="F104" s="164" t="s">
        <v>209</v>
      </c>
      <c r="G104" s="12"/>
      <c r="H104" s="12"/>
      <c r="I104" s="165"/>
      <c r="J104" s="166">
        <f>BK104</f>
        <v>0</v>
      </c>
      <c r="K104" s="12"/>
      <c r="L104" s="162"/>
      <c r="M104" s="167"/>
      <c r="N104" s="168"/>
      <c r="O104" s="168"/>
      <c r="P104" s="169">
        <f>P105+P141+P150+P154+P166+P195+P232+P247</f>
        <v>0</v>
      </c>
      <c r="Q104" s="168"/>
      <c r="R104" s="169">
        <f>R105+R141+R150+R154+R166+R195+R232+R247</f>
        <v>60.7821371</v>
      </c>
      <c r="S104" s="168"/>
      <c r="T104" s="170">
        <f>T105+T141+T150+T154+T166+T195+T232+T247</f>
        <v>38.854799999999997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80</v>
      </c>
      <c r="AT104" s="171" t="s">
        <v>71</v>
      </c>
      <c r="AU104" s="171" t="s">
        <v>72</v>
      </c>
      <c r="AY104" s="163" t="s">
        <v>141</v>
      </c>
      <c r="BK104" s="172">
        <f>BK105+BK141+BK150+BK154+BK166+BK195+BK232+BK247</f>
        <v>0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80</v>
      </c>
      <c r="F105" s="173" t="s">
        <v>210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SUM(P106:P140)</f>
        <v>0</v>
      </c>
      <c r="Q105" s="168"/>
      <c r="R105" s="169">
        <f>SUM(R106:R140)</f>
        <v>0.00091300000000000007</v>
      </c>
      <c r="S105" s="168"/>
      <c r="T105" s="170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80</v>
      </c>
      <c r="AT105" s="171" t="s">
        <v>71</v>
      </c>
      <c r="AU105" s="171" t="s">
        <v>80</v>
      </c>
      <c r="AY105" s="163" t="s">
        <v>141</v>
      </c>
      <c r="BK105" s="172">
        <f>SUM(BK106:BK140)</f>
        <v>0</v>
      </c>
    </row>
    <row r="106" s="2" customFormat="1" ht="24.15" customHeight="1">
      <c r="A106" s="40"/>
      <c r="B106" s="175"/>
      <c r="C106" s="176" t="s">
        <v>80</v>
      </c>
      <c r="D106" s="176" t="s">
        <v>144</v>
      </c>
      <c r="E106" s="177" t="s">
        <v>211</v>
      </c>
      <c r="F106" s="178" t="s">
        <v>212</v>
      </c>
      <c r="G106" s="179" t="s">
        <v>213</v>
      </c>
      <c r="H106" s="180">
        <v>66.5</v>
      </c>
      <c r="I106" s="181"/>
      <c r="J106" s="182">
        <f>ROUND(I106*H106,2)</f>
        <v>0</v>
      </c>
      <c r="K106" s="178" t="s">
        <v>181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163</v>
      </c>
      <c r="AT106" s="187" t="s">
        <v>144</v>
      </c>
      <c r="AU106" s="187" t="s">
        <v>82</v>
      </c>
      <c r="AY106" s="21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80</v>
      </c>
      <c r="BK106" s="188">
        <f>ROUND(I106*H106,2)</f>
        <v>0</v>
      </c>
      <c r="BL106" s="21" t="s">
        <v>163</v>
      </c>
      <c r="BM106" s="187" t="s">
        <v>214</v>
      </c>
    </row>
    <row r="107" s="2" customFormat="1">
      <c r="A107" s="40"/>
      <c r="B107" s="41"/>
      <c r="C107" s="40"/>
      <c r="D107" s="189" t="s">
        <v>183</v>
      </c>
      <c r="E107" s="40"/>
      <c r="F107" s="190" t="s">
        <v>215</v>
      </c>
      <c r="G107" s="40"/>
      <c r="H107" s="40"/>
      <c r="I107" s="191"/>
      <c r="J107" s="40"/>
      <c r="K107" s="40"/>
      <c r="L107" s="41"/>
      <c r="M107" s="192"/>
      <c r="N107" s="193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183</v>
      </c>
      <c r="AU107" s="21" t="s">
        <v>82</v>
      </c>
    </row>
    <row r="108" s="13" customFormat="1">
      <c r="A108" s="13"/>
      <c r="B108" s="200"/>
      <c r="C108" s="13"/>
      <c r="D108" s="194" t="s">
        <v>216</v>
      </c>
      <c r="E108" s="201" t="s">
        <v>3</v>
      </c>
      <c r="F108" s="202" t="s">
        <v>217</v>
      </c>
      <c r="G108" s="13"/>
      <c r="H108" s="203">
        <v>54</v>
      </c>
      <c r="I108" s="204"/>
      <c r="J108" s="13"/>
      <c r="K108" s="13"/>
      <c r="L108" s="200"/>
      <c r="M108" s="205"/>
      <c r="N108" s="206"/>
      <c r="O108" s="206"/>
      <c r="P108" s="206"/>
      <c r="Q108" s="206"/>
      <c r="R108" s="206"/>
      <c r="S108" s="206"/>
      <c r="T108" s="20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01" t="s">
        <v>216</v>
      </c>
      <c r="AU108" s="201" t="s">
        <v>82</v>
      </c>
      <c r="AV108" s="13" t="s">
        <v>82</v>
      </c>
      <c r="AW108" s="13" t="s">
        <v>34</v>
      </c>
      <c r="AX108" s="13" t="s">
        <v>72</v>
      </c>
      <c r="AY108" s="201" t="s">
        <v>141</v>
      </c>
    </row>
    <row r="109" s="13" customFormat="1">
      <c r="A109" s="13"/>
      <c r="B109" s="200"/>
      <c r="C109" s="13"/>
      <c r="D109" s="194" t="s">
        <v>216</v>
      </c>
      <c r="E109" s="201" t="s">
        <v>3</v>
      </c>
      <c r="F109" s="202" t="s">
        <v>218</v>
      </c>
      <c r="G109" s="13"/>
      <c r="H109" s="203">
        <v>12.5</v>
      </c>
      <c r="I109" s="204"/>
      <c r="J109" s="13"/>
      <c r="K109" s="13"/>
      <c r="L109" s="200"/>
      <c r="M109" s="205"/>
      <c r="N109" s="206"/>
      <c r="O109" s="206"/>
      <c r="P109" s="206"/>
      <c r="Q109" s="206"/>
      <c r="R109" s="206"/>
      <c r="S109" s="206"/>
      <c r="T109" s="20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01" t="s">
        <v>216</v>
      </c>
      <c r="AU109" s="201" t="s">
        <v>82</v>
      </c>
      <c r="AV109" s="13" t="s">
        <v>82</v>
      </c>
      <c r="AW109" s="13" t="s">
        <v>34</v>
      </c>
      <c r="AX109" s="13" t="s">
        <v>72</v>
      </c>
      <c r="AY109" s="201" t="s">
        <v>141</v>
      </c>
    </row>
    <row r="110" s="14" customFormat="1">
      <c r="A110" s="14"/>
      <c r="B110" s="208"/>
      <c r="C110" s="14"/>
      <c r="D110" s="194" t="s">
        <v>216</v>
      </c>
      <c r="E110" s="209" t="s">
        <v>3</v>
      </c>
      <c r="F110" s="210" t="s">
        <v>219</v>
      </c>
      <c r="G110" s="14"/>
      <c r="H110" s="209" t="s">
        <v>3</v>
      </c>
      <c r="I110" s="211"/>
      <c r="J110" s="14"/>
      <c r="K110" s="14"/>
      <c r="L110" s="208"/>
      <c r="M110" s="212"/>
      <c r="N110" s="213"/>
      <c r="O110" s="213"/>
      <c r="P110" s="213"/>
      <c r="Q110" s="213"/>
      <c r="R110" s="213"/>
      <c r="S110" s="213"/>
      <c r="T110" s="2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9" t="s">
        <v>216</v>
      </c>
      <c r="AU110" s="209" t="s">
        <v>82</v>
      </c>
      <c r="AV110" s="14" t="s">
        <v>80</v>
      </c>
      <c r="AW110" s="14" t="s">
        <v>34</v>
      </c>
      <c r="AX110" s="14" t="s">
        <v>72</v>
      </c>
      <c r="AY110" s="209" t="s">
        <v>141</v>
      </c>
    </row>
    <row r="111" s="15" customFormat="1">
      <c r="A111" s="15"/>
      <c r="B111" s="215"/>
      <c r="C111" s="15"/>
      <c r="D111" s="194" t="s">
        <v>216</v>
      </c>
      <c r="E111" s="216" t="s">
        <v>3</v>
      </c>
      <c r="F111" s="217" t="s">
        <v>220</v>
      </c>
      <c r="G111" s="15"/>
      <c r="H111" s="218">
        <v>66.5</v>
      </c>
      <c r="I111" s="219"/>
      <c r="J111" s="15"/>
      <c r="K111" s="15"/>
      <c r="L111" s="215"/>
      <c r="M111" s="220"/>
      <c r="N111" s="221"/>
      <c r="O111" s="221"/>
      <c r="P111" s="221"/>
      <c r="Q111" s="221"/>
      <c r="R111" s="221"/>
      <c r="S111" s="221"/>
      <c r="T111" s="22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16" t="s">
        <v>216</v>
      </c>
      <c r="AU111" s="216" t="s">
        <v>82</v>
      </c>
      <c r="AV111" s="15" t="s">
        <v>163</v>
      </c>
      <c r="AW111" s="15" t="s">
        <v>34</v>
      </c>
      <c r="AX111" s="15" t="s">
        <v>80</v>
      </c>
      <c r="AY111" s="216" t="s">
        <v>141</v>
      </c>
    </row>
    <row r="112" s="2" customFormat="1" ht="24.15" customHeight="1">
      <c r="A112" s="40"/>
      <c r="B112" s="175"/>
      <c r="C112" s="176" t="s">
        <v>82</v>
      </c>
      <c r="D112" s="176" t="s">
        <v>144</v>
      </c>
      <c r="E112" s="177" t="s">
        <v>221</v>
      </c>
      <c r="F112" s="178" t="s">
        <v>222</v>
      </c>
      <c r="G112" s="179" t="s">
        <v>223</v>
      </c>
      <c r="H112" s="180">
        <v>8</v>
      </c>
      <c r="I112" s="181"/>
      <c r="J112" s="182">
        <f>ROUND(I112*H112,2)</f>
        <v>0</v>
      </c>
      <c r="K112" s="178" t="s">
        <v>181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163</v>
      </c>
      <c r="AT112" s="187" t="s">
        <v>144</v>
      </c>
      <c r="AU112" s="187" t="s">
        <v>82</v>
      </c>
      <c r="AY112" s="21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80</v>
      </c>
      <c r="BK112" s="188">
        <f>ROUND(I112*H112,2)</f>
        <v>0</v>
      </c>
      <c r="BL112" s="21" t="s">
        <v>163</v>
      </c>
      <c r="BM112" s="187" t="s">
        <v>224</v>
      </c>
    </row>
    <row r="113" s="2" customFormat="1">
      <c r="A113" s="40"/>
      <c r="B113" s="41"/>
      <c r="C113" s="40"/>
      <c r="D113" s="189" t="s">
        <v>183</v>
      </c>
      <c r="E113" s="40"/>
      <c r="F113" s="190" t="s">
        <v>225</v>
      </c>
      <c r="G113" s="40"/>
      <c r="H113" s="40"/>
      <c r="I113" s="191"/>
      <c r="J113" s="40"/>
      <c r="K113" s="40"/>
      <c r="L113" s="41"/>
      <c r="M113" s="192"/>
      <c r="N113" s="193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183</v>
      </c>
      <c r="AU113" s="21" t="s">
        <v>82</v>
      </c>
    </row>
    <row r="114" s="13" customFormat="1">
      <c r="A114" s="13"/>
      <c r="B114" s="200"/>
      <c r="C114" s="13"/>
      <c r="D114" s="194" t="s">
        <v>216</v>
      </c>
      <c r="E114" s="201" t="s">
        <v>3</v>
      </c>
      <c r="F114" s="202" t="s">
        <v>226</v>
      </c>
      <c r="G114" s="13"/>
      <c r="H114" s="203">
        <v>8</v>
      </c>
      <c r="I114" s="204"/>
      <c r="J114" s="13"/>
      <c r="K114" s="13"/>
      <c r="L114" s="200"/>
      <c r="M114" s="205"/>
      <c r="N114" s="206"/>
      <c r="O114" s="206"/>
      <c r="P114" s="206"/>
      <c r="Q114" s="206"/>
      <c r="R114" s="206"/>
      <c r="S114" s="206"/>
      <c r="T114" s="20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01" t="s">
        <v>216</v>
      </c>
      <c r="AU114" s="201" t="s">
        <v>82</v>
      </c>
      <c r="AV114" s="13" t="s">
        <v>82</v>
      </c>
      <c r="AW114" s="13" t="s">
        <v>34</v>
      </c>
      <c r="AX114" s="13" t="s">
        <v>80</v>
      </c>
      <c r="AY114" s="201" t="s">
        <v>141</v>
      </c>
    </row>
    <row r="115" s="2" customFormat="1" ht="44.25" customHeight="1">
      <c r="A115" s="40"/>
      <c r="B115" s="175"/>
      <c r="C115" s="176" t="s">
        <v>95</v>
      </c>
      <c r="D115" s="176" t="s">
        <v>144</v>
      </c>
      <c r="E115" s="177" t="s">
        <v>227</v>
      </c>
      <c r="F115" s="178" t="s">
        <v>228</v>
      </c>
      <c r="G115" s="179" t="s">
        <v>223</v>
      </c>
      <c r="H115" s="180">
        <v>13.087999999999999</v>
      </c>
      <c r="I115" s="181"/>
      <c r="J115" s="182">
        <f>ROUND(I115*H115,2)</f>
        <v>0</v>
      </c>
      <c r="K115" s="178" t="s">
        <v>181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163</v>
      </c>
      <c r="AT115" s="187" t="s">
        <v>144</v>
      </c>
      <c r="AU115" s="187" t="s">
        <v>82</v>
      </c>
      <c r="AY115" s="21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80</v>
      </c>
      <c r="BK115" s="188">
        <f>ROUND(I115*H115,2)</f>
        <v>0</v>
      </c>
      <c r="BL115" s="21" t="s">
        <v>163</v>
      </c>
      <c r="BM115" s="187" t="s">
        <v>229</v>
      </c>
    </row>
    <row r="116" s="2" customFormat="1">
      <c r="A116" s="40"/>
      <c r="B116" s="41"/>
      <c r="C116" s="40"/>
      <c r="D116" s="189" t="s">
        <v>183</v>
      </c>
      <c r="E116" s="40"/>
      <c r="F116" s="190" t="s">
        <v>230</v>
      </c>
      <c r="G116" s="40"/>
      <c r="H116" s="40"/>
      <c r="I116" s="191"/>
      <c r="J116" s="40"/>
      <c r="K116" s="40"/>
      <c r="L116" s="41"/>
      <c r="M116" s="192"/>
      <c r="N116" s="193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1" t="s">
        <v>183</v>
      </c>
      <c r="AU116" s="21" t="s">
        <v>82</v>
      </c>
    </row>
    <row r="117" s="13" customFormat="1">
      <c r="A117" s="13"/>
      <c r="B117" s="200"/>
      <c r="C117" s="13"/>
      <c r="D117" s="194" t="s">
        <v>216</v>
      </c>
      <c r="E117" s="201" t="s">
        <v>3</v>
      </c>
      <c r="F117" s="202" t="s">
        <v>231</v>
      </c>
      <c r="G117" s="13"/>
      <c r="H117" s="203">
        <v>13.087999999999999</v>
      </c>
      <c r="I117" s="204"/>
      <c r="J117" s="13"/>
      <c r="K117" s="13"/>
      <c r="L117" s="200"/>
      <c r="M117" s="205"/>
      <c r="N117" s="206"/>
      <c r="O117" s="206"/>
      <c r="P117" s="206"/>
      <c r="Q117" s="206"/>
      <c r="R117" s="206"/>
      <c r="S117" s="206"/>
      <c r="T117" s="20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01" t="s">
        <v>216</v>
      </c>
      <c r="AU117" s="201" t="s">
        <v>82</v>
      </c>
      <c r="AV117" s="13" t="s">
        <v>82</v>
      </c>
      <c r="AW117" s="13" t="s">
        <v>34</v>
      </c>
      <c r="AX117" s="13" t="s">
        <v>80</v>
      </c>
      <c r="AY117" s="201" t="s">
        <v>141</v>
      </c>
    </row>
    <row r="118" s="2" customFormat="1" ht="62.7" customHeight="1">
      <c r="A118" s="40"/>
      <c r="B118" s="175"/>
      <c r="C118" s="176" t="s">
        <v>163</v>
      </c>
      <c r="D118" s="176" t="s">
        <v>144</v>
      </c>
      <c r="E118" s="177" t="s">
        <v>232</v>
      </c>
      <c r="F118" s="178" t="s">
        <v>233</v>
      </c>
      <c r="G118" s="179" t="s">
        <v>223</v>
      </c>
      <c r="H118" s="180">
        <v>30.638000000000002</v>
      </c>
      <c r="I118" s="181"/>
      <c r="J118" s="182">
        <f>ROUND(I118*H118,2)</f>
        <v>0</v>
      </c>
      <c r="K118" s="178" t="s">
        <v>181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163</v>
      </c>
      <c r="AT118" s="187" t="s">
        <v>144</v>
      </c>
      <c r="AU118" s="187" t="s">
        <v>82</v>
      </c>
      <c r="AY118" s="21" t="s">
        <v>141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80</v>
      </c>
      <c r="BK118" s="188">
        <f>ROUND(I118*H118,2)</f>
        <v>0</v>
      </c>
      <c r="BL118" s="21" t="s">
        <v>163</v>
      </c>
      <c r="BM118" s="187" t="s">
        <v>234</v>
      </c>
    </row>
    <row r="119" s="2" customFormat="1">
      <c r="A119" s="40"/>
      <c r="B119" s="41"/>
      <c r="C119" s="40"/>
      <c r="D119" s="189" t="s">
        <v>183</v>
      </c>
      <c r="E119" s="40"/>
      <c r="F119" s="190" t="s">
        <v>235</v>
      </c>
      <c r="G119" s="40"/>
      <c r="H119" s="40"/>
      <c r="I119" s="191"/>
      <c r="J119" s="40"/>
      <c r="K119" s="40"/>
      <c r="L119" s="41"/>
      <c r="M119" s="192"/>
      <c r="N119" s="193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1" t="s">
        <v>183</v>
      </c>
      <c r="AU119" s="21" t="s">
        <v>82</v>
      </c>
    </row>
    <row r="120" s="13" customFormat="1">
      <c r="A120" s="13"/>
      <c r="B120" s="200"/>
      <c r="C120" s="13"/>
      <c r="D120" s="194" t="s">
        <v>216</v>
      </c>
      <c r="E120" s="201" t="s">
        <v>3</v>
      </c>
      <c r="F120" s="202" t="s">
        <v>236</v>
      </c>
      <c r="G120" s="13"/>
      <c r="H120" s="203">
        <v>13.087999999999999</v>
      </c>
      <c r="I120" s="204"/>
      <c r="J120" s="13"/>
      <c r="K120" s="13"/>
      <c r="L120" s="200"/>
      <c r="M120" s="205"/>
      <c r="N120" s="206"/>
      <c r="O120" s="206"/>
      <c r="P120" s="206"/>
      <c r="Q120" s="206"/>
      <c r="R120" s="206"/>
      <c r="S120" s="206"/>
      <c r="T120" s="20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01" t="s">
        <v>216</v>
      </c>
      <c r="AU120" s="201" t="s">
        <v>82</v>
      </c>
      <c r="AV120" s="13" t="s">
        <v>82</v>
      </c>
      <c r="AW120" s="13" t="s">
        <v>34</v>
      </c>
      <c r="AX120" s="13" t="s">
        <v>72</v>
      </c>
      <c r="AY120" s="201" t="s">
        <v>141</v>
      </c>
    </row>
    <row r="121" s="13" customFormat="1">
      <c r="A121" s="13"/>
      <c r="B121" s="200"/>
      <c r="C121" s="13"/>
      <c r="D121" s="194" t="s">
        <v>216</v>
      </c>
      <c r="E121" s="201" t="s">
        <v>3</v>
      </c>
      <c r="F121" s="202" t="s">
        <v>237</v>
      </c>
      <c r="G121" s="13"/>
      <c r="H121" s="203">
        <v>8</v>
      </c>
      <c r="I121" s="204"/>
      <c r="J121" s="13"/>
      <c r="K121" s="13"/>
      <c r="L121" s="200"/>
      <c r="M121" s="205"/>
      <c r="N121" s="206"/>
      <c r="O121" s="206"/>
      <c r="P121" s="206"/>
      <c r="Q121" s="206"/>
      <c r="R121" s="206"/>
      <c r="S121" s="206"/>
      <c r="T121" s="20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01" t="s">
        <v>216</v>
      </c>
      <c r="AU121" s="201" t="s">
        <v>82</v>
      </c>
      <c r="AV121" s="13" t="s">
        <v>82</v>
      </c>
      <c r="AW121" s="13" t="s">
        <v>34</v>
      </c>
      <c r="AX121" s="13" t="s">
        <v>72</v>
      </c>
      <c r="AY121" s="201" t="s">
        <v>141</v>
      </c>
    </row>
    <row r="122" s="13" customFormat="1">
      <c r="A122" s="13"/>
      <c r="B122" s="200"/>
      <c r="C122" s="13"/>
      <c r="D122" s="194" t="s">
        <v>216</v>
      </c>
      <c r="E122" s="201" t="s">
        <v>3</v>
      </c>
      <c r="F122" s="202" t="s">
        <v>238</v>
      </c>
      <c r="G122" s="13"/>
      <c r="H122" s="203">
        <v>9.5500000000000007</v>
      </c>
      <c r="I122" s="204"/>
      <c r="J122" s="13"/>
      <c r="K122" s="13"/>
      <c r="L122" s="200"/>
      <c r="M122" s="205"/>
      <c r="N122" s="206"/>
      <c r="O122" s="206"/>
      <c r="P122" s="206"/>
      <c r="Q122" s="206"/>
      <c r="R122" s="206"/>
      <c r="S122" s="206"/>
      <c r="T122" s="20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1" t="s">
        <v>216</v>
      </c>
      <c r="AU122" s="201" t="s">
        <v>82</v>
      </c>
      <c r="AV122" s="13" t="s">
        <v>82</v>
      </c>
      <c r="AW122" s="13" t="s">
        <v>34</v>
      </c>
      <c r="AX122" s="13" t="s">
        <v>72</v>
      </c>
      <c r="AY122" s="201" t="s">
        <v>141</v>
      </c>
    </row>
    <row r="123" s="15" customFormat="1">
      <c r="A123" s="15"/>
      <c r="B123" s="215"/>
      <c r="C123" s="15"/>
      <c r="D123" s="194" t="s">
        <v>216</v>
      </c>
      <c r="E123" s="216" t="s">
        <v>3</v>
      </c>
      <c r="F123" s="217" t="s">
        <v>220</v>
      </c>
      <c r="G123" s="15"/>
      <c r="H123" s="218">
        <v>30.638000000000002</v>
      </c>
      <c r="I123" s="219"/>
      <c r="J123" s="15"/>
      <c r="K123" s="15"/>
      <c r="L123" s="215"/>
      <c r="M123" s="220"/>
      <c r="N123" s="221"/>
      <c r="O123" s="221"/>
      <c r="P123" s="221"/>
      <c r="Q123" s="221"/>
      <c r="R123" s="221"/>
      <c r="S123" s="221"/>
      <c r="T123" s="22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16" t="s">
        <v>216</v>
      </c>
      <c r="AU123" s="216" t="s">
        <v>82</v>
      </c>
      <c r="AV123" s="15" t="s">
        <v>163</v>
      </c>
      <c r="AW123" s="15" t="s">
        <v>34</v>
      </c>
      <c r="AX123" s="15" t="s">
        <v>80</v>
      </c>
      <c r="AY123" s="216" t="s">
        <v>141</v>
      </c>
    </row>
    <row r="124" s="2" customFormat="1" ht="66.75" customHeight="1">
      <c r="A124" s="40"/>
      <c r="B124" s="175"/>
      <c r="C124" s="176" t="s">
        <v>140</v>
      </c>
      <c r="D124" s="176" t="s">
        <v>144</v>
      </c>
      <c r="E124" s="177" t="s">
        <v>239</v>
      </c>
      <c r="F124" s="178" t="s">
        <v>240</v>
      </c>
      <c r="G124" s="179" t="s">
        <v>223</v>
      </c>
      <c r="H124" s="180">
        <v>306.38</v>
      </c>
      <c r="I124" s="181"/>
      <c r="J124" s="182">
        <f>ROUND(I124*H124,2)</f>
        <v>0</v>
      </c>
      <c r="K124" s="178" t="s">
        <v>181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163</v>
      </c>
      <c r="AT124" s="187" t="s">
        <v>144</v>
      </c>
      <c r="AU124" s="187" t="s">
        <v>82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163</v>
      </c>
      <c r="BM124" s="187" t="s">
        <v>241</v>
      </c>
    </row>
    <row r="125" s="2" customFormat="1">
      <c r="A125" s="40"/>
      <c r="B125" s="41"/>
      <c r="C125" s="40"/>
      <c r="D125" s="189" t="s">
        <v>183</v>
      </c>
      <c r="E125" s="40"/>
      <c r="F125" s="190" t="s">
        <v>242</v>
      </c>
      <c r="G125" s="40"/>
      <c r="H125" s="40"/>
      <c r="I125" s="191"/>
      <c r="J125" s="40"/>
      <c r="K125" s="40"/>
      <c r="L125" s="41"/>
      <c r="M125" s="192"/>
      <c r="N125" s="193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183</v>
      </c>
      <c r="AU125" s="21" t="s">
        <v>82</v>
      </c>
    </row>
    <row r="126" s="13" customFormat="1">
      <c r="A126" s="13"/>
      <c r="B126" s="200"/>
      <c r="C126" s="13"/>
      <c r="D126" s="194" t="s">
        <v>216</v>
      </c>
      <c r="E126" s="13"/>
      <c r="F126" s="202" t="s">
        <v>243</v>
      </c>
      <c r="G126" s="13"/>
      <c r="H126" s="203">
        <v>306.38</v>
      </c>
      <c r="I126" s="204"/>
      <c r="J126" s="13"/>
      <c r="K126" s="13"/>
      <c r="L126" s="200"/>
      <c r="M126" s="205"/>
      <c r="N126" s="206"/>
      <c r="O126" s="206"/>
      <c r="P126" s="206"/>
      <c r="Q126" s="206"/>
      <c r="R126" s="206"/>
      <c r="S126" s="206"/>
      <c r="T126" s="20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1" t="s">
        <v>216</v>
      </c>
      <c r="AU126" s="201" t="s">
        <v>82</v>
      </c>
      <c r="AV126" s="13" t="s">
        <v>82</v>
      </c>
      <c r="AW126" s="13" t="s">
        <v>4</v>
      </c>
      <c r="AX126" s="13" t="s">
        <v>80</v>
      </c>
      <c r="AY126" s="201" t="s">
        <v>141</v>
      </c>
    </row>
    <row r="127" s="2" customFormat="1" ht="37.8" customHeight="1">
      <c r="A127" s="40"/>
      <c r="B127" s="175"/>
      <c r="C127" s="176" t="s">
        <v>174</v>
      </c>
      <c r="D127" s="176" t="s">
        <v>144</v>
      </c>
      <c r="E127" s="177" t="s">
        <v>244</v>
      </c>
      <c r="F127" s="178" t="s">
        <v>245</v>
      </c>
      <c r="G127" s="179" t="s">
        <v>223</v>
      </c>
      <c r="H127" s="180">
        <v>30.638000000000002</v>
      </c>
      <c r="I127" s="181"/>
      <c r="J127" s="182">
        <f>ROUND(I127*H127,2)</f>
        <v>0</v>
      </c>
      <c r="K127" s="178" t="s">
        <v>181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163</v>
      </c>
      <c r="AT127" s="187" t="s">
        <v>144</v>
      </c>
      <c r="AU127" s="187" t="s">
        <v>82</v>
      </c>
      <c r="AY127" s="21" t="s">
        <v>141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80</v>
      </c>
      <c r="BK127" s="188">
        <f>ROUND(I127*H127,2)</f>
        <v>0</v>
      </c>
      <c r="BL127" s="21" t="s">
        <v>163</v>
      </c>
      <c r="BM127" s="187" t="s">
        <v>246</v>
      </c>
    </row>
    <row r="128" s="2" customFormat="1">
      <c r="A128" s="40"/>
      <c r="B128" s="41"/>
      <c r="C128" s="40"/>
      <c r="D128" s="189" t="s">
        <v>183</v>
      </c>
      <c r="E128" s="40"/>
      <c r="F128" s="190" t="s">
        <v>247</v>
      </c>
      <c r="G128" s="40"/>
      <c r="H128" s="40"/>
      <c r="I128" s="191"/>
      <c r="J128" s="40"/>
      <c r="K128" s="40"/>
      <c r="L128" s="41"/>
      <c r="M128" s="192"/>
      <c r="N128" s="193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1" t="s">
        <v>183</v>
      </c>
      <c r="AU128" s="21" t="s">
        <v>82</v>
      </c>
    </row>
    <row r="129" s="2" customFormat="1" ht="44.25" customHeight="1">
      <c r="A129" s="40"/>
      <c r="B129" s="175"/>
      <c r="C129" s="176" t="s">
        <v>178</v>
      </c>
      <c r="D129" s="176" t="s">
        <v>144</v>
      </c>
      <c r="E129" s="177" t="s">
        <v>248</v>
      </c>
      <c r="F129" s="178" t="s">
        <v>249</v>
      </c>
      <c r="G129" s="179" t="s">
        <v>250</v>
      </c>
      <c r="H129" s="180">
        <v>52.085000000000001</v>
      </c>
      <c r="I129" s="181"/>
      <c r="J129" s="182">
        <f>ROUND(I129*H129,2)</f>
        <v>0</v>
      </c>
      <c r="K129" s="178" t="s">
        <v>181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163</v>
      </c>
      <c r="AT129" s="187" t="s">
        <v>144</v>
      </c>
      <c r="AU129" s="187" t="s">
        <v>82</v>
      </c>
      <c r="AY129" s="21" t="s">
        <v>141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80</v>
      </c>
      <c r="BK129" s="188">
        <f>ROUND(I129*H129,2)</f>
        <v>0</v>
      </c>
      <c r="BL129" s="21" t="s">
        <v>163</v>
      </c>
      <c r="BM129" s="187" t="s">
        <v>251</v>
      </c>
    </row>
    <row r="130" s="2" customFormat="1">
      <c r="A130" s="40"/>
      <c r="B130" s="41"/>
      <c r="C130" s="40"/>
      <c r="D130" s="189" t="s">
        <v>183</v>
      </c>
      <c r="E130" s="40"/>
      <c r="F130" s="190" t="s">
        <v>252</v>
      </c>
      <c r="G130" s="40"/>
      <c r="H130" s="40"/>
      <c r="I130" s="191"/>
      <c r="J130" s="40"/>
      <c r="K130" s="40"/>
      <c r="L130" s="41"/>
      <c r="M130" s="192"/>
      <c r="N130" s="193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1" t="s">
        <v>183</v>
      </c>
      <c r="AU130" s="21" t="s">
        <v>82</v>
      </c>
    </row>
    <row r="131" s="13" customFormat="1">
      <c r="A131" s="13"/>
      <c r="B131" s="200"/>
      <c r="C131" s="13"/>
      <c r="D131" s="194" t="s">
        <v>216</v>
      </c>
      <c r="E131" s="13"/>
      <c r="F131" s="202" t="s">
        <v>253</v>
      </c>
      <c r="G131" s="13"/>
      <c r="H131" s="203">
        <v>52.085000000000001</v>
      </c>
      <c r="I131" s="204"/>
      <c r="J131" s="13"/>
      <c r="K131" s="13"/>
      <c r="L131" s="200"/>
      <c r="M131" s="205"/>
      <c r="N131" s="206"/>
      <c r="O131" s="206"/>
      <c r="P131" s="206"/>
      <c r="Q131" s="206"/>
      <c r="R131" s="206"/>
      <c r="S131" s="206"/>
      <c r="T131" s="20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1" t="s">
        <v>216</v>
      </c>
      <c r="AU131" s="201" t="s">
        <v>82</v>
      </c>
      <c r="AV131" s="13" t="s">
        <v>82</v>
      </c>
      <c r="AW131" s="13" t="s">
        <v>4</v>
      </c>
      <c r="AX131" s="13" t="s">
        <v>80</v>
      </c>
      <c r="AY131" s="201" t="s">
        <v>141</v>
      </c>
    </row>
    <row r="132" s="2" customFormat="1" ht="55.5" customHeight="1">
      <c r="A132" s="40"/>
      <c r="B132" s="175"/>
      <c r="C132" s="176" t="s">
        <v>254</v>
      </c>
      <c r="D132" s="176" t="s">
        <v>144</v>
      </c>
      <c r="E132" s="177" t="s">
        <v>255</v>
      </c>
      <c r="F132" s="178" t="s">
        <v>256</v>
      </c>
      <c r="G132" s="179" t="s">
        <v>213</v>
      </c>
      <c r="H132" s="180">
        <v>18.25</v>
      </c>
      <c r="I132" s="181"/>
      <c r="J132" s="182">
        <f>ROUND(I132*H132,2)</f>
        <v>0</v>
      </c>
      <c r="K132" s="178" t="s">
        <v>181</v>
      </c>
      <c r="L132" s="41"/>
      <c r="M132" s="183" t="s">
        <v>3</v>
      </c>
      <c r="N132" s="184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163</v>
      </c>
      <c r="AT132" s="187" t="s">
        <v>144</v>
      </c>
      <c r="AU132" s="187" t="s">
        <v>82</v>
      </c>
      <c r="AY132" s="21" t="s">
        <v>141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80</v>
      </c>
      <c r="BK132" s="188">
        <f>ROUND(I132*H132,2)</f>
        <v>0</v>
      </c>
      <c r="BL132" s="21" t="s">
        <v>163</v>
      </c>
      <c r="BM132" s="187" t="s">
        <v>257</v>
      </c>
    </row>
    <row r="133" s="2" customFormat="1">
      <c r="A133" s="40"/>
      <c r="B133" s="41"/>
      <c r="C133" s="40"/>
      <c r="D133" s="189" t="s">
        <v>183</v>
      </c>
      <c r="E133" s="40"/>
      <c r="F133" s="190" t="s">
        <v>258</v>
      </c>
      <c r="G133" s="40"/>
      <c r="H133" s="40"/>
      <c r="I133" s="191"/>
      <c r="J133" s="40"/>
      <c r="K133" s="40"/>
      <c r="L133" s="41"/>
      <c r="M133" s="192"/>
      <c r="N133" s="193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183</v>
      </c>
      <c r="AU133" s="21" t="s">
        <v>82</v>
      </c>
    </row>
    <row r="134" s="13" customFormat="1">
      <c r="A134" s="13"/>
      <c r="B134" s="200"/>
      <c r="C134" s="13"/>
      <c r="D134" s="194" t="s">
        <v>216</v>
      </c>
      <c r="E134" s="201" t="s">
        <v>3</v>
      </c>
      <c r="F134" s="202" t="s">
        <v>259</v>
      </c>
      <c r="G134" s="13"/>
      <c r="H134" s="203">
        <v>18.25</v>
      </c>
      <c r="I134" s="204"/>
      <c r="J134" s="13"/>
      <c r="K134" s="13"/>
      <c r="L134" s="200"/>
      <c r="M134" s="205"/>
      <c r="N134" s="206"/>
      <c r="O134" s="206"/>
      <c r="P134" s="206"/>
      <c r="Q134" s="206"/>
      <c r="R134" s="206"/>
      <c r="S134" s="206"/>
      <c r="T134" s="20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1" t="s">
        <v>216</v>
      </c>
      <c r="AU134" s="201" t="s">
        <v>82</v>
      </c>
      <c r="AV134" s="13" t="s">
        <v>82</v>
      </c>
      <c r="AW134" s="13" t="s">
        <v>34</v>
      </c>
      <c r="AX134" s="13" t="s">
        <v>80</v>
      </c>
      <c r="AY134" s="201" t="s">
        <v>141</v>
      </c>
    </row>
    <row r="135" s="2" customFormat="1" ht="37.8" customHeight="1">
      <c r="A135" s="40"/>
      <c r="B135" s="175"/>
      <c r="C135" s="176" t="s">
        <v>260</v>
      </c>
      <c r="D135" s="176" t="s">
        <v>144</v>
      </c>
      <c r="E135" s="177" t="s">
        <v>261</v>
      </c>
      <c r="F135" s="178" t="s">
        <v>262</v>
      </c>
      <c r="G135" s="179" t="s">
        <v>213</v>
      </c>
      <c r="H135" s="180">
        <v>18.25</v>
      </c>
      <c r="I135" s="181"/>
      <c r="J135" s="182">
        <f>ROUND(I135*H135,2)</f>
        <v>0</v>
      </c>
      <c r="K135" s="178" t="s">
        <v>181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163</v>
      </c>
      <c r="AT135" s="187" t="s">
        <v>144</v>
      </c>
      <c r="AU135" s="187" t="s">
        <v>82</v>
      </c>
      <c r="AY135" s="21" t="s">
        <v>141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80</v>
      </c>
      <c r="BK135" s="188">
        <f>ROUND(I135*H135,2)</f>
        <v>0</v>
      </c>
      <c r="BL135" s="21" t="s">
        <v>163</v>
      </c>
      <c r="BM135" s="187" t="s">
        <v>263</v>
      </c>
    </row>
    <row r="136" s="2" customFormat="1">
      <c r="A136" s="40"/>
      <c r="B136" s="41"/>
      <c r="C136" s="40"/>
      <c r="D136" s="189" t="s">
        <v>183</v>
      </c>
      <c r="E136" s="40"/>
      <c r="F136" s="190" t="s">
        <v>264</v>
      </c>
      <c r="G136" s="40"/>
      <c r="H136" s="40"/>
      <c r="I136" s="191"/>
      <c r="J136" s="40"/>
      <c r="K136" s="40"/>
      <c r="L136" s="41"/>
      <c r="M136" s="192"/>
      <c r="N136" s="193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1" t="s">
        <v>183</v>
      </c>
      <c r="AU136" s="21" t="s">
        <v>82</v>
      </c>
    </row>
    <row r="137" s="2" customFormat="1" ht="37.8" customHeight="1">
      <c r="A137" s="40"/>
      <c r="B137" s="175"/>
      <c r="C137" s="176" t="s">
        <v>265</v>
      </c>
      <c r="D137" s="176" t="s">
        <v>144</v>
      </c>
      <c r="E137" s="177" t="s">
        <v>266</v>
      </c>
      <c r="F137" s="178" t="s">
        <v>267</v>
      </c>
      <c r="G137" s="179" t="s">
        <v>213</v>
      </c>
      <c r="H137" s="180">
        <v>18.25</v>
      </c>
      <c r="I137" s="181"/>
      <c r="J137" s="182">
        <f>ROUND(I137*H137,2)</f>
        <v>0</v>
      </c>
      <c r="K137" s="178" t="s">
        <v>181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163</v>
      </c>
      <c r="AT137" s="187" t="s">
        <v>144</v>
      </c>
      <c r="AU137" s="187" t="s">
        <v>82</v>
      </c>
      <c r="AY137" s="21" t="s">
        <v>141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80</v>
      </c>
      <c r="BK137" s="188">
        <f>ROUND(I137*H137,2)</f>
        <v>0</v>
      </c>
      <c r="BL137" s="21" t="s">
        <v>163</v>
      </c>
      <c r="BM137" s="187" t="s">
        <v>268</v>
      </c>
    </row>
    <row r="138" s="2" customFormat="1">
      <c r="A138" s="40"/>
      <c r="B138" s="41"/>
      <c r="C138" s="40"/>
      <c r="D138" s="189" t="s">
        <v>183</v>
      </c>
      <c r="E138" s="40"/>
      <c r="F138" s="190" t="s">
        <v>269</v>
      </c>
      <c r="G138" s="40"/>
      <c r="H138" s="40"/>
      <c r="I138" s="191"/>
      <c r="J138" s="40"/>
      <c r="K138" s="40"/>
      <c r="L138" s="41"/>
      <c r="M138" s="192"/>
      <c r="N138" s="193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183</v>
      </c>
      <c r="AU138" s="21" t="s">
        <v>82</v>
      </c>
    </row>
    <row r="139" s="2" customFormat="1" ht="16.5" customHeight="1">
      <c r="A139" s="40"/>
      <c r="B139" s="175"/>
      <c r="C139" s="223" t="s">
        <v>270</v>
      </c>
      <c r="D139" s="223" t="s">
        <v>271</v>
      </c>
      <c r="E139" s="224" t="s">
        <v>272</v>
      </c>
      <c r="F139" s="225" t="s">
        <v>273</v>
      </c>
      <c r="G139" s="226" t="s">
        <v>274</v>
      </c>
      <c r="H139" s="227">
        <v>0.91300000000000003</v>
      </c>
      <c r="I139" s="228"/>
      <c r="J139" s="229">
        <f>ROUND(I139*H139,2)</f>
        <v>0</v>
      </c>
      <c r="K139" s="225" t="s">
        <v>181</v>
      </c>
      <c r="L139" s="230"/>
      <c r="M139" s="231" t="s">
        <v>3</v>
      </c>
      <c r="N139" s="232" t="s">
        <v>43</v>
      </c>
      <c r="O139" s="74"/>
      <c r="P139" s="185">
        <f>O139*H139</f>
        <v>0</v>
      </c>
      <c r="Q139" s="185">
        <v>0.001</v>
      </c>
      <c r="R139" s="185">
        <f>Q139*H139</f>
        <v>0.00091300000000000007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254</v>
      </c>
      <c r="AT139" s="187" t="s">
        <v>271</v>
      </c>
      <c r="AU139" s="187" t="s">
        <v>82</v>
      </c>
      <c r="AY139" s="21" t="s">
        <v>141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80</v>
      </c>
      <c r="BK139" s="188">
        <f>ROUND(I139*H139,2)</f>
        <v>0</v>
      </c>
      <c r="BL139" s="21" t="s">
        <v>163</v>
      </c>
      <c r="BM139" s="187" t="s">
        <v>275</v>
      </c>
    </row>
    <row r="140" s="13" customFormat="1">
      <c r="A140" s="13"/>
      <c r="B140" s="200"/>
      <c r="C140" s="13"/>
      <c r="D140" s="194" t="s">
        <v>216</v>
      </c>
      <c r="E140" s="13"/>
      <c r="F140" s="202" t="s">
        <v>276</v>
      </c>
      <c r="G140" s="13"/>
      <c r="H140" s="203">
        <v>0.91300000000000003</v>
      </c>
      <c r="I140" s="204"/>
      <c r="J140" s="13"/>
      <c r="K140" s="13"/>
      <c r="L140" s="200"/>
      <c r="M140" s="205"/>
      <c r="N140" s="206"/>
      <c r="O140" s="206"/>
      <c r="P140" s="206"/>
      <c r="Q140" s="206"/>
      <c r="R140" s="206"/>
      <c r="S140" s="206"/>
      <c r="T140" s="20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1" t="s">
        <v>216</v>
      </c>
      <c r="AU140" s="201" t="s">
        <v>82</v>
      </c>
      <c r="AV140" s="13" t="s">
        <v>82</v>
      </c>
      <c r="AW140" s="13" t="s">
        <v>4</v>
      </c>
      <c r="AX140" s="13" t="s">
        <v>80</v>
      </c>
      <c r="AY140" s="201" t="s">
        <v>141</v>
      </c>
    </row>
    <row r="141" s="12" customFormat="1" ht="22.8" customHeight="1">
      <c r="A141" s="12"/>
      <c r="B141" s="162"/>
      <c r="C141" s="12"/>
      <c r="D141" s="163" t="s">
        <v>71</v>
      </c>
      <c r="E141" s="173" t="s">
        <v>82</v>
      </c>
      <c r="F141" s="173" t="s">
        <v>277</v>
      </c>
      <c r="G141" s="12"/>
      <c r="H141" s="12"/>
      <c r="I141" s="165"/>
      <c r="J141" s="174">
        <f>BK141</f>
        <v>0</v>
      </c>
      <c r="K141" s="12"/>
      <c r="L141" s="162"/>
      <c r="M141" s="167"/>
      <c r="N141" s="168"/>
      <c r="O141" s="168"/>
      <c r="P141" s="169">
        <f>SUM(P142:P149)</f>
        <v>0</v>
      </c>
      <c r="Q141" s="168"/>
      <c r="R141" s="169">
        <f>SUM(R142:R149)</f>
        <v>27.672829099999998</v>
      </c>
      <c r="S141" s="168"/>
      <c r="T141" s="170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3" t="s">
        <v>80</v>
      </c>
      <c r="AT141" s="171" t="s">
        <v>71</v>
      </c>
      <c r="AU141" s="171" t="s">
        <v>80</v>
      </c>
      <c r="AY141" s="163" t="s">
        <v>141</v>
      </c>
      <c r="BK141" s="172">
        <f>SUM(BK142:BK149)</f>
        <v>0</v>
      </c>
    </row>
    <row r="142" s="2" customFormat="1" ht="24.15" customHeight="1">
      <c r="A142" s="40"/>
      <c r="B142" s="175"/>
      <c r="C142" s="176" t="s">
        <v>9</v>
      </c>
      <c r="D142" s="176" t="s">
        <v>144</v>
      </c>
      <c r="E142" s="177" t="s">
        <v>278</v>
      </c>
      <c r="F142" s="178" t="s">
        <v>279</v>
      </c>
      <c r="G142" s="179" t="s">
        <v>223</v>
      </c>
      <c r="H142" s="180">
        <v>11.029999999999999</v>
      </c>
      <c r="I142" s="181"/>
      <c r="J142" s="182">
        <f>ROUND(I142*H142,2)</f>
        <v>0</v>
      </c>
      <c r="K142" s="178" t="s">
        <v>181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2.5018699999999998</v>
      </c>
      <c r="R142" s="185">
        <f>Q142*H142</f>
        <v>27.595626099999997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163</v>
      </c>
      <c r="AT142" s="187" t="s">
        <v>144</v>
      </c>
      <c r="AU142" s="187" t="s">
        <v>82</v>
      </c>
      <c r="AY142" s="21" t="s">
        <v>141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80</v>
      </c>
      <c r="BK142" s="188">
        <f>ROUND(I142*H142,2)</f>
        <v>0</v>
      </c>
      <c r="BL142" s="21" t="s">
        <v>163</v>
      </c>
      <c r="BM142" s="187" t="s">
        <v>280</v>
      </c>
    </row>
    <row r="143" s="2" customFormat="1">
      <c r="A143" s="40"/>
      <c r="B143" s="41"/>
      <c r="C143" s="40"/>
      <c r="D143" s="189" t="s">
        <v>183</v>
      </c>
      <c r="E143" s="40"/>
      <c r="F143" s="190" t="s">
        <v>281</v>
      </c>
      <c r="G143" s="40"/>
      <c r="H143" s="40"/>
      <c r="I143" s="191"/>
      <c r="J143" s="40"/>
      <c r="K143" s="40"/>
      <c r="L143" s="41"/>
      <c r="M143" s="192"/>
      <c r="N143" s="193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1" t="s">
        <v>183</v>
      </c>
      <c r="AU143" s="21" t="s">
        <v>82</v>
      </c>
    </row>
    <row r="144" s="13" customFormat="1">
      <c r="A144" s="13"/>
      <c r="B144" s="200"/>
      <c r="C144" s="13"/>
      <c r="D144" s="194" t="s">
        <v>216</v>
      </c>
      <c r="E144" s="201" t="s">
        <v>3</v>
      </c>
      <c r="F144" s="202" t="s">
        <v>282</v>
      </c>
      <c r="G144" s="13"/>
      <c r="H144" s="203">
        <v>11.029999999999999</v>
      </c>
      <c r="I144" s="204"/>
      <c r="J144" s="13"/>
      <c r="K144" s="13"/>
      <c r="L144" s="200"/>
      <c r="M144" s="205"/>
      <c r="N144" s="206"/>
      <c r="O144" s="206"/>
      <c r="P144" s="206"/>
      <c r="Q144" s="206"/>
      <c r="R144" s="206"/>
      <c r="S144" s="206"/>
      <c r="T144" s="20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1" t="s">
        <v>216</v>
      </c>
      <c r="AU144" s="201" t="s">
        <v>82</v>
      </c>
      <c r="AV144" s="13" t="s">
        <v>82</v>
      </c>
      <c r="AW144" s="13" t="s">
        <v>34</v>
      </c>
      <c r="AX144" s="13" t="s">
        <v>80</v>
      </c>
      <c r="AY144" s="201" t="s">
        <v>141</v>
      </c>
    </row>
    <row r="145" s="2" customFormat="1" ht="16.5" customHeight="1">
      <c r="A145" s="40"/>
      <c r="B145" s="175"/>
      <c r="C145" s="176" t="s">
        <v>283</v>
      </c>
      <c r="D145" s="176" t="s">
        <v>144</v>
      </c>
      <c r="E145" s="177" t="s">
        <v>284</v>
      </c>
      <c r="F145" s="178" t="s">
        <v>285</v>
      </c>
      <c r="G145" s="179" t="s">
        <v>213</v>
      </c>
      <c r="H145" s="180">
        <v>28.699999999999999</v>
      </c>
      <c r="I145" s="181"/>
      <c r="J145" s="182">
        <f>ROUND(I145*H145,2)</f>
        <v>0</v>
      </c>
      <c r="K145" s="178" t="s">
        <v>181</v>
      </c>
      <c r="L145" s="41"/>
      <c r="M145" s="183" t="s">
        <v>3</v>
      </c>
      <c r="N145" s="184" t="s">
        <v>43</v>
      </c>
      <c r="O145" s="74"/>
      <c r="P145" s="185">
        <f>O145*H145</f>
        <v>0</v>
      </c>
      <c r="Q145" s="185">
        <v>0.0026900000000000001</v>
      </c>
      <c r="R145" s="185">
        <f>Q145*H145</f>
        <v>0.077203000000000008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163</v>
      </c>
      <c r="AT145" s="187" t="s">
        <v>144</v>
      </c>
      <c r="AU145" s="187" t="s">
        <v>82</v>
      </c>
      <c r="AY145" s="21" t="s">
        <v>141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80</v>
      </c>
      <c r="BK145" s="188">
        <f>ROUND(I145*H145,2)</f>
        <v>0</v>
      </c>
      <c r="BL145" s="21" t="s">
        <v>163</v>
      </c>
      <c r="BM145" s="187" t="s">
        <v>286</v>
      </c>
    </row>
    <row r="146" s="2" customFormat="1">
      <c r="A146" s="40"/>
      <c r="B146" s="41"/>
      <c r="C146" s="40"/>
      <c r="D146" s="189" t="s">
        <v>183</v>
      </c>
      <c r="E146" s="40"/>
      <c r="F146" s="190" t="s">
        <v>287</v>
      </c>
      <c r="G146" s="40"/>
      <c r="H146" s="40"/>
      <c r="I146" s="191"/>
      <c r="J146" s="40"/>
      <c r="K146" s="40"/>
      <c r="L146" s="41"/>
      <c r="M146" s="192"/>
      <c r="N146" s="193"/>
      <c r="O146" s="74"/>
      <c r="P146" s="74"/>
      <c r="Q146" s="74"/>
      <c r="R146" s="74"/>
      <c r="S146" s="74"/>
      <c r="T146" s="75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21" t="s">
        <v>183</v>
      </c>
      <c r="AU146" s="21" t="s">
        <v>82</v>
      </c>
    </row>
    <row r="147" s="13" customFormat="1">
      <c r="A147" s="13"/>
      <c r="B147" s="200"/>
      <c r="C147" s="13"/>
      <c r="D147" s="194" t="s">
        <v>216</v>
      </c>
      <c r="E147" s="201" t="s">
        <v>3</v>
      </c>
      <c r="F147" s="202" t="s">
        <v>288</v>
      </c>
      <c r="G147" s="13"/>
      <c r="H147" s="203">
        <v>28.699999999999999</v>
      </c>
      <c r="I147" s="204"/>
      <c r="J147" s="13"/>
      <c r="K147" s="13"/>
      <c r="L147" s="200"/>
      <c r="M147" s="205"/>
      <c r="N147" s="206"/>
      <c r="O147" s="206"/>
      <c r="P147" s="206"/>
      <c r="Q147" s="206"/>
      <c r="R147" s="206"/>
      <c r="S147" s="206"/>
      <c r="T147" s="20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1" t="s">
        <v>216</v>
      </c>
      <c r="AU147" s="201" t="s">
        <v>82</v>
      </c>
      <c r="AV147" s="13" t="s">
        <v>82</v>
      </c>
      <c r="AW147" s="13" t="s">
        <v>34</v>
      </c>
      <c r="AX147" s="13" t="s">
        <v>80</v>
      </c>
      <c r="AY147" s="201" t="s">
        <v>141</v>
      </c>
    </row>
    <row r="148" s="2" customFormat="1" ht="16.5" customHeight="1">
      <c r="A148" s="40"/>
      <c r="B148" s="175"/>
      <c r="C148" s="176" t="s">
        <v>289</v>
      </c>
      <c r="D148" s="176" t="s">
        <v>144</v>
      </c>
      <c r="E148" s="177" t="s">
        <v>290</v>
      </c>
      <c r="F148" s="178" t="s">
        <v>291</v>
      </c>
      <c r="G148" s="179" t="s">
        <v>213</v>
      </c>
      <c r="H148" s="180">
        <v>28.699999999999999</v>
      </c>
      <c r="I148" s="181"/>
      <c r="J148" s="182">
        <f>ROUND(I148*H148,2)</f>
        <v>0</v>
      </c>
      <c r="K148" s="178" t="s">
        <v>181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163</v>
      </c>
      <c r="AT148" s="187" t="s">
        <v>144</v>
      </c>
      <c r="AU148" s="187" t="s">
        <v>82</v>
      </c>
      <c r="AY148" s="21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80</v>
      </c>
      <c r="BK148" s="188">
        <f>ROUND(I148*H148,2)</f>
        <v>0</v>
      </c>
      <c r="BL148" s="21" t="s">
        <v>163</v>
      </c>
      <c r="BM148" s="187" t="s">
        <v>292</v>
      </c>
    </row>
    <row r="149" s="2" customFormat="1">
      <c r="A149" s="40"/>
      <c r="B149" s="41"/>
      <c r="C149" s="40"/>
      <c r="D149" s="189" t="s">
        <v>183</v>
      </c>
      <c r="E149" s="40"/>
      <c r="F149" s="190" t="s">
        <v>293</v>
      </c>
      <c r="G149" s="40"/>
      <c r="H149" s="40"/>
      <c r="I149" s="191"/>
      <c r="J149" s="40"/>
      <c r="K149" s="40"/>
      <c r="L149" s="41"/>
      <c r="M149" s="192"/>
      <c r="N149" s="193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183</v>
      </c>
      <c r="AU149" s="21" t="s">
        <v>82</v>
      </c>
    </row>
    <row r="150" s="12" customFormat="1" ht="22.8" customHeight="1">
      <c r="A150" s="12"/>
      <c r="B150" s="162"/>
      <c r="C150" s="12"/>
      <c r="D150" s="163" t="s">
        <v>71</v>
      </c>
      <c r="E150" s="173" t="s">
        <v>95</v>
      </c>
      <c r="F150" s="173" t="s">
        <v>294</v>
      </c>
      <c r="G150" s="12"/>
      <c r="H150" s="12"/>
      <c r="I150" s="165"/>
      <c r="J150" s="174">
        <f>BK150</f>
        <v>0</v>
      </c>
      <c r="K150" s="12"/>
      <c r="L150" s="162"/>
      <c r="M150" s="167"/>
      <c r="N150" s="168"/>
      <c r="O150" s="168"/>
      <c r="P150" s="169">
        <f>SUM(P151:P153)</f>
        <v>0</v>
      </c>
      <c r="Q150" s="168"/>
      <c r="R150" s="169">
        <f>SUM(R151:R153)</f>
        <v>0.29210000000000003</v>
      </c>
      <c r="S150" s="168"/>
      <c r="T150" s="170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3" t="s">
        <v>80</v>
      </c>
      <c r="AT150" s="171" t="s">
        <v>71</v>
      </c>
      <c r="AU150" s="171" t="s">
        <v>80</v>
      </c>
      <c r="AY150" s="163" t="s">
        <v>141</v>
      </c>
      <c r="BK150" s="172">
        <f>SUM(BK151:BK153)</f>
        <v>0</v>
      </c>
    </row>
    <row r="151" s="2" customFormat="1" ht="37.8" customHeight="1">
      <c r="A151" s="40"/>
      <c r="B151" s="175"/>
      <c r="C151" s="176" t="s">
        <v>295</v>
      </c>
      <c r="D151" s="176" t="s">
        <v>144</v>
      </c>
      <c r="E151" s="177" t="s">
        <v>296</v>
      </c>
      <c r="F151" s="178" t="s">
        <v>297</v>
      </c>
      <c r="G151" s="179" t="s">
        <v>213</v>
      </c>
      <c r="H151" s="180">
        <v>2</v>
      </c>
      <c r="I151" s="181"/>
      <c r="J151" s="182">
        <f>ROUND(I151*H151,2)</f>
        <v>0</v>
      </c>
      <c r="K151" s="178" t="s">
        <v>181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0.14605000000000001</v>
      </c>
      <c r="R151" s="185">
        <f>Q151*H151</f>
        <v>0.29210000000000003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163</v>
      </c>
      <c r="AT151" s="187" t="s">
        <v>144</v>
      </c>
      <c r="AU151" s="187" t="s">
        <v>82</v>
      </c>
      <c r="AY151" s="21" t="s">
        <v>141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80</v>
      </c>
      <c r="BK151" s="188">
        <f>ROUND(I151*H151,2)</f>
        <v>0</v>
      </c>
      <c r="BL151" s="21" t="s">
        <v>163</v>
      </c>
      <c r="BM151" s="187" t="s">
        <v>298</v>
      </c>
    </row>
    <row r="152" s="2" customFormat="1">
      <c r="A152" s="40"/>
      <c r="B152" s="41"/>
      <c r="C152" s="40"/>
      <c r="D152" s="189" t="s">
        <v>183</v>
      </c>
      <c r="E152" s="40"/>
      <c r="F152" s="190" t="s">
        <v>299</v>
      </c>
      <c r="G152" s="40"/>
      <c r="H152" s="40"/>
      <c r="I152" s="191"/>
      <c r="J152" s="40"/>
      <c r="K152" s="40"/>
      <c r="L152" s="41"/>
      <c r="M152" s="192"/>
      <c r="N152" s="193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183</v>
      </c>
      <c r="AU152" s="21" t="s">
        <v>82</v>
      </c>
    </row>
    <row r="153" s="13" customFormat="1">
      <c r="A153" s="13"/>
      <c r="B153" s="200"/>
      <c r="C153" s="13"/>
      <c r="D153" s="194" t="s">
        <v>216</v>
      </c>
      <c r="E153" s="201" t="s">
        <v>3</v>
      </c>
      <c r="F153" s="202" t="s">
        <v>300</v>
      </c>
      <c r="G153" s="13"/>
      <c r="H153" s="203">
        <v>2</v>
      </c>
      <c r="I153" s="204"/>
      <c r="J153" s="13"/>
      <c r="K153" s="13"/>
      <c r="L153" s="200"/>
      <c r="M153" s="205"/>
      <c r="N153" s="206"/>
      <c r="O153" s="206"/>
      <c r="P153" s="206"/>
      <c r="Q153" s="206"/>
      <c r="R153" s="206"/>
      <c r="S153" s="206"/>
      <c r="T153" s="20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1" t="s">
        <v>216</v>
      </c>
      <c r="AU153" s="201" t="s">
        <v>82</v>
      </c>
      <c r="AV153" s="13" t="s">
        <v>82</v>
      </c>
      <c r="AW153" s="13" t="s">
        <v>34</v>
      </c>
      <c r="AX153" s="13" t="s">
        <v>80</v>
      </c>
      <c r="AY153" s="201" t="s">
        <v>141</v>
      </c>
    </row>
    <row r="154" s="12" customFormat="1" ht="22.8" customHeight="1">
      <c r="A154" s="12"/>
      <c r="B154" s="162"/>
      <c r="C154" s="12"/>
      <c r="D154" s="163" t="s">
        <v>71</v>
      </c>
      <c r="E154" s="173" t="s">
        <v>140</v>
      </c>
      <c r="F154" s="173" t="s">
        <v>301</v>
      </c>
      <c r="G154" s="12"/>
      <c r="H154" s="12"/>
      <c r="I154" s="165"/>
      <c r="J154" s="174">
        <f>BK154</f>
        <v>0</v>
      </c>
      <c r="K154" s="12"/>
      <c r="L154" s="162"/>
      <c r="M154" s="167"/>
      <c r="N154" s="168"/>
      <c r="O154" s="168"/>
      <c r="P154" s="169">
        <f>SUM(P155:P165)</f>
        <v>0</v>
      </c>
      <c r="Q154" s="168"/>
      <c r="R154" s="169">
        <f>SUM(R155:R165)</f>
        <v>2.26464</v>
      </c>
      <c r="S154" s="168"/>
      <c r="T154" s="170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80</v>
      </c>
      <c r="AT154" s="171" t="s">
        <v>71</v>
      </c>
      <c r="AU154" s="171" t="s">
        <v>80</v>
      </c>
      <c r="AY154" s="163" t="s">
        <v>141</v>
      </c>
      <c r="BK154" s="172">
        <f>SUM(BK155:BK165)</f>
        <v>0</v>
      </c>
    </row>
    <row r="155" s="2" customFormat="1" ht="33" customHeight="1">
      <c r="A155" s="40"/>
      <c r="B155" s="175"/>
      <c r="C155" s="176" t="s">
        <v>302</v>
      </c>
      <c r="D155" s="176" t="s">
        <v>144</v>
      </c>
      <c r="E155" s="177" t="s">
        <v>303</v>
      </c>
      <c r="F155" s="178" t="s">
        <v>304</v>
      </c>
      <c r="G155" s="179" t="s">
        <v>213</v>
      </c>
      <c r="H155" s="180">
        <v>36.600000000000001</v>
      </c>
      <c r="I155" s="181"/>
      <c r="J155" s="182">
        <f>ROUND(I155*H155,2)</f>
        <v>0</v>
      </c>
      <c r="K155" s="178" t="s">
        <v>181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163</v>
      </c>
      <c r="AT155" s="187" t="s">
        <v>144</v>
      </c>
      <c r="AU155" s="187" t="s">
        <v>82</v>
      </c>
      <c r="AY155" s="21" t="s">
        <v>141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80</v>
      </c>
      <c r="BK155" s="188">
        <f>ROUND(I155*H155,2)</f>
        <v>0</v>
      </c>
      <c r="BL155" s="21" t="s">
        <v>163</v>
      </c>
      <c r="BM155" s="187" t="s">
        <v>305</v>
      </c>
    </row>
    <row r="156" s="2" customFormat="1">
      <c r="A156" s="40"/>
      <c r="B156" s="41"/>
      <c r="C156" s="40"/>
      <c r="D156" s="189" t="s">
        <v>183</v>
      </c>
      <c r="E156" s="40"/>
      <c r="F156" s="190" t="s">
        <v>306</v>
      </c>
      <c r="G156" s="40"/>
      <c r="H156" s="40"/>
      <c r="I156" s="191"/>
      <c r="J156" s="40"/>
      <c r="K156" s="40"/>
      <c r="L156" s="41"/>
      <c r="M156" s="192"/>
      <c r="N156" s="193"/>
      <c r="O156" s="74"/>
      <c r="P156" s="74"/>
      <c r="Q156" s="74"/>
      <c r="R156" s="74"/>
      <c r="S156" s="74"/>
      <c r="T156" s="75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21" t="s">
        <v>183</v>
      </c>
      <c r="AU156" s="21" t="s">
        <v>82</v>
      </c>
    </row>
    <row r="157" s="13" customFormat="1">
      <c r="A157" s="13"/>
      <c r="B157" s="200"/>
      <c r="C157" s="13"/>
      <c r="D157" s="194" t="s">
        <v>216</v>
      </c>
      <c r="E157" s="201" t="s">
        <v>3</v>
      </c>
      <c r="F157" s="202" t="s">
        <v>307</v>
      </c>
      <c r="G157" s="13"/>
      <c r="H157" s="203">
        <v>36.600000000000001</v>
      </c>
      <c r="I157" s="204"/>
      <c r="J157" s="13"/>
      <c r="K157" s="13"/>
      <c r="L157" s="200"/>
      <c r="M157" s="205"/>
      <c r="N157" s="206"/>
      <c r="O157" s="206"/>
      <c r="P157" s="206"/>
      <c r="Q157" s="206"/>
      <c r="R157" s="206"/>
      <c r="S157" s="206"/>
      <c r="T157" s="20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1" t="s">
        <v>216</v>
      </c>
      <c r="AU157" s="201" t="s">
        <v>82</v>
      </c>
      <c r="AV157" s="13" t="s">
        <v>82</v>
      </c>
      <c r="AW157" s="13" t="s">
        <v>34</v>
      </c>
      <c r="AX157" s="13" t="s">
        <v>72</v>
      </c>
      <c r="AY157" s="201" t="s">
        <v>141</v>
      </c>
    </row>
    <row r="158" s="15" customFormat="1">
      <c r="A158" s="15"/>
      <c r="B158" s="215"/>
      <c r="C158" s="15"/>
      <c r="D158" s="194" t="s">
        <v>216</v>
      </c>
      <c r="E158" s="216" t="s">
        <v>3</v>
      </c>
      <c r="F158" s="217" t="s">
        <v>220</v>
      </c>
      <c r="G158" s="15"/>
      <c r="H158" s="218">
        <v>36.600000000000001</v>
      </c>
      <c r="I158" s="219"/>
      <c r="J158" s="15"/>
      <c r="K158" s="15"/>
      <c r="L158" s="215"/>
      <c r="M158" s="220"/>
      <c r="N158" s="221"/>
      <c r="O158" s="221"/>
      <c r="P158" s="221"/>
      <c r="Q158" s="221"/>
      <c r="R158" s="221"/>
      <c r="S158" s="221"/>
      <c r="T158" s="22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6" t="s">
        <v>216</v>
      </c>
      <c r="AU158" s="216" t="s">
        <v>82</v>
      </c>
      <c r="AV158" s="15" t="s">
        <v>163</v>
      </c>
      <c r="AW158" s="15" t="s">
        <v>34</v>
      </c>
      <c r="AX158" s="15" t="s">
        <v>80</v>
      </c>
      <c r="AY158" s="216" t="s">
        <v>141</v>
      </c>
    </row>
    <row r="159" s="2" customFormat="1" ht="37.8" customHeight="1">
      <c r="A159" s="40"/>
      <c r="B159" s="175"/>
      <c r="C159" s="176" t="s">
        <v>308</v>
      </c>
      <c r="D159" s="176" t="s">
        <v>144</v>
      </c>
      <c r="E159" s="177" t="s">
        <v>309</v>
      </c>
      <c r="F159" s="178" t="s">
        <v>310</v>
      </c>
      <c r="G159" s="179" t="s">
        <v>213</v>
      </c>
      <c r="H159" s="180">
        <v>11.199999999999999</v>
      </c>
      <c r="I159" s="181"/>
      <c r="J159" s="182">
        <f>ROUND(I159*H159,2)</f>
        <v>0</v>
      </c>
      <c r="K159" s="178" t="s">
        <v>311</v>
      </c>
      <c r="L159" s="41"/>
      <c r="M159" s="183" t="s">
        <v>3</v>
      </c>
      <c r="N159" s="184" t="s">
        <v>43</v>
      </c>
      <c r="O159" s="74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163</v>
      </c>
      <c r="AT159" s="187" t="s">
        <v>144</v>
      </c>
      <c r="AU159" s="187" t="s">
        <v>82</v>
      </c>
      <c r="AY159" s="21" t="s">
        <v>141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80</v>
      </c>
      <c r="BK159" s="188">
        <f>ROUND(I159*H159,2)</f>
        <v>0</v>
      </c>
      <c r="BL159" s="21" t="s">
        <v>163</v>
      </c>
      <c r="BM159" s="187" t="s">
        <v>312</v>
      </c>
    </row>
    <row r="160" s="2" customFormat="1">
      <c r="A160" s="40"/>
      <c r="B160" s="41"/>
      <c r="C160" s="40"/>
      <c r="D160" s="189" t="s">
        <v>183</v>
      </c>
      <c r="E160" s="40"/>
      <c r="F160" s="190" t="s">
        <v>313</v>
      </c>
      <c r="G160" s="40"/>
      <c r="H160" s="40"/>
      <c r="I160" s="191"/>
      <c r="J160" s="40"/>
      <c r="K160" s="40"/>
      <c r="L160" s="41"/>
      <c r="M160" s="192"/>
      <c r="N160" s="193"/>
      <c r="O160" s="74"/>
      <c r="P160" s="74"/>
      <c r="Q160" s="74"/>
      <c r="R160" s="74"/>
      <c r="S160" s="74"/>
      <c r="T160" s="75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21" t="s">
        <v>183</v>
      </c>
      <c r="AU160" s="21" t="s">
        <v>82</v>
      </c>
    </row>
    <row r="161" s="13" customFormat="1">
      <c r="A161" s="13"/>
      <c r="B161" s="200"/>
      <c r="C161" s="13"/>
      <c r="D161" s="194" t="s">
        <v>216</v>
      </c>
      <c r="E161" s="201" t="s">
        <v>3</v>
      </c>
      <c r="F161" s="202" t="s">
        <v>314</v>
      </c>
      <c r="G161" s="13"/>
      <c r="H161" s="203">
        <v>11.199999999999999</v>
      </c>
      <c r="I161" s="204"/>
      <c r="J161" s="13"/>
      <c r="K161" s="13"/>
      <c r="L161" s="200"/>
      <c r="M161" s="205"/>
      <c r="N161" s="206"/>
      <c r="O161" s="206"/>
      <c r="P161" s="206"/>
      <c r="Q161" s="206"/>
      <c r="R161" s="206"/>
      <c r="S161" s="206"/>
      <c r="T161" s="20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1" t="s">
        <v>216</v>
      </c>
      <c r="AU161" s="201" t="s">
        <v>82</v>
      </c>
      <c r="AV161" s="13" t="s">
        <v>82</v>
      </c>
      <c r="AW161" s="13" t="s">
        <v>34</v>
      </c>
      <c r="AX161" s="13" t="s">
        <v>80</v>
      </c>
      <c r="AY161" s="201" t="s">
        <v>141</v>
      </c>
    </row>
    <row r="162" s="2" customFormat="1" ht="66.75" customHeight="1">
      <c r="A162" s="40"/>
      <c r="B162" s="175"/>
      <c r="C162" s="176" t="s">
        <v>315</v>
      </c>
      <c r="D162" s="176" t="s">
        <v>144</v>
      </c>
      <c r="E162" s="177" t="s">
        <v>316</v>
      </c>
      <c r="F162" s="178" t="s">
        <v>317</v>
      </c>
      <c r="G162" s="179" t="s">
        <v>213</v>
      </c>
      <c r="H162" s="180">
        <v>11.199999999999999</v>
      </c>
      <c r="I162" s="181"/>
      <c r="J162" s="182">
        <f>ROUND(I162*H162,2)</f>
        <v>0</v>
      </c>
      <c r="K162" s="178" t="s">
        <v>181</v>
      </c>
      <c r="L162" s="41"/>
      <c r="M162" s="183" t="s">
        <v>3</v>
      </c>
      <c r="N162" s="184" t="s">
        <v>43</v>
      </c>
      <c r="O162" s="74"/>
      <c r="P162" s="185">
        <f>O162*H162</f>
        <v>0</v>
      </c>
      <c r="Q162" s="185">
        <v>0.088800000000000004</v>
      </c>
      <c r="R162" s="185">
        <f>Q162*H162</f>
        <v>0.99456</v>
      </c>
      <c r="S162" s="185">
        <v>0</v>
      </c>
      <c r="T162" s="18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7" t="s">
        <v>163</v>
      </c>
      <c r="AT162" s="187" t="s">
        <v>144</v>
      </c>
      <c r="AU162" s="187" t="s">
        <v>82</v>
      </c>
      <c r="AY162" s="21" t="s">
        <v>141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1" t="s">
        <v>80</v>
      </c>
      <c r="BK162" s="188">
        <f>ROUND(I162*H162,2)</f>
        <v>0</v>
      </c>
      <c r="BL162" s="21" t="s">
        <v>163</v>
      </c>
      <c r="BM162" s="187" t="s">
        <v>318</v>
      </c>
    </row>
    <row r="163" s="2" customFormat="1">
      <c r="A163" s="40"/>
      <c r="B163" s="41"/>
      <c r="C163" s="40"/>
      <c r="D163" s="189" t="s">
        <v>183</v>
      </c>
      <c r="E163" s="40"/>
      <c r="F163" s="190" t="s">
        <v>319</v>
      </c>
      <c r="G163" s="40"/>
      <c r="H163" s="40"/>
      <c r="I163" s="191"/>
      <c r="J163" s="40"/>
      <c r="K163" s="40"/>
      <c r="L163" s="41"/>
      <c r="M163" s="192"/>
      <c r="N163" s="193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1" t="s">
        <v>183</v>
      </c>
      <c r="AU163" s="21" t="s">
        <v>82</v>
      </c>
    </row>
    <row r="164" s="2" customFormat="1" ht="16.5" customHeight="1">
      <c r="A164" s="40"/>
      <c r="B164" s="175"/>
      <c r="C164" s="223" t="s">
        <v>320</v>
      </c>
      <c r="D164" s="223" t="s">
        <v>271</v>
      </c>
      <c r="E164" s="224" t="s">
        <v>321</v>
      </c>
      <c r="F164" s="225" t="s">
        <v>322</v>
      </c>
      <c r="G164" s="226" t="s">
        <v>213</v>
      </c>
      <c r="H164" s="227">
        <v>11.76</v>
      </c>
      <c r="I164" s="228"/>
      <c r="J164" s="229">
        <f>ROUND(I164*H164,2)</f>
        <v>0</v>
      </c>
      <c r="K164" s="225" t="s">
        <v>181</v>
      </c>
      <c r="L164" s="230"/>
      <c r="M164" s="231" t="s">
        <v>3</v>
      </c>
      <c r="N164" s="232" t="s">
        <v>43</v>
      </c>
      <c r="O164" s="74"/>
      <c r="P164" s="185">
        <f>O164*H164</f>
        <v>0</v>
      </c>
      <c r="Q164" s="185">
        <v>0.108</v>
      </c>
      <c r="R164" s="185">
        <f>Q164*H164</f>
        <v>1.2700799999999999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254</v>
      </c>
      <c r="AT164" s="187" t="s">
        <v>271</v>
      </c>
      <c r="AU164" s="187" t="s">
        <v>82</v>
      </c>
      <c r="AY164" s="21" t="s">
        <v>141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80</v>
      </c>
      <c r="BK164" s="188">
        <f>ROUND(I164*H164,2)</f>
        <v>0</v>
      </c>
      <c r="BL164" s="21" t="s">
        <v>163</v>
      </c>
      <c r="BM164" s="187" t="s">
        <v>323</v>
      </c>
    </row>
    <row r="165" s="13" customFormat="1">
      <c r="A165" s="13"/>
      <c r="B165" s="200"/>
      <c r="C165" s="13"/>
      <c r="D165" s="194" t="s">
        <v>216</v>
      </c>
      <c r="E165" s="13"/>
      <c r="F165" s="202" t="s">
        <v>324</v>
      </c>
      <c r="G165" s="13"/>
      <c r="H165" s="203">
        <v>11.76</v>
      </c>
      <c r="I165" s="204"/>
      <c r="J165" s="13"/>
      <c r="K165" s="13"/>
      <c r="L165" s="200"/>
      <c r="M165" s="205"/>
      <c r="N165" s="206"/>
      <c r="O165" s="206"/>
      <c r="P165" s="206"/>
      <c r="Q165" s="206"/>
      <c r="R165" s="206"/>
      <c r="S165" s="206"/>
      <c r="T165" s="20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1" t="s">
        <v>216</v>
      </c>
      <c r="AU165" s="201" t="s">
        <v>82</v>
      </c>
      <c r="AV165" s="13" t="s">
        <v>82</v>
      </c>
      <c r="AW165" s="13" t="s">
        <v>4</v>
      </c>
      <c r="AX165" s="13" t="s">
        <v>80</v>
      </c>
      <c r="AY165" s="201" t="s">
        <v>141</v>
      </c>
    </row>
    <row r="166" s="12" customFormat="1" ht="22.8" customHeight="1">
      <c r="A166" s="12"/>
      <c r="B166" s="162"/>
      <c r="C166" s="12"/>
      <c r="D166" s="163" t="s">
        <v>71</v>
      </c>
      <c r="E166" s="173" t="s">
        <v>174</v>
      </c>
      <c r="F166" s="173" t="s">
        <v>325</v>
      </c>
      <c r="G166" s="12"/>
      <c r="H166" s="12"/>
      <c r="I166" s="165"/>
      <c r="J166" s="174">
        <f>BK166</f>
        <v>0</v>
      </c>
      <c r="K166" s="12"/>
      <c r="L166" s="162"/>
      <c r="M166" s="167"/>
      <c r="N166" s="168"/>
      <c r="O166" s="168"/>
      <c r="P166" s="169">
        <f>SUM(P167:P194)</f>
        <v>0</v>
      </c>
      <c r="Q166" s="168"/>
      <c r="R166" s="169">
        <f>SUM(R167:R194)</f>
        <v>26.423929999999999</v>
      </c>
      <c r="S166" s="168"/>
      <c r="T166" s="170">
        <f>SUM(T167:T194)</f>
        <v>38.07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3" t="s">
        <v>80</v>
      </c>
      <c r="AT166" s="171" t="s">
        <v>71</v>
      </c>
      <c r="AU166" s="171" t="s">
        <v>80</v>
      </c>
      <c r="AY166" s="163" t="s">
        <v>141</v>
      </c>
      <c r="BK166" s="172">
        <f>SUM(BK167:BK194)</f>
        <v>0</v>
      </c>
    </row>
    <row r="167" s="2" customFormat="1" ht="44.25" customHeight="1">
      <c r="A167" s="40"/>
      <c r="B167" s="175"/>
      <c r="C167" s="176" t="s">
        <v>326</v>
      </c>
      <c r="D167" s="176" t="s">
        <v>144</v>
      </c>
      <c r="E167" s="177" t="s">
        <v>327</v>
      </c>
      <c r="F167" s="178" t="s">
        <v>328</v>
      </c>
      <c r="G167" s="179" t="s">
        <v>213</v>
      </c>
      <c r="H167" s="180">
        <v>2</v>
      </c>
      <c r="I167" s="181"/>
      <c r="J167" s="182">
        <f>ROUND(I167*H167,2)</f>
        <v>0</v>
      </c>
      <c r="K167" s="178" t="s">
        <v>181</v>
      </c>
      <c r="L167" s="41"/>
      <c r="M167" s="183" t="s">
        <v>3</v>
      </c>
      <c r="N167" s="184" t="s">
        <v>43</v>
      </c>
      <c r="O167" s="74"/>
      <c r="P167" s="185">
        <f>O167*H167</f>
        <v>0</v>
      </c>
      <c r="Q167" s="185">
        <v>0.018380000000000001</v>
      </c>
      <c r="R167" s="185">
        <f>Q167*H167</f>
        <v>0.036760000000000001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163</v>
      </c>
      <c r="AT167" s="187" t="s">
        <v>144</v>
      </c>
      <c r="AU167" s="187" t="s">
        <v>82</v>
      </c>
      <c r="AY167" s="21" t="s">
        <v>141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80</v>
      </c>
      <c r="BK167" s="188">
        <f>ROUND(I167*H167,2)</f>
        <v>0</v>
      </c>
      <c r="BL167" s="21" t="s">
        <v>163</v>
      </c>
      <c r="BM167" s="187" t="s">
        <v>329</v>
      </c>
    </row>
    <row r="168" s="2" customFormat="1">
      <c r="A168" s="40"/>
      <c r="B168" s="41"/>
      <c r="C168" s="40"/>
      <c r="D168" s="189" t="s">
        <v>183</v>
      </c>
      <c r="E168" s="40"/>
      <c r="F168" s="190" t="s">
        <v>330</v>
      </c>
      <c r="G168" s="40"/>
      <c r="H168" s="40"/>
      <c r="I168" s="191"/>
      <c r="J168" s="40"/>
      <c r="K168" s="40"/>
      <c r="L168" s="41"/>
      <c r="M168" s="192"/>
      <c r="N168" s="193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1" t="s">
        <v>183</v>
      </c>
      <c r="AU168" s="21" t="s">
        <v>82</v>
      </c>
    </row>
    <row r="169" s="13" customFormat="1">
      <c r="A169" s="13"/>
      <c r="B169" s="200"/>
      <c r="C169" s="13"/>
      <c r="D169" s="194" t="s">
        <v>216</v>
      </c>
      <c r="E169" s="201" t="s">
        <v>3</v>
      </c>
      <c r="F169" s="202" t="s">
        <v>300</v>
      </c>
      <c r="G169" s="13"/>
      <c r="H169" s="203">
        <v>2</v>
      </c>
      <c r="I169" s="204"/>
      <c r="J169" s="13"/>
      <c r="K169" s="13"/>
      <c r="L169" s="200"/>
      <c r="M169" s="205"/>
      <c r="N169" s="206"/>
      <c r="O169" s="206"/>
      <c r="P169" s="206"/>
      <c r="Q169" s="206"/>
      <c r="R169" s="206"/>
      <c r="S169" s="206"/>
      <c r="T169" s="20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1" t="s">
        <v>216</v>
      </c>
      <c r="AU169" s="201" t="s">
        <v>82</v>
      </c>
      <c r="AV169" s="13" t="s">
        <v>82</v>
      </c>
      <c r="AW169" s="13" t="s">
        <v>34</v>
      </c>
      <c r="AX169" s="13" t="s">
        <v>80</v>
      </c>
      <c r="AY169" s="201" t="s">
        <v>141</v>
      </c>
    </row>
    <row r="170" s="2" customFormat="1" ht="37.8" customHeight="1">
      <c r="A170" s="40"/>
      <c r="B170" s="175"/>
      <c r="C170" s="176" t="s">
        <v>8</v>
      </c>
      <c r="D170" s="176" t="s">
        <v>144</v>
      </c>
      <c r="E170" s="177" t="s">
        <v>331</v>
      </c>
      <c r="F170" s="178" t="s">
        <v>332</v>
      </c>
      <c r="G170" s="179" t="s">
        <v>213</v>
      </c>
      <c r="H170" s="180">
        <v>2</v>
      </c>
      <c r="I170" s="181"/>
      <c r="J170" s="182">
        <f>ROUND(I170*H170,2)</f>
        <v>0</v>
      </c>
      <c r="K170" s="178" t="s">
        <v>181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0.0065599999999999999</v>
      </c>
      <c r="R170" s="185">
        <f>Q170*H170</f>
        <v>0.01312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163</v>
      </c>
      <c r="AT170" s="187" t="s">
        <v>144</v>
      </c>
      <c r="AU170" s="187" t="s">
        <v>82</v>
      </c>
      <c r="AY170" s="21" t="s">
        <v>141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80</v>
      </c>
      <c r="BK170" s="188">
        <f>ROUND(I170*H170,2)</f>
        <v>0</v>
      </c>
      <c r="BL170" s="21" t="s">
        <v>163</v>
      </c>
      <c r="BM170" s="187" t="s">
        <v>333</v>
      </c>
    </row>
    <row r="171" s="2" customFormat="1">
      <c r="A171" s="40"/>
      <c r="B171" s="41"/>
      <c r="C171" s="40"/>
      <c r="D171" s="189" t="s">
        <v>183</v>
      </c>
      <c r="E171" s="40"/>
      <c r="F171" s="190" t="s">
        <v>334</v>
      </c>
      <c r="G171" s="40"/>
      <c r="H171" s="40"/>
      <c r="I171" s="191"/>
      <c r="J171" s="40"/>
      <c r="K171" s="40"/>
      <c r="L171" s="41"/>
      <c r="M171" s="192"/>
      <c r="N171" s="193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1" t="s">
        <v>183</v>
      </c>
      <c r="AU171" s="21" t="s">
        <v>82</v>
      </c>
    </row>
    <row r="172" s="13" customFormat="1">
      <c r="A172" s="13"/>
      <c r="B172" s="200"/>
      <c r="C172" s="13"/>
      <c r="D172" s="194" t="s">
        <v>216</v>
      </c>
      <c r="E172" s="201" t="s">
        <v>3</v>
      </c>
      <c r="F172" s="202" t="s">
        <v>300</v>
      </c>
      <c r="G172" s="13"/>
      <c r="H172" s="203">
        <v>2</v>
      </c>
      <c r="I172" s="204"/>
      <c r="J172" s="13"/>
      <c r="K172" s="13"/>
      <c r="L172" s="200"/>
      <c r="M172" s="205"/>
      <c r="N172" s="206"/>
      <c r="O172" s="206"/>
      <c r="P172" s="206"/>
      <c r="Q172" s="206"/>
      <c r="R172" s="206"/>
      <c r="S172" s="206"/>
      <c r="T172" s="20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1" t="s">
        <v>216</v>
      </c>
      <c r="AU172" s="201" t="s">
        <v>82</v>
      </c>
      <c r="AV172" s="13" t="s">
        <v>82</v>
      </c>
      <c r="AW172" s="13" t="s">
        <v>34</v>
      </c>
      <c r="AX172" s="13" t="s">
        <v>80</v>
      </c>
      <c r="AY172" s="201" t="s">
        <v>141</v>
      </c>
    </row>
    <row r="173" s="2" customFormat="1" ht="55.5" customHeight="1">
      <c r="A173" s="40"/>
      <c r="B173" s="175"/>
      <c r="C173" s="176" t="s">
        <v>335</v>
      </c>
      <c r="D173" s="176" t="s">
        <v>144</v>
      </c>
      <c r="E173" s="177" t="s">
        <v>336</v>
      </c>
      <c r="F173" s="178" t="s">
        <v>337</v>
      </c>
      <c r="G173" s="179" t="s">
        <v>213</v>
      </c>
      <c r="H173" s="180">
        <v>10</v>
      </c>
      <c r="I173" s="181"/>
      <c r="J173" s="182">
        <f>ROUND(I173*H173,2)</f>
        <v>0</v>
      </c>
      <c r="K173" s="178" t="s">
        <v>181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0.00131</v>
      </c>
      <c r="R173" s="185">
        <f>Q173*H173</f>
        <v>0.013100000000000001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163</v>
      </c>
      <c r="AT173" s="187" t="s">
        <v>144</v>
      </c>
      <c r="AU173" s="187" t="s">
        <v>82</v>
      </c>
      <c r="AY173" s="21" t="s">
        <v>141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80</v>
      </c>
      <c r="BK173" s="188">
        <f>ROUND(I173*H173,2)</f>
        <v>0</v>
      </c>
      <c r="BL173" s="21" t="s">
        <v>163</v>
      </c>
      <c r="BM173" s="187" t="s">
        <v>338</v>
      </c>
    </row>
    <row r="174" s="2" customFormat="1">
      <c r="A174" s="40"/>
      <c r="B174" s="41"/>
      <c r="C174" s="40"/>
      <c r="D174" s="189" t="s">
        <v>183</v>
      </c>
      <c r="E174" s="40"/>
      <c r="F174" s="190" t="s">
        <v>339</v>
      </c>
      <c r="G174" s="40"/>
      <c r="H174" s="40"/>
      <c r="I174" s="191"/>
      <c r="J174" s="40"/>
      <c r="K174" s="40"/>
      <c r="L174" s="41"/>
      <c r="M174" s="192"/>
      <c r="N174" s="193"/>
      <c r="O174" s="74"/>
      <c r="P174" s="74"/>
      <c r="Q174" s="74"/>
      <c r="R174" s="74"/>
      <c r="S174" s="74"/>
      <c r="T174" s="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21" t="s">
        <v>183</v>
      </c>
      <c r="AU174" s="21" t="s">
        <v>82</v>
      </c>
    </row>
    <row r="175" s="13" customFormat="1">
      <c r="A175" s="13"/>
      <c r="B175" s="200"/>
      <c r="C175" s="13"/>
      <c r="D175" s="194" t="s">
        <v>216</v>
      </c>
      <c r="E175" s="13"/>
      <c r="F175" s="202" t="s">
        <v>340</v>
      </c>
      <c r="G175" s="13"/>
      <c r="H175" s="203">
        <v>10</v>
      </c>
      <c r="I175" s="204"/>
      <c r="J175" s="13"/>
      <c r="K175" s="13"/>
      <c r="L175" s="200"/>
      <c r="M175" s="205"/>
      <c r="N175" s="206"/>
      <c r="O175" s="206"/>
      <c r="P175" s="206"/>
      <c r="Q175" s="206"/>
      <c r="R175" s="206"/>
      <c r="S175" s="206"/>
      <c r="T175" s="20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216</v>
      </c>
      <c r="AU175" s="201" t="s">
        <v>82</v>
      </c>
      <c r="AV175" s="13" t="s">
        <v>82</v>
      </c>
      <c r="AW175" s="13" t="s">
        <v>4</v>
      </c>
      <c r="AX175" s="13" t="s">
        <v>80</v>
      </c>
      <c r="AY175" s="201" t="s">
        <v>141</v>
      </c>
    </row>
    <row r="176" s="2" customFormat="1" ht="24.15" customHeight="1">
      <c r="A176" s="40"/>
      <c r="B176" s="175"/>
      <c r="C176" s="176" t="s">
        <v>341</v>
      </c>
      <c r="D176" s="176" t="s">
        <v>144</v>
      </c>
      <c r="E176" s="177" t="s">
        <v>342</v>
      </c>
      <c r="F176" s="178" t="s">
        <v>343</v>
      </c>
      <c r="G176" s="179" t="s">
        <v>344</v>
      </c>
      <c r="H176" s="180">
        <v>12250</v>
      </c>
      <c r="I176" s="181"/>
      <c r="J176" s="182">
        <f>ROUND(I176*H176,2)</f>
        <v>0</v>
      </c>
      <c r="K176" s="178" t="s">
        <v>181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5.0000000000000002E-05</v>
      </c>
      <c r="R176" s="185">
        <f>Q176*H176</f>
        <v>0.61250000000000004</v>
      </c>
      <c r="S176" s="185">
        <v>0.0030000000000000001</v>
      </c>
      <c r="T176" s="186">
        <f>S176*H176</f>
        <v>36.75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163</v>
      </c>
      <c r="AT176" s="187" t="s">
        <v>144</v>
      </c>
      <c r="AU176" s="187" t="s">
        <v>82</v>
      </c>
      <c r="AY176" s="21" t="s">
        <v>141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80</v>
      </c>
      <c r="BK176" s="188">
        <f>ROUND(I176*H176,2)</f>
        <v>0</v>
      </c>
      <c r="BL176" s="21" t="s">
        <v>163</v>
      </c>
      <c r="BM176" s="187" t="s">
        <v>345</v>
      </c>
    </row>
    <row r="177" s="2" customFormat="1">
      <c r="A177" s="40"/>
      <c r="B177" s="41"/>
      <c r="C177" s="40"/>
      <c r="D177" s="189" t="s">
        <v>183</v>
      </c>
      <c r="E177" s="40"/>
      <c r="F177" s="190" t="s">
        <v>346</v>
      </c>
      <c r="G177" s="40"/>
      <c r="H177" s="40"/>
      <c r="I177" s="191"/>
      <c r="J177" s="40"/>
      <c r="K177" s="40"/>
      <c r="L177" s="41"/>
      <c r="M177" s="192"/>
      <c r="N177" s="193"/>
      <c r="O177" s="74"/>
      <c r="P177" s="74"/>
      <c r="Q177" s="74"/>
      <c r="R177" s="74"/>
      <c r="S177" s="74"/>
      <c r="T177" s="75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21" t="s">
        <v>183</v>
      </c>
      <c r="AU177" s="21" t="s">
        <v>82</v>
      </c>
    </row>
    <row r="178" s="13" customFormat="1">
      <c r="A178" s="13"/>
      <c r="B178" s="200"/>
      <c r="C178" s="13"/>
      <c r="D178" s="194" t="s">
        <v>216</v>
      </c>
      <c r="E178" s="201" t="s">
        <v>3</v>
      </c>
      <c r="F178" s="202" t="s">
        <v>347</v>
      </c>
      <c r="G178" s="13"/>
      <c r="H178" s="203">
        <v>12250</v>
      </c>
      <c r="I178" s="204"/>
      <c r="J178" s="13"/>
      <c r="K178" s="13"/>
      <c r="L178" s="200"/>
      <c r="M178" s="205"/>
      <c r="N178" s="206"/>
      <c r="O178" s="206"/>
      <c r="P178" s="206"/>
      <c r="Q178" s="206"/>
      <c r="R178" s="206"/>
      <c r="S178" s="206"/>
      <c r="T178" s="20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1" t="s">
        <v>216</v>
      </c>
      <c r="AU178" s="201" t="s">
        <v>82</v>
      </c>
      <c r="AV178" s="13" t="s">
        <v>82</v>
      </c>
      <c r="AW178" s="13" t="s">
        <v>34</v>
      </c>
      <c r="AX178" s="13" t="s">
        <v>80</v>
      </c>
      <c r="AY178" s="201" t="s">
        <v>141</v>
      </c>
    </row>
    <row r="179" s="2" customFormat="1" ht="16.5" customHeight="1">
      <c r="A179" s="40"/>
      <c r="B179" s="175"/>
      <c r="C179" s="176" t="s">
        <v>348</v>
      </c>
      <c r="D179" s="176" t="s">
        <v>144</v>
      </c>
      <c r="E179" s="177" t="s">
        <v>349</v>
      </c>
      <c r="F179" s="178" t="s">
        <v>350</v>
      </c>
      <c r="G179" s="179" t="s">
        <v>344</v>
      </c>
      <c r="H179" s="180">
        <v>12250</v>
      </c>
      <c r="I179" s="181"/>
      <c r="J179" s="182">
        <f>ROUND(I179*H179,2)</f>
        <v>0</v>
      </c>
      <c r="K179" s="178" t="s">
        <v>3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5.0000000000000002E-05</v>
      </c>
      <c r="R179" s="185">
        <f>Q179*H179</f>
        <v>0.61250000000000004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163</v>
      </c>
      <c r="AT179" s="187" t="s">
        <v>144</v>
      </c>
      <c r="AU179" s="187" t="s">
        <v>82</v>
      </c>
      <c r="AY179" s="21" t="s">
        <v>141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80</v>
      </c>
      <c r="BK179" s="188">
        <f>ROUND(I179*H179,2)</f>
        <v>0</v>
      </c>
      <c r="BL179" s="21" t="s">
        <v>163</v>
      </c>
      <c r="BM179" s="187" t="s">
        <v>351</v>
      </c>
    </row>
    <row r="180" s="2" customFormat="1" ht="24.15" customHeight="1">
      <c r="A180" s="40"/>
      <c r="B180" s="175"/>
      <c r="C180" s="176" t="s">
        <v>352</v>
      </c>
      <c r="D180" s="176" t="s">
        <v>144</v>
      </c>
      <c r="E180" s="177" t="s">
        <v>353</v>
      </c>
      <c r="F180" s="178" t="s">
        <v>354</v>
      </c>
      <c r="G180" s="179" t="s">
        <v>344</v>
      </c>
      <c r="H180" s="180">
        <v>12250</v>
      </c>
      <c r="I180" s="181"/>
      <c r="J180" s="182">
        <f>ROUND(I180*H180,2)</f>
        <v>0</v>
      </c>
      <c r="K180" s="178" t="s">
        <v>3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0.0019</v>
      </c>
      <c r="R180" s="185">
        <f>Q180*H180</f>
        <v>23.274999999999999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163</v>
      </c>
      <c r="AT180" s="187" t="s">
        <v>144</v>
      </c>
      <c r="AU180" s="187" t="s">
        <v>82</v>
      </c>
      <c r="AY180" s="21" t="s">
        <v>141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80</v>
      </c>
      <c r="BK180" s="188">
        <f>ROUND(I180*H180,2)</f>
        <v>0</v>
      </c>
      <c r="BL180" s="21" t="s">
        <v>163</v>
      </c>
      <c r="BM180" s="187" t="s">
        <v>355</v>
      </c>
    </row>
    <row r="181" s="2" customFormat="1" ht="37.8" customHeight="1">
      <c r="A181" s="40"/>
      <c r="B181" s="175"/>
      <c r="C181" s="176" t="s">
        <v>356</v>
      </c>
      <c r="D181" s="176" t="s">
        <v>144</v>
      </c>
      <c r="E181" s="177" t="s">
        <v>357</v>
      </c>
      <c r="F181" s="178" t="s">
        <v>358</v>
      </c>
      <c r="G181" s="179" t="s">
        <v>344</v>
      </c>
      <c r="H181" s="180">
        <v>60</v>
      </c>
      <c r="I181" s="181"/>
      <c r="J181" s="182">
        <f>ROUND(I181*H181,2)</f>
        <v>0</v>
      </c>
      <c r="K181" s="178" t="s">
        <v>181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0.021999999999999999</v>
      </c>
      <c r="T181" s="186">
        <f>S181*H181</f>
        <v>1.3199999999999998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359</v>
      </c>
      <c r="AT181" s="187" t="s">
        <v>144</v>
      </c>
      <c r="AU181" s="187" t="s">
        <v>82</v>
      </c>
      <c r="AY181" s="21" t="s">
        <v>141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80</v>
      </c>
      <c r="BK181" s="188">
        <f>ROUND(I181*H181,2)</f>
        <v>0</v>
      </c>
      <c r="BL181" s="21" t="s">
        <v>359</v>
      </c>
      <c r="BM181" s="187" t="s">
        <v>360</v>
      </c>
    </row>
    <row r="182" s="2" customFormat="1">
      <c r="A182" s="40"/>
      <c r="B182" s="41"/>
      <c r="C182" s="40"/>
      <c r="D182" s="189" t="s">
        <v>183</v>
      </c>
      <c r="E182" s="40"/>
      <c r="F182" s="190" t="s">
        <v>361</v>
      </c>
      <c r="G182" s="40"/>
      <c r="H182" s="40"/>
      <c r="I182" s="191"/>
      <c r="J182" s="40"/>
      <c r="K182" s="40"/>
      <c r="L182" s="41"/>
      <c r="M182" s="192"/>
      <c r="N182" s="193"/>
      <c r="O182" s="74"/>
      <c r="P182" s="74"/>
      <c r="Q182" s="74"/>
      <c r="R182" s="74"/>
      <c r="S182" s="74"/>
      <c r="T182" s="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21" t="s">
        <v>183</v>
      </c>
      <c r="AU182" s="21" t="s">
        <v>82</v>
      </c>
    </row>
    <row r="183" s="13" customFormat="1">
      <c r="A183" s="13"/>
      <c r="B183" s="200"/>
      <c r="C183" s="13"/>
      <c r="D183" s="194" t="s">
        <v>216</v>
      </c>
      <c r="E183" s="201" t="s">
        <v>3</v>
      </c>
      <c r="F183" s="202" t="s">
        <v>362</v>
      </c>
      <c r="G183" s="13"/>
      <c r="H183" s="203">
        <v>60</v>
      </c>
      <c r="I183" s="204"/>
      <c r="J183" s="13"/>
      <c r="K183" s="13"/>
      <c r="L183" s="200"/>
      <c r="M183" s="205"/>
      <c r="N183" s="206"/>
      <c r="O183" s="206"/>
      <c r="P183" s="206"/>
      <c r="Q183" s="206"/>
      <c r="R183" s="206"/>
      <c r="S183" s="206"/>
      <c r="T183" s="20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1" t="s">
        <v>216</v>
      </c>
      <c r="AU183" s="201" t="s">
        <v>82</v>
      </c>
      <c r="AV183" s="13" t="s">
        <v>82</v>
      </c>
      <c r="AW183" s="13" t="s">
        <v>34</v>
      </c>
      <c r="AX183" s="13" t="s">
        <v>80</v>
      </c>
      <c r="AY183" s="201" t="s">
        <v>141</v>
      </c>
    </row>
    <row r="184" s="2" customFormat="1" ht="16.5" customHeight="1">
      <c r="A184" s="40"/>
      <c r="B184" s="175"/>
      <c r="C184" s="176" t="s">
        <v>363</v>
      </c>
      <c r="D184" s="176" t="s">
        <v>144</v>
      </c>
      <c r="E184" s="177" t="s">
        <v>364</v>
      </c>
      <c r="F184" s="178" t="s">
        <v>365</v>
      </c>
      <c r="G184" s="179" t="s">
        <v>344</v>
      </c>
      <c r="H184" s="180">
        <v>60</v>
      </c>
      <c r="I184" s="181"/>
      <c r="J184" s="182">
        <f>ROUND(I184*H184,2)</f>
        <v>0</v>
      </c>
      <c r="K184" s="178" t="s">
        <v>3</v>
      </c>
      <c r="L184" s="41"/>
      <c r="M184" s="183" t="s">
        <v>3</v>
      </c>
      <c r="N184" s="184" t="s">
        <v>43</v>
      </c>
      <c r="O184" s="74"/>
      <c r="P184" s="185">
        <f>O184*H184</f>
        <v>0</v>
      </c>
      <c r="Q184" s="185">
        <v>5.0000000000000002E-05</v>
      </c>
      <c r="R184" s="185">
        <f>Q184*H184</f>
        <v>0.0030000000000000001</v>
      </c>
      <c r="S184" s="185">
        <v>0</v>
      </c>
      <c r="T184" s="18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7" t="s">
        <v>163</v>
      </c>
      <c r="AT184" s="187" t="s">
        <v>144</v>
      </c>
      <c r="AU184" s="187" t="s">
        <v>82</v>
      </c>
      <c r="AY184" s="21" t="s">
        <v>141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1" t="s">
        <v>80</v>
      </c>
      <c r="BK184" s="188">
        <f>ROUND(I184*H184,2)</f>
        <v>0</v>
      </c>
      <c r="BL184" s="21" t="s">
        <v>163</v>
      </c>
      <c r="BM184" s="187" t="s">
        <v>366</v>
      </c>
    </row>
    <row r="185" s="2" customFormat="1" ht="16.5" customHeight="1">
      <c r="A185" s="40"/>
      <c r="B185" s="175"/>
      <c r="C185" s="176" t="s">
        <v>367</v>
      </c>
      <c r="D185" s="176" t="s">
        <v>144</v>
      </c>
      <c r="E185" s="177" t="s">
        <v>368</v>
      </c>
      <c r="F185" s="178" t="s">
        <v>369</v>
      </c>
      <c r="G185" s="179" t="s">
        <v>344</v>
      </c>
      <c r="H185" s="180">
        <v>60</v>
      </c>
      <c r="I185" s="181"/>
      <c r="J185" s="182">
        <f>ROUND(I185*H185,2)</f>
        <v>0</v>
      </c>
      <c r="K185" s="178" t="s">
        <v>3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0.021999999999999999</v>
      </c>
      <c r="R185" s="185">
        <f>Q185*H185</f>
        <v>1.3199999999999998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163</v>
      </c>
      <c r="AT185" s="187" t="s">
        <v>144</v>
      </c>
      <c r="AU185" s="187" t="s">
        <v>82</v>
      </c>
      <c r="AY185" s="21" t="s">
        <v>141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80</v>
      </c>
      <c r="BK185" s="188">
        <f>ROUND(I185*H185,2)</f>
        <v>0</v>
      </c>
      <c r="BL185" s="21" t="s">
        <v>163</v>
      </c>
      <c r="BM185" s="187" t="s">
        <v>370</v>
      </c>
    </row>
    <row r="186" s="2" customFormat="1" ht="37.8" customHeight="1">
      <c r="A186" s="40"/>
      <c r="B186" s="175"/>
      <c r="C186" s="176" t="s">
        <v>371</v>
      </c>
      <c r="D186" s="176" t="s">
        <v>144</v>
      </c>
      <c r="E186" s="177" t="s">
        <v>372</v>
      </c>
      <c r="F186" s="178" t="s">
        <v>373</v>
      </c>
      <c r="G186" s="179" t="s">
        <v>374</v>
      </c>
      <c r="H186" s="180">
        <v>1</v>
      </c>
      <c r="I186" s="181"/>
      <c r="J186" s="182">
        <f>ROUND(I186*H186,2)</f>
        <v>0</v>
      </c>
      <c r="K186" s="178" t="s">
        <v>181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0.017770000000000001</v>
      </c>
      <c r="R186" s="185">
        <f>Q186*H186</f>
        <v>0.017770000000000001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163</v>
      </c>
      <c r="AT186" s="187" t="s">
        <v>144</v>
      </c>
      <c r="AU186" s="187" t="s">
        <v>82</v>
      </c>
      <c r="AY186" s="21" t="s">
        <v>141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80</v>
      </c>
      <c r="BK186" s="188">
        <f>ROUND(I186*H186,2)</f>
        <v>0</v>
      </c>
      <c r="BL186" s="21" t="s">
        <v>163</v>
      </c>
      <c r="BM186" s="187" t="s">
        <v>375</v>
      </c>
    </row>
    <row r="187" s="2" customFormat="1">
      <c r="A187" s="40"/>
      <c r="B187" s="41"/>
      <c r="C187" s="40"/>
      <c r="D187" s="189" t="s">
        <v>183</v>
      </c>
      <c r="E187" s="40"/>
      <c r="F187" s="190" t="s">
        <v>376</v>
      </c>
      <c r="G187" s="40"/>
      <c r="H187" s="40"/>
      <c r="I187" s="191"/>
      <c r="J187" s="40"/>
      <c r="K187" s="40"/>
      <c r="L187" s="41"/>
      <c r="M187" s="192"/>
      <c r="N187" s="193"/>
      <c r="O187" s="74"/>
      <c r="P187" s="74"/>
      <c r="Q187" s="74"/>
      <c r="R187" s="74"/>
      <c r="S187" s="74"/>
      <c r="T187" s="7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21" t="s">
        <v>183</v>
      </c>
      <c r="AU187" s="21" t="s">
        <v>82</v>
      </c>
    </row>
    <row r="188" s="2" customFormat="1" ht="24.15" customHeight="1">
      <c r="A188" s="40"/>
      <c r="B188" s="175"/>
      <c r="C188" s="223" t="s">
        <v>377</v>
      </c>
      <c r="D188" s="223" t="s">
        <v>271</v>
      </c>
      <c r="E188" s="224" t="s">
        <v>378</v>
      </c>
      <c r="F188" s="225" t="s">
        <v>379</v>
      </c>
      <c r="G188" s="226" t="s">
        <v>374</v>
      </c>
      <c r="H188" s="227">
        <v>1</v>
      </c>
      <c r="I188" s="228"/>
      <c r="J188" s="229">
        <f>ROUND(I188*H188,2)</f>
        <v>0</v>
      </c>
      <c r="K188" s="225" t="s">
        <v>311</v>
      </c>
      <c r="L188" s="230"/>
      <c r="M188" s="231" t="s">
        <v>3</v>
      </c>
      <c r="N188" s="232" t="s">
        <v>43</v>
      </c>
      <c r="O188" s="74"/>
      <c r="P188" s="185">
        <f>O188*H188</f>
        <v>0</v>
      </c>
      <c r="Q188" s="185">
        <v>0.016240000000000001</v>
      </c>
      <c r="R188" s="185">
        <f>Q188*H188</f>
        <v>0.016240000000000001</v>
      </c>
      <c r="S188" s="185">
        <v>0</v>
      </c>
      <c r="T188" s="18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7" t="s">
        <v>254</v>
      </c>
      <c r="AT188" s="187" t="s">
        <v>271</v>
      </c>
      <c r="AU188" s="187" t="s">
        <v>82</v>
      </c>
      <c r="AY188" s="21" t="s">
        <v>141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1" t="s">
        <v>80</v>
      </c>
      <c r="BK188" s="188">
        <f>ROUND(I188*H188,2)</f>
        <v>0</v>
      </c>
      <c r="BL188" s="21" t="s">
        <v>163</v>
      </c>
      <c r="BM188" s="187" t="s">
        <v>380</v>
      </c>
    </row>
    <row r="189" s="2" customFormat="1" ht="37.8" customHeight="1">
      <c r="A189" s="40"/>
      <c r="B189" s="175"/>
      <c r="C189" s="176" t="s">
        <v>381</v>
      </c>
      <c r="D189" s="176" t="s">
        <v>144</v>
      </c>
      <c r="E189" s="177" t="s">
        <v>382</v>
      </c>
      <c r="F189" s="178" t="s">
        <v>383</v>
      </c>
      <c r="G189" s="179" t="s">
        <v>374</v>
      </c>
      <c r="H189" s="180">
        <v>1</v>
      </c>
      <c r="I189" s="181"/>
      <c r="J189" s="182">
        <f>ROUND(I189*H189,2)</f>
        <v>0</v>
      </c>
      <c r="K189" s="178" t="s">
        <v>181</v>
      </c>
      <c r="L189" s="41"/>
      <c r="M189" s="183" t="s">
        <v>3</v>
      </c>
      <c r="N189" s="184" t="s">
        <v>43</v>
      </c>
      <c r="O189" s="74"/>
      <c r="P189" s="185">
        <f>O189*H189</f>
        <v>0</v>
      </c>
      <c r="Q189" s="185">
        <v>0.056439999999999997</v>
      </c>
      <c r="R189" s="185">
        <f>Q189*H189</f>
        <v>0.056439999999999997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163</v>
      </c>
      <c r="AT189" s="187" t="s">
        <v>144</v>
      </c>
      <c r="AU189" s="187" t="s">
        <v>82</v>
      </c>
      <c r="AY189" s="21" t="s">
        <v>141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80</v>
      </c>
      <c r="BK189" s="188">
        <f>ROUND(I189*H189,2)</f>
        <v>0</v>
      </c>
      <c r="BL189" s="21" t="s">
        <v>163</v>
      </c>
      <c r="BM189" s="187" t="s">
        <v>384</v>
      </c>
    </row>
    <row r="190" s="2" customFormat="1">
      <c r="A190" s="40"/>
      <c r="B190" s="41"/>
      <c r="C190" s="40"/>
      <c r="D190" s="189" t="s">
        <v>183</v>
      </c>
      <c r="E190" s="40"/>
      <c r="F190" s="190" t="s">
        <v>385</v>
      </c>
      <c r="G190" s="40"/>
      <c r="H190" s="40"/>
      <c r="I190" s="191"/>
      <c r="J190" s="40"/>
      <c r="K190" s="40"/>
      <c r="L190" s="41"/>
      <c r="M190" s="192"/>
      <c r="N190" s="193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1" t="s">
        <v>183</v>
      </c>
      <c r="AU190" s="21" t="s">
        <v>82</v>
      </c>
    </row>
    <row r="191" s="2" customFormat="1" ht="33" customHeight="1">
      <c r="A191" s="40"/>
      <c r="B191" s="175"/>
      <c r="C191" s="223" t="s">
        <v>386</v>
      </c>
      <c r="D191" s="223" t="s">
        <v>271</v>
      </c>
      <c r="E191" s="224" t="s">
        <v>387</v>
      </c>
      <c r="F191" s="225" t="s">
        <v>388</v>
      </c>
      <c r="G191" s="226" t="s">
        <v>374</v>
      </c>
      <c r="H191" s="227">
        <v>1</v>
      </c>
      <c r="I191" s="228"/>
      <c r="J191" s="229">
        <f>ROUND(I191*H191,2)</f>
        <v>0</v>
      </c>
      <c r="K191" s="225" t="s">
        <v>311</v>
      </c>
      <c r="L191" s="230"/>
      <c r="M191" s="231" t="s">
        <v>3</v>
      </c>
      <c r="N191" s="232" t="s">
        <v>43</v>
      </c>
      <c r="O191" s="74"/>
      <c r="P191" s="185">
        <f>O191*H191</f>
        <v>0</v>
      </c>
      <c r="Q191" s="185">
        <v>0.01272</v>
      </c>
      <c r="R191" s="185">
        <f>Q191*H191</f>
        <v>0.01272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254</v>
      </c>
      <c r="AT191" s="187" t="s">
        <v>271</v>
      </c>
      <c r="AU191" s="187" t="s">
        <v>82</v>
      </c>
      <c r="AY191" s="21" t="s">
        <v>141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80</v>
      </c>
      <c r="BK191" s="188">
        <f>ROUND(I191*H191,2)</f>
        <v>0</v>
      </c>
      <c r="BL191" s="21" t="s">
        <v>163</v>
      </c>
      <c r="BM191" s="187" t="s">
        <v>389</v>
      </c>
    </row>
    <row r="192" s="2" customFormat="1" ht="37.8" customHeight="1">
      <c r="A192" s="40"/>
      <c r="B192" s="175"/>
      <c r="C192" s="176" t="s">
        <v>390</v>
      </c>
      <c r="D192" s="176" t="s">
        <v>144</v>
      </c>
      <c r="E192" s="177" t="s">
        <v>391</v>
      </c>
      <c r="F192" s="178" t="s">
        <v>392</v>
      </c>
      <c r="G192" s="179" t="s">
        <v>374</v>
      </c>
      <c r="H192" s="180">
        <v>1</v>
      </c>
      <c r="I192" s="181"/>
      <c r="J192" s="182">
        <f>ROUND(I192*H192,2)</f>
        <v>0</v>
      </c>
      <c r="K192" s="178" t="s">
        <v>181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0.42153000000000002</v>
      </c>
      <c r="R192" s="185">
        <f>Q192*H192</f>
        <v>0.42153000000000002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163</v>
      </c>
      <c r="AT192" s="187" t="s">
        <v>144</v>
      </c>
      <c r="AU192" s="187" t="s">
        <v>82</v>
      </c>
      <c r="AY192" s="21" t="s">
        <v>141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80</v>
      </c>
      <c r="BK192" s="188">
        <f>ROUND(I192*H192,2)</f>
        <v>0</v>
      </c>
      <c r="BL192" s="21" t="s">
        <v>163</v>
      </c>
      <c r="BM192" s="187" t="s">
        <v>393</v>
      </c>
    </row>
    <row r="193" s="2" customFormat="1">
      <c r="A193" s="40"/>
      <c r="B193" s="41"/>
      <c r="C193" s="40"/>
      <c r="D193" s="189" t="s">
        <v>183</v>
      </c>
      <c r="E193" s="40"/>
      <c r="F193" s="190" t="s">
        <v>394</v>
      </c>
      <c r="G193" s="40"/>
      <c r="H193" s="40"/>
      <c r="I193" s="191"/>
      <c r="J193" s="40"/>
      <c r="K193" s="40"/>
      <c r="L193" s="41"/>
      <c r="M193" s="192"/>
      <c r="N193" s="193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1" t="s">
        <v>183</v>
      </c>
      <c r="AU193" s="21" t="s">
        <v>82</v>
      </c>
    </row>
    <row r="194" s="2" customFormat="1" ht="37.8" customHeight="1">
      <c r="A194" s="40"/>
      <c r="B194" s="175"/>
      <c r="C194" s="223" t="s">
        <v>395</v>
      </c>
      <c r="D194" s="223" t="s">
        <v>271</v>
      </c>
      <c r="E194" s="224" t="s">
        <v>396</v>
      </c>
      <c r="F194" s="225" t="s">
        <v>397</v>
      </c>
      <c r="G194" s="226" t="s">
        <v>374</v>
      </c>
      <c r="H194" s="227">
        <v>1</v>
      </c>
      <c r="I194" s="228"/>
      <c r="J194" s="229">
        <f>ROUND(I194*H194,2)</f>
        <v>0</v>
      </c>
      <c r="K194" s="225" t="s">
        <v>181</v>
      </c>
      <c r="L194" s="230"/>
      <c r="M194" s="231" t="s">
        <v>3</v>
      </c>
      <c r="N194" s="232" t="s">
        <v>43</v>
      </c>
      <c r="O194" s="74"/>
      <c r="P194" s="185">
        <f>O194*H194</f>
        <v>0</v>
      </c>
      <c r="Q194" s="185">
        <v>0.01325</v>
      </c>
      <c r="R194" s="185">
        <f>Q194*H194</f>
        <v>0.01325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254</v>
      </c>
      <c r="AT194" s="187" t="s">
        <v>271</v>
      </c>
      <c r="AU194" s="187" t="s">
        <v>82</v>
      </c>
      <c r="AY194" s="21" t="s">
        <v>141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80</v>
      </c>
      <c r="BK194" s="188">
        <f>ROUND(I194*H194,2)</f>
        <v>0</v>
      </c>
      <c r="BL194" s="21" t="s">
        <v>163</v>
      </c>
      <c r="BM194" s="187" t="s">
        <v>398</v>
      </c>
    </row>
    <row r="195" s="12" customFormat="1" ht="22.8" customHeight="1">
      <c r="A195" s="12"/>
      <c r="B195" s="162"/>
      <c r="C195" s="12"/>
      <c r="D195" s="163" t="s">
        <v>71</v>
      </c>
      <c r="E195" s="173" t="s">
        <v>260</v>
      </c>
      <c r="F195" s="173" t="s">
        <v>399</v>
      </c>
      <c r="G195" s="12"/>
      <c r="H195" s="12"/>
      <c r="I195" s="165"/>
      <c r="J195" s="174">
        <f>BK195</f>
        <v>0</v>
      </c>
      <c r="K195" s="12"/>
      <c r="L195" s="162"/>
      <c r="M195" s="167"/>
      <c r="N195" s="168"/>
      <c r="O195" s="168"/>
      <c r="P195" s="169">
        <f>SUM(P196:P231)</f>
        <v>0</v>
      </c>
      <c r="Q195" s="168"/>
      <c r="R195" s="169">
        <f>SUM(R196:R231)</f>
        <v>4.1277249999999999</v>
      </c>
      <c r="S195" s="168"/>
      <c r="T195" s="170">
        <f>SUM(T196:T231)</f>
        <v>0.78480000000000005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3" t="s">
        <v>80</v>
      </c>
      <c r="AT195" s="171" t="s">
        <v>71</v>
      </c>
      <c r="AU195" s="171" t="s">
        <v>80</v>
      </c>
      <c r="AY195" s="163" t="s">
        <v>141</v>
      </c>
      <c r="BK195" s="172">
        <f>SUM(BK196:BK231)</f>
        <v>0</v>
      </c>
    </row>
    <row r="196" s="2" customFormat="1" ht="44.25" customHeight="1">
      <c r="A196" s="40"/>
      <c r="B196" s="175"/>
      <c r="C196" s="176" t="s">
        <v>400</v>
      </c>
      <c r="D196" s="176" t="s">
        <v>144</v>
      </c>
      <c r="E196" s="177" t="s">
        <v>401</v>
      </c>
      <c r="F196" s="178" t="s">
        <v>402</v>
      </c>
      <c r="G196" s="179" t="s">
        <v>344</v>
      </c>
      <c r="H196" s="180">
        <v>32.5</v>
      </c>
      <c r="I196" s="181"/>
      <c r="J196" s="182">
        <f>ROUND(I196*H196,2)</f>
        <v>0</v>
      </c>
      <c r="K196" s="178" t="s">
        <v>181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0.10095</v>
      </c>
      <c r="R196" s="185">
        <f>Q196*H196</f>
        <v>3.280875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163</v>
      </c>
      <c r="AT196" s="187" t="s">
        <v>144</v>
      </c>
      <c r="AU196" s="187" t="s">
        <v>82</v>
      </c>
      <c r="AY196" s="21" t="s">
        <v>141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80</v>
      </c>
      <c r="BK196" s="188">
        <f>ROUND(I196*H196,2)</f>
        <v>0</v>
      </c>
      <c r="BL196" s="21" t="s">
        <v>163</v>
      </c>
      <c r="BM196" s="187" t="s">
        <v>403</v>
      </c>
    </row>
    <row r="197" s="2" customFormat="1">
      <c r="A197" s="40"/>
      <c r="B197" s="41"/>
      <c r="C197" s="40"/>
      <c r="D197" s="189" t="s">
        <v>183</v>
      </c>
      <c r="E197" s="40"/>
      <c r="F197" s="190" t="s">
        <v>404</v>
      </c>
      <c r="G197" s="40"/>
      <c r="H197" s="40"/>
      <c r="I197" s="191"/>
      <c r="J197" s="40"/>
      <c r="K197" s="40"/>
      <c r="L197" s="41"/>
      <c r="M197" s="192"/>
      <c r="N197" s="193"/>
      <c r="O197" s="74"/>
      <c r="P197" s="74"/>
      <c r="Q197" s="74"/>
      <c r="R197" s="74"/>
      <c r="S197" s="74"/>
      <c r="T197" s="75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21" t="s">
        <v>183</v>
      </c>
      <c r="AU197" s="21" t="s">
        <v>82</v>
      </c>
    </row>
    <row r="198" s="13" customFormat="1">
      <c r="A198" s="13"/>
      <c r="B198" s="200"/>
      <c r="C198" s="13"/>
      <c r="D198" s="194" t="s">
        <v>216</v>
      </c>
      <c r="E198" s="201" t="s">
        <v>3</v>
      </c>
      <c r="F198" s="202" t="s">
        <v>405</v>
      </c>
      <c r="G198" s="13"/>
      <c r="H198" s="203">
        <v>32.5</v>
      </c>
      <c r="I198" s="204"/>
      <c r="J198" s="13"/>
      <c r="K198" s="13"/>
      <c r="L198" s="200"/>
      <c r="M198" s="205"/>
      <c r="N198" s="206"/>
      <c r="O198" s="206"/>
      <c r="P198" s="206"/>
      <c r="Q198" s="206"/>
      <c r="R198" s="206"/>
      <c r="S198" s="206"/>
      <c r="T198" s="20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1" t="s">
        <v>216</v>
      </c>
      <c r="AU198" s="201" t="s">
        <v>82</v>
      </c>
      <c r="AV198" s="13" t="s">
        <v>82</v>
      </c>
      <c r="AW198" s="13" t="s">
        <v>34</v>
      </c>
      <c r="AX198" s="13" t="s">
        <v>80</v>
      </c>
      <c r="AY198" s="201" t="s">
        <v>141</v>
      </c>
    </row>
    <row r="199" s="2" customFormat="1" ht="16.5" customHeight="1">
      <c r="A199" s="40"/>
      <c r="B199" s="175"/>
      <c r="C199" s="223" t="s">
        <v>406</v>
      </c>
      <c r="D199" s="223" t="s">
        <v>271</v>
      </c>
      <c r="E199" s="224" t="s">
        <v>407</v>
      </c>
      <c r="F199" s="225" t="s">
        <v>408</v>
      </c>
      <c r="G199" s="226" t="s">
        <v>344</v>
      </c>
      <c r="H199" s="227">
        <v>37.375</v>
      </c>
      <c r="I199" s="228"/>
      <c r="J199" s="229">
        <f>ROUND(I199*H199,2)</f>
        <v>0</v>
      </c>
      <c r="K199" s="225" t="s">
        <v>181</v>
      </c>
      <c r="L199" s="230"/>
      <c r="M199" s="231" t="s">
        <v>3</v>
      </c>
      <c r="N199" s="232" t="s">
        <v>43</v>
      </c>
      <c r="O199" s="74"/>
      <c r="P199" s="185">
        <f>O199*H199</f>
        <v>0</v>
      </c>
      <c r="Q199" s="185">
        <v>0.021999999999999999</v>
      </c>
      <c r="R199" s="185">
        <f>Q199*H199</f>
        <v>0.82224999999999993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254</v>
      </c>
      <c r="AT199" s="187" t="s">
        <v>271</v>
      </c>
      <c r="AU199" s="187" t="s">
        <v>82</v>
      </c>
      <c r="AY199" s="21" t="s">
        <v>141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80</v>
      </c>
      <c r="BK199" s="188">
        <f>ROUND(I199*H199,2)</f>
        <v>0</v>
      </c>
      <c r="BL199" s="21" t="s">
        <v>163</v>
      </c>
      <c r="BM199" s="187" t="s">
        <v>409</v>
      </c>
    </row>
    <row r="200" s="13" customFormat="1">
      <c r="A200" s="13"/>
      <c r="B200" s="200"/>
      <c r="C200" s="13"/>
      <c r="D200" s="194" t="s">
        <v>216</v>
      </c>
      <c r="E200" s="13"/>
      <c r="F200" s="202" t="s">
        <v>410</v>
      </c>
      <c r="G200" s="13"/>
      <c r="H200" s="203">
        <v>37.375</v>
      </c>
      <c r="I200" s="204"/>
      <c r="J200" s="13"/>
      <c r="K200" s="13"/>
      <c r="L200" s="200"/>
      <c r="M200" s="205"/>
      <c r="N200" s="206"/>
      <c r="O200" s="206"/>
      <c r="P200" s="206"/>
      <c r="Q200" s="206"/>
      <c r="R200" s="206"/>
      <c r="S200" s="206"/>
      <c r="T200" s="20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1" t="s">
        <v>216</v>
      </c>
      <c r="AU200" s="201" t="s">
        <v>82</v>
      </c>
      <c r="AV200" s="13" t="s">
        <v>82</v>
      </c>
      <c r="AW200" s="13" t="s">
        <v>4</v>
      </c>
      <c r="AX200" s="13" t="s">
        <v>80</v>
      </c>
      <c r="AY200" s="201" t="s">
        <v>141</v>
      </c>
    </row>
    <row r="201" s="2" customFormat="1" ht="24.15" customHeight="1">
      <c r="A201" s="40"/>
      <c r="B201" s="175"/>
      <c r="C201" s="176" t="s">
        <v>411</v>
      </c>
      <c r="D201" s="176" t="s">
        <v>144</v>
      </c>
      <c r="E201" s="177" t="s">
        <v>412</v>
      </c>
      <c r="F201" s="178" t="s">
        <v>413</v>
      </c>
      <c r="G201" s="179" t="s">
        <v>213</v>
      </c>
      <c r="H201" s="180">
        <v>40</v>
      </c>
      <c r="I201" s="181"/>
      <c r="J201" s="182">
        <f>ROUND(I201*H201,2)</f>
        <v>0</v>
      </c>
      <c r="K201" s="178" t="s">
        <v>181</v>
      </c>
      <c r="L201" s="41"/>
      <c r="M201" s="183" t="s">
        <v>3</v>
      </c>
      <c r="N201" s="184" t="s">
        <v>43</v>
      </c>
      <c r="O201" s="74"/>
      <c r="P201" s="185">
        <f>O201*H201</f>
        <v>0</v>
      </c>
      <c r="Q201" s="185">
        <v>0.00046999999999999999</v>
      </c>
      <c r="R201" s="185">
        <f>Q201*H201</f>
        <v>0.018800000000000001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163</v>
      </c>
      <c r="AT201" s="187" t="s">
        <v>144</v>
      </c>
      <c r="AU201" s="187" t="s">
        <v>82</v>
      </c>
      <c r="AY201" s="21" t="s">
        <v>141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80</v>
      </c>
      <c r="BK201" s="188">
        <f>ROUND(I201*H201,2)</f>
        <v>0</v>
      </c>
      <c r="BL201" s="21" t="s">
        <v>163</v>
      </c>
      <c r="BM201" s="187" t="s">
        <v>414</v>
      </c>
    </row>
    <row r="202" s="2" customFormat="1">
      <c r="A202" s="40"/>
      <c r="B202" s="41"/>
      <c r="C202" s="40"/>
      <c r="D202" s="189" t="s">
        <v>183</v>
      </c>
      <c r="E202" s="40"/>
      <c r="F202" s="190" t="s">
        <v>415</v>
      </c>
      <c r="G202" s="40"/>
      <c r="H202" s="40"/>
      <c r="I202" s="191"/>
      <c r="J202" s="40"/>
      <c r="K202" s="40"/>
      <c r="L202" s="41"/>
      <c r="M202" s="192"/>
      <c r="N202" s="193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1" t="s">
        <v>183</v>
      </c>
      <c r="AU202" s="21" t="s">
        <v>82</v>
      </c>
    </row>
    <row r="203" s="13" customFormat="1">
      <c r="A203" s="13"/>
      <c r="B203" s="200"/>
      <c r="C203" s="13"/>
      <c r="D203" s="194" t="s">
        <v>216</v>
      </c>
      <c r="E203" s="201" t="s">
        <v>3</v>
      </c>
      <c r="F203" s="202" t="s">
        <v>416</v>
      </c>
      <c r="G203" s="13"/>
      <c r="H203" s="203">
        <v>40</v>
      </c>
      <c r="I203" s="204"/>
      <c r="J203" s="13"/>
      <c r="K203" s="13"/>
      <c r="L203" s="200"/>
      <c r="M203" s="205"/>
      <c r="N203" s="206"/>
      <c r="O203" s="206"/>
      <c r="P203" s="206"/>
      <c r="Q203" s="206"/>
      <c r="R203" s="206"/>
      <c r="S203" s="206"/>
      <c r="T203" s="20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1" t="s">
        <v>216</v>
      </c>
      <c r="AU203" s="201" t="s">
        <v>82</v>
      </c>
      <c r="AV203" s="13" t="s">
        <v>82</v>
      </c>
      <c r="AW203" s="13" t="s">
        <v>34</v>
      </c>
      <c r="AX203" s="13" t="s">
        <v>80</v>
      </c>
      <c r="AY203" s="201" t="s">
        <v>141</v>
      </c>
    </row>
    <row r="204" s="2" customFormat="1" ht="44.25" customHeight="1">
      <c r="A204" s="40"/>
      <c r="B204" s="175"/>
      <c r="C204" s="176" t="s">
        <v>417</v>
      </c>
      <c r="D204" s="176" t="s">
        <v>144</v>
      </c>
      <c r="E204" s="177" t="s">
        <v>418</v>
      </c>
      <c r="F204" s="178" t="s">
        <v>419</v>
      </c>
      <c r="G204" s="179" t="s">
        <v>213</v>
      </c>
      <c r="H204" s="180">
        <v>190</v>
      </c>
      <c r="I204" s="181"/>
      <c r="J204" s="182">
        <f>ROUND(I204*H204,2)</f>
        <v>0</v>
      </c>
      <c r="K204" s="178" t="s">
        <v>311</v>
      </c>
      <c r="L204" s="41"/>
      <c r="M204" s="183" t="s">
        <v>3</v>
      </c>
      <c r="N204" s="184" t="s">
        <v>43</v>
      </c>
      <c r="O204" s="74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7" t="s">
        <v>163</v>
      </c>
      <c r="AT204" s="187" t="s">
        <v>144</v>
      </c>
      <c r="AU204" s="187" t="s">
        <v>82</v>
      </c>
      <c r="AY204" s="21" t="s">
        <v>141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1" t="s">
        <v>80</v>
      </c>
      <c r="BK204" s="188">
        <f>ROUND(I204*H204,2)</f>
        <v>0</v>
      </c>
      <c r="BL204" s="21" t="s">
        <v>163</v>
      </c>
      <c r="BM204" s="187" t="s">
        <v>420</v>
      </c>
    </row>
    <row r="205" s="2" customFormat="1">
      <c r="A205" s="40"/>
      <c r="B205" s="41"/>
      <c r="C205" s="40"/>
      <c r="D205" s="189" t="s">
        <v>183</v>
      </c>
      <c r="E205" s="40"/>
      <c r="F205" s="190" t="s">
        <v>421</v>
      </c>
      <c r="G205" s="40"/>
      <c r="H205" s="40"/>
      <c r="I205" s="191"/>
      <c r="J205" s="40"/>
      <c r="K205" s="40"/>
      <c r="L205" s="41"/>
      <c r="M205" s="192"/>
      <c r="N205" s="193"/>
      <c r="O205" s="74"/>
      <c r="P205" s="74"/>
      <c r="Q205" s="74"/>
      <c r="R205" s="74"/>
      <c r="S205" s="74"/>
      <c r="T205" s="75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21" t="s">
        <v>183</v>
      </c>
      <c r="AU205" s="21" t="s">
        <v>82</v>
      </c>
    </row>
    <row r="206" s="13" customFormat="1">
      <c r="A206" s="13"/>
      <c r="B206" s="200"/>
      <c r="C206" s="13"/>
      <c r="D206" s="194" t="s">
        <v>216</v>
      </c>
      <c r="E206" s="201" t="s">
        <v>3</v>
      </c>
      <c r="F206" s="202" t="s">
        <v>422</v>
      </c>
      <c r="G206" s="13"/>
      <c r="H206" s="203">
        <v>190</v>
      </c>
      <c r="I206" s="204"/>
      <c r="J206" s="13"/>
      <c r="K206" s="13"/>
      <c r="L206" s="200"/>
      <c r="M206" s="205"/>
      <c r="N206" s="206"/>
      <c r="O206" s="206"/>
      <c r="P206" s="206"/>
      <c r="Q206" s="206"/>
      <c r="R206" s="206"/>
      <c r="S206" s="206"/>
      <c r="T206" s="20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1" t="s">
        <v>216</v>
      </c>
      <c r="AU206" s="201" t="s">
        <v>82</v>
      </c>
      <c r="AV206" s="13" t="s">
        <v>82</v>
      </c>
      <c r="AW206" s="13" t="s">
        <v>34</v>
      </c>
      <c r="AX206" s="13" t="s">
        <v>80</v>
      </c>
      <c r="AY206" s="201" t="s">
        <v>141</v>
      </c>
    </row>
    <row r="207" s="2" customFormat="1" ht="55.5" customHeight="1">
      <c r="A207" s="40"/>
      <c r="B207" s="175"/>
      <c r="C207" s="176" t="s">
        <v>423</v>
      </c>
      <c r="D207" s="176" t="s">
        <v>144</v>
      </c>
      <c r="E207" s="177" t="s">
        <v>424</v>
      </c>
      <c r="F207" s="178" t="s">
        <v>425</v>
      </c>
      <c r="G207" s="179" t="s">
        <v>213</v>
      </c>
      <c r="H207" s="180">
        <v>5700</v>
      </c>
      <c r="I207" s="181"/>
      <c r="J207" s="182">
        <f>ROUND(I207*H207,2)</f>
        <v>0</v>
      </c>
      <c r="K207" s="178" t="s">
        <v>311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163</v>
      </c>
      <c r="AT207" s="187" t="s">
        <v>144</v>
      </c>
      <c r="AU207" s="187" t="s">
        <v>82</v>
      </c>
      <c r="AY207" s="21" t="s">
        <v>141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80</v>
      </c>
      <c r="BK207" s="188">
        <f>ROUND(I207*H207,2)</f>
        <v>0</v>
      </c>
      <c r="BL207" s="21" t="s">
        <v>163</v>
      </c>
      <c r="BM207" s="187" t="s">
        <v>426</v>
      </c>
    </row>
    <row r="208" s="2" customFormat="1">
      <c r="A208" s="40"/>
      <c r="B208" s="41"/>
      <c r="C208" s="40"/>
      <c r="D208" s="189" t="s">
        <v>183</v>
      </c>
      <c r="E208" s="40"/>
      <c r="F208" s="190" t="s">
        <v>427</v>
      </c>
      <c r="G208" s="40"/>
      <c r="H208" s="40"/>
      <c r="I208" s="191"/>
      <c r="J208" s="40"/>
      <c r="K208" s="40"/>
      <c r="L208" s="41"/>
      <c r="M208" s="192"/>
      <c r="N208" s="193"/>
      <c r="O208" s="74"/>
      <c r="P208" s="74"/>
      <c r="Q208" s="74"/>
      <c r="R208" s="74"/>
      <c r="S208" s="74"/>
      <c r="T208" s="75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21" t="s">
        <v>183</v>
      </c>
      <c r="AU208" s="21" t="s">
        <v>82</v>
      </c>
    </row>
    <row r="209" s="13" customFormat="1">
      <c r="A209" s="13"/>
      <c r="B209" s="200"/>
      <c r="C209" s="13"/>
      <c r="D209" s="194" t="s">
        <v>216</v>
      </c>
      <c r="E209" s="13"/>
      <c r="F209" s="202" t="s">
        <v>428</v>
      </c>
      <c r="G209" s="13"/>
      <c r="H209" s="203">
        <v>5700</v>
      </c>
      <c r="I209" s="204"/>
      <c r="J209" s="13"/>
      <c r="K209" s="13"/>
      <c r="L209" s="200"/>
      <c r="M209" s="205"/>
      <c r="N209" s="206"/>
      <c r="O209" s="206"/>
      <c r="P209" s="206"/>
      <c r="Q209" s="206"/>
      <c r="R209" s="206"/>
      <c r="S209" s="206"/>
      <c r="T209" s="20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1" t="s">
        <v>216</v>
      </c>
      <c r="AU209" s="201" t="s">
        <v>82</v>
      </c>
      <c r="AV209" s="13" t="s">
        <v>82</v>
      </c>
      <c r="AW209" s="13" t="s">
        <v>4</v>
      </c>
      <c r="AX209" s="13" t="s">
        <v>80</v>
      </c>
      <c r="AY209" s="201" t="s">
        <v>141</v>
      </c>
    </row>
    <row r="210" s="2" customFormat="1" ht="44.25" customHeight="1">
      <c r="A210" s="40"/>
      <c r="B210" s="175"/>
      <c r="C210" s="176" t="s">
        <v>429</v>
      </c>
      <c r="D210" s="176" t="s">
        <v>144</v>
      </c>
      <c r="E210" s="177" t="s">
        <v>430</v>
      </c>
      <c r="F210" s="178" t="s">
        <v>431</v>
      </c>
      <c r="G210" s="179" t="s">
        <v>213</v>
      </c>
      <c r="H210" s="180">
        <v>190</v>
      </c>
      <c r="I210" s="181"/>
      <c r="J210" s="182">
        <f>ROUND(I210*H210,2)</f>
        <v>0</v>
      </c>
      <c r="K210" s="178" t="s">
        <v>311</v>
      </c>
      <c r="L210" s="41"/>
      <c r="M210" s="183" t="s">
        <v>3</v>
      </c>
      <c r="N210" s="184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163</v>
      </c>
      <c r="AT210" s="187" t="s">
        <v>144</v>
      </c>
      <c r="AU210" s="187" t="s">
        <v>82</v>
      </c>
      <c r="AY210" s="21" t="s">
        <v>141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80</v>
      </c>
      <c r="BK210" s="188">
        <f>ROUND(I210*H210,2)</f>
        <v>0</v>
      </c>
      <c r="BL210" s="21" t="s">
        <v>163</v>
      </c>
      <c r="BM210" s="187" t="s">
        <v>432</v>
      </c>
    </row>
    <row r="211" s="2" customFormat="1">
      <c r="A211" s="40"/>
      <c r="B211" s="41"/>
      <c r="C211" s="40"/>
      <c r="D211" s="189" t="s">
        <v>183</v>
      </c>
      <c r="E211" s="40"/>
      <c r="F211" s="190" t="s">
        <v>433</v>
      </c>
      <c r="G211" s="40"/>
      <c r="H211" s="40"/>
      <c r="I211" s="191"/>
      <c r="J211" s="40"/>
      <c r="K211" s="40"/>
      <c r="L211" s="41"/>
      <c r="M211" s="192"/>
      <c r="N211" s="193"/>
      <c r="O211" s="74"/>
      <c r="P211" s="74"/>
      <c r="Q211" s="74"/>
      <c r="R211" s="74"/>
      <c r="S211" s="74"/>
      <c r="T211" s="75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21" t="s">
        <v>183</v>
      </c>
      <c r="AU211" s="21" t="s">
        <v>82</v>
      </c>
    </row>
    <row r="212" s="2" customFormat="1" ht="37.8" customHeight="1">
      <c r="A212" s="40"/>
      <c r="B212" s="175"/>
      <c r="C212" s="176" t="s">
        <v>434</v>
      </c>
      <c r="D212" s="176" t="s">
        <v>144</v>
      </c>
      <c r="E212" s="177" t="s">
        <v>435</v>
      </c>
      <c r="F212" s="178" t="s">
        <v>436</v>
      </c>
      <c r="G212" s="179" t="s">
        <v>437</v>
      </c>
      <c r="H212" s="180">
        <v>20</v>
      </c>
      <c r="I212" s="181"/>
      <c r="J212" s="182">
        <f>ROUND(I212*H212,2)</f>
        <v>0</v>
      </c>
      <c r="K212" s="178" t="s">
        <v>181</v>
      </c>
      <c r="L212" s="41"/>
      <c r="M212" s="183" t="s">
        <v>3</v>
      </c>
      <c r="N212" s="184" t="s">
        <v>43</v>
      </c>
      <c r="O212" s="74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7" t="s">
        <v>163</v>
      </c>
      <c r="AT212" s="187" t="s">
        <v>144</v>
      </c>
      <c r="AU212" s="187" t="s">
        <v>82</v>
      </c>
      <c r="AY212" s="21" t="s">
        <v>141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1" t="s">
        <v>80</v>
      </c>
      <c r="BK212" s="188">
        <f>ROUND(I212*H212,2)</f>
        <v>0</v>
      </c>
      <c r="BL212" s="21" t="s">
        <v>163</v>
      </c>
      <c r="BM212" s="187" t="s">
        <v>438</v>
      </c>
    </row>
    <row r="213" s="2" customFormat="1">
      <c r="A213" s="40"/>
      <c r="B213" s="41"/>
      <c r="C213" s="40"/>
      <c r="D213" s="189" t="s">
        <v>183</v>
      </c>
      <c r="E213" s="40"/>
      <c r="F213" s="190" t="s">
        <v>439</v>
      </c>
      <c r="G213" s="40"/>
      <c r="H213" s="40"/>
      <c r="I213" s="191"/>
      <c r="J213" s="40"/>
      <c r="K213" s="40"/>
      <c r="L213" s="41"/>
      <c r="M213" s="192"/>
      <c r="N213" s="193"/>
      <c r="O213" s="74"/>
      <c r="P213" s="74"/>
      <c r="Q213" s="74"/>
      <c r="R213" s="74"/>
      <c r="S213" s="74"/>
      <c r="T213" s="75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21" t="s">
        <v>183</v>
      </c>
      <c r="AU213" s="21" t="s">
        <v>82</v>
      </c>
    </row>
    <row r="214" s="2" customFormat="1">
      <c r="A214" s="40"/>
      <c r="B214" s="41"/>
      <c r="C214" s="40"/>
      <c r="D214" s="194" t="s">
        <v>185</v>
      </c>
      <c r="E214" s="40"/>
      <c r="F214" s="195" t="s">
        <v>440</v>
      </c>
      <c r="G214" s="40"/>
      <c r="H214" s="40"/>
      <c r="I214" s="191"/>
      <c r="J214" s="40"/>
      <c r="K214" s="40"/>
      <c r="L214" s="41"/>
      <c r="M214" s="192"/>
      <c r="N214" s="193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1" t="s">
        <v>185</v>
      </c>
      <c r="AU214" s="21" t="s">
        <v>82</v>
      </c>
    </row>
    <row r="215" s="2" customFormat="1" ht="37.8" customHeight="1">
      <c r="A215" s="40"/>
      <c r="B215" s="175"/>
      <c r="C215" s="176" t="s">
        <v>441</v>
      </c>
      <c r="D215" s="176" t="s">
        <v>144</v>
      </c>
      <c r="E215" s="177" t="s">
        <v>442</v>
      </c>
      <c r="F215" s="178" t="s">
        <v>443</v>
      </c>
      <c r="G215" s="179" t="s">
        <v>374</v>
      </c>
      <c r="H215" s="180">
        <v>24</v>
      </c>
      <c r="I215" s="181"/>
      <c r="J215" s="182">
        <f>ROUND(I215*H215,2)</f>
        <v>0</v>
      </c>
      <c r="K215" s="178" t="s">
        <v>181</v>
      </c>
      <c r="L215" s="41"/>
      <c r="M215" s="183" t="s">
        <v>3</v>
      </c>
      <c r="N215" s="184" t="s">
        <v>43</v>
      </c>
      <c r="O215" s="74"/>
      <c r="P215" s="185">
        <f>O215*H215</f>
        <v>0</v>
      </c>
      <c r="Q215" s="185">
        <v>2.0000000000000002E-05</v>
      </c>
      <c r="R215" s="185">
        <f>Q215*H215</f>
        <v>0.00048000000000000007</v>
      </c>
      <c r="S215" s="185">
        <v>0</v>
      </c>
      <c r="T215" s="18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7" t="s">
        <v>163</v>
      </c>
      <c r="AT215" s="187" t="s">
        <v>144</v>
      </c>
      <c r="AU215" s="187" t="s">
        <v>82</v>
      </c>
      <c r="AY215" s="21" t="s">
        <v>141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1" t="s">
        <v>80</v>
      </c>
      <c r="BK215" s="188">
        <f>ROUND(I215*H215,2)</f>
        <v>0</v>
      </c>
      <c r="BL215" s="21" t="s">
        <v>163</v>
      </c>
      <c r="BM215" s="187" t="s">
        <v>444</v>
      </c>
    </row>
    <row r="216" s="2" customFormat="1">
      <c r="A216" s="40"/>
      <c r="B216" s="41"/>
      <c r="C216" s="40"/>
      <c r="D216" s="189" t="s">
        <v>183</v>
      </c>
      <c r="E216" s="40"/>
      <c r="F216" s="190" t="s">
        <v>445</v>
      </c>
      <c r="G216" s="40"/>
      <c r="H216" s="40"/>
      <c r="I216" s="191"/>
      <c r="J216" s="40"/>
      <c r="K216" s="40"/>
      <c r="L216" s="41"/>
      <c r="M216" s="192"/>
      <c r="N216" s="193"/>
      <c r="O216" s="74"/>
      <c r="P216" s="74"/>
      <c r="Q216" s="74"/>
      <c r="R216" s="74"/>
      <c r="S216" s="74"/>
      <c r="T216" s="75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21" t="s">
        <v>183</v>
      </c>
      <c r="AU216" s="21" t="s">
        <v>82</v>
      </c>
    </row>
    <row r="217" s="13" customFormat="1">
      <c r="A217" s="13"/>
      <c r="B217" s="200"/>
      <c r="C217" s="13"/>
      <c r="D217" s="194" t="s">
        <v>216</v>
      </c>
      <c r="E217" s="201" t="s">
        <v>3</v>
      </c>
      <c r="F217" s="202" t="s">
        <v>446</v>
      </c>
      <c r="G217" s="13"/>
      <c r="H217" s="203">
        <v>24</v>
      </c>
      <c r="I217" s="204"/>
      <c r="J217" s="13"/>
      <c r="K217" s="13"/>
      <c r="L217" s="200"/>
      <c r="M217" s="205"/>
      <c r="N217" s="206"/>
      <c r="O217" s="206"/>
      <c r="P217" s="206"/>
      <c r="Q217" s="206"/>
      <c r="R217" s="206"/>
      <c r="S217" s="206"/>
      <c r="T217" s="20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1" t="s">
        <v>216</v>
      </c>
      <c r="AU217" s="201" t="s">
        <v>82</v>
      </c>
      <c r="AV217" s="13" t="s">
        <v>82</v>
      </c>
      <c r="AW217" s="13" t="s">
        <v>34</v>
      </c>
      <c r="AX217" s="13" t="s">
        <v>80</v>
      </c>
      <c r="AY217" s="201" t="s">
        <v>141</v>
      </c>
    </row>
    <row r="218" s="2" customFormat="1" ht="37.8" customHeight="1">
      <c r="A218" s="40"/>
      <c r="B218" s="175"/>
      <c r="C218" s="176" t="s">
        <v>447</v>
      </c>
      <c r="D218" s="176" t="s">
        <v>144</v>
      </c>
      <c r="E218" s="177" t="s">
        <v>448</v>
      </c>
      <c r="F218" s="178" t="s">
        <v>449</v>
      </c>
      <c r="G218" s="179" t="s">
        <v>374</v>
      </c>
      <c r="H218" s="180">
        <v>296</v>
      </c>
      <c r="I218" s="181"/>
      <c r="J218" s="182">
        <f>ROUND(I218*H218,2)</f>
        <v>0</v>
      </c>
      <c r="K218" s="178" t="s">
        <v>3</v>
      </c>
      <c r="L218" s="41"/>
      <c r="M218" s="183" t="s">
        <v>3</v>
      </c>
      <c r="N218" s="184" t="s">
        <v>43</v>
      </c>
      <c r="O218" s="74"/>
      <c r="P218" s="185">
        <f>O218*H218</f>
        <v>0</v>
      </c>
      <c r="Q218" s="185">
        <v>1.0000000000000001E-05</v>
      </c>
      <c r="R218" s="185">
        <f>Q218*H218</f>
        <v>0.0029600000000000004</v>
      </c>
      <c r="S218" s="185">
        <v>0</v>
      </c>
      <c r="T218" s="18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7" t="s">
        <v>163</v>
      </c>
      <c r="AT218" s="187" t="s">
        <v>144</v>
      </c>
      <c r="AU218" s="187" t="s">
        <v>82</v>
      </c>
      <c r="AY218" s="21" t="s">
        <v>141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1" t="s">
        <v>80</v>
      </c>
      <c r="BK218" s="188">
        <f>ROUND(I218*H218,2)</f>
        <v>0</v>
      </c>
      <c r="BL218" s="21" t="s">
        <v>163</v>
      </c>
      <c r="BM218" s="187" t="s">
        <v>450</v>
      </c>
    </row>
    <row r="219" s="13" customFormat="1">
      <c r="A219" s="13"/>
      <c r="B219" s="200"/>
      <c r="C219" s="13"/>
      <c r="D219" s="194" t="s">
        <v>216</v>
      </c>
      <c r="E219" s="201" t="s">
        <v>3</v>
      </c>
      <c r="F219" s="202" t="s">
        <v>451</v>
      </c>
      <c r="G219" s="13"/>
      <c r="H219" s="203">
        <v>296</v>
      </c>
      <c r="I219" s="204"/>
      <c r="J219" s="13"/>
      <c r="K219" s="13"/>
      <c r="L219" s="200"/>
      <c r="M219" s="205"/>
      <c r="N219" s="206"/>
      <c r="O219" s="206"/>
      <c r="P219" s="206"/>
      <c r="Q219" s="206"/>
      <c r="R219" s="206"/>
      <c r="S219" s="206"/>
      <c r="T219" s="20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1" t="s">
        <v>216</v>
      </c>
      <c r="AU219" s="201" t="s">
        <v>82</v>
      </c>
      <c r="AV219" s="13" t="s">
        <v>82</v>
      </c>
      <c r="AW219" s="13" t="s">
        <v>34</v>
      </c>
      <c r="AX219" s="13" t="s">
        <v>80</v>
      </c>
      <c r="AY219" s="201" t="s">
        <v>141</v>
      </c>
    </row>
    <row r="220" s="2" customFormat="1" ht="37.8" customHeight="1">
      <c r="A220" s="40"/>
      <c r="B220" s="175"/>
      <c r="C220" s="176" t="s">
        <v>452</v>
      </c>
      <c r="D220" s="176" t="s">
        <v>144</v>
      </c>
      <c r="E220" s="177" t="s">
        <v>453</v>
      </c>
      <c r="F220" s="178" t="s">
        <v>454</v>
      </c>
      <c r="G220" s="179" t="s">
        <v>374</v>
      </c>
      <c r="H220" s="180">
        <v>4</v>
      </c>
      <c r="I220" s="181"/>
      <c r="J220" s="182">
        <f>ROUND(I220*H220,2)</f>
        <v>0</v>
      </c>
      <c r="K220" s="178" t="s">
        <v>3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1.0000000000000001E-05</v>
      </c>
      <c r="R220" s="185">
        <f>Q220*H220</f>
        <v>4.0000000000000003E-05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163</v>
      </c>
      <c r="AT220" s="187" t="s">
        <v>144</v>
      </c>
      <c r="AU220" s="187" t="s">
        <v>82</v>
      </c>
      <c r="AY220" s="21" t="s">
        <v>141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80</v>
      </c>
      <c r="BK220" s="188">
        <f>ROUND(I220*H220,2)</f>
        <v>0</v>
      </c>
      <c r="BL220" s="21" t="s">
        <v>163</v>
      </c>
      <c r="BM220" s="187" t="s">
        <v>455</v>
      </c>
    </row>
    <row r="221" s="13" customFormat="1">
      <c r="A221" s="13"/>
      <c r="B221" s="200"/>
      <c r="C221" s="13"/>
      <c r="D221" s="194" t="s">
        <v>216</v>
      </c>
      <c r="E221" s="201" t="s">
        <v>3</v>
      </c>
      <c r="F221" s="202" t="s">
        <v>456</v>
      </c>
      <c r="G221" s="13"/>
      <c r="H221" s="203">
        <v>4</v>
      </c>
      <c r="I221" s="204"/>
      <c r="J221" s="13"/>
      <c r="K221" s="13"/>
      <c r="L221" s="200"/>
      <c r="M221" s="205"/>
      <c r="N221" s="206"/>
      <c r="O221" s="206"/>
      <c r="P221" s="206"/>
      <c r="Q221" s="206"/>
      <c r="R221" s="206"/>
      <c r="S221" s="206"/>
      <c r="T221" s="20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1" t="s">
        <v>216</v>
      </c>
      <c r="AU221" s="201" t="s">
        <v>82</v>
      </c>
      <c r="AV221" s="13" t="s">
        <v>82</v>
      </c>
      <c r="AW221" s="13" t="s">
        <v>34</v>
      </c>
      <c r="AX221" s="13" t="s">
        <v>80</v>
      </c>
      <c r="AY221" s="201" t="s">
        <v>141</v>
      </c>
    </row>
    <row r="222" s="2" customFormat="1" ht="37.8" customHeight="1">
      <c r="A222" s="40"/>
      <c r="B222" s="175"/>
      <c r="C222" s="176" t="s">
        <v>457</v>
      </c>
      <c r="D222" s="176" t="s">
        <v>144</v>
      </c>
      <c r="E222" s="177" t="s">
        <v>458</v>
      </c>
      <c r="F222" s="178" t="s">
        <v>459</v>
      </c>
      <c r="G222" s="179" t="s">
        <v>374</v>
      </c>
      <c r="H222" s="180">
        <v>4</v>
      </c>
      <c r="I222" s="181"/>
      <c r="J222" s="182">
        <f>ROUND(I222*H222,2)</f>
        <v>0</v>
      </c>
      <c r="K222" s="178" t="s">
        <v>3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2.0000000000000002E-05</v>
      </c>
      <c r="R222" s="185">
        <f>Q222*H222</f>
        <v>8.0000000000000007E-05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163</v>
      </c>
      <c r="AT222" s="187" t="s">
        <v>144</v>
      </c>
      <c r="AU222" s="187" t="s">
        <v>82</v>
      </c>
      <c r="AY222" s="21" t="s">
        <v>141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80</v>
      </c>
      <c r="BK222" s="188">
        <f>ROUND(I222*H222,2)</f>
        <v>0</v>
      </c>
      <c r="BL222" s="21" t="s">
        <v>163</v>
      </c>
      <c r="BM222" s="187" t="s">
        <v>460</v>
      </c>
    </row>
    <row r="223" s="13" customFormat="1">
      <c r="A223" s="13"/>
      <c r="B223" s="200"/>
      <c r="C223" s="13"/>
      <c r="D223" s="194" t="s">
        <v>216</v>
      </c>
      <c r="E223" s="201" t="s">
        <v>3</v>
      </c>
      <c r="F223" s="202" t="s">
        <v>461</v>
      </c>
      <c r="G223" s="13"/>
      <c r="H223" s="203">
        <v>4</v>
      </c>
      <c r="I223" s="204"/>
      <c r="J223" s="13"/>
      <c r="K223" s="13"/>
      <c r="L223" s="200"/>
      <c r="M223" s="205"/>
      <c r="N223" s="206"/>
      <c r="O223" s="206"/>
      <c r="P223" s="206"/>
      <c r="Q223" s="206"/>
      <c r="R223" s="206"/>
      <c r="S223" s="206"/>
      <c r="T223" s="20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1" t="s">
        <v>216</v>
      </c>
      <c r="AU223" s="201" t="s">
        <v>82</v>
      </c>
      <c r="AV223" s="13" t="s">
        <v>82</v>
      </c>
      <c r="AW223" s="13" t="s">
        <v>34</v>
      </c>
      <c r="AX223" s="13" t="s">
        <v>80</v>
      </c>
      <c r="AY223" s="201" t="s">
        <v>141</v>
      </c>
    </row>
    <row r="224" s="2" customFormat="1" ht="37.8" customHeight="1">
      <c r="A224" s="40"/>
      <c r="B224" s="175"/>
      <c r="C224" s="176" t="s">
        <v>462</v>
      </c>
      <c r="D224" s="176" t="s">
        <v>144</v>
      </c>
      <c r="E224" s="177" t="s">
        <v>463</v>
      </c>
      <c r="F224" s="178" t="s">
        <v>464</v>
      </c>
      <c r="G224" s="179" t="s">
        <v>374</v>
      </c>
      <c r="H224" s="180">
        <v>32</v>
      </c>
      <c r="I224" s="181"/>
      <c r="J224" s="182">
        <f>ROUND(I224*H224,2)</f>
        <v>0</v>
      </c>
      <c r="K224" s="178" t="s">
        <v>3</v>
      </c>
      <c r="L224" s="41"/>
      <c r="M224" s="183" t="s">
        <v>3</v>
      </c>
      <c r="N224" s="184" t="s">
        <v>43</v>
      </c>
      <c r="O224" s="74"/>
      <c r="P224" s="185">
        <f>O224*H224</f>
        <v>0</v>
      </c>
      <c r="Q224" s="185">
        <v>6.9999999999999994E-05</v>
      </c>
      <c r="R224" s="185">
        <f>Q224*H224</f>
        <v>0.0022399999999999998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163</v>
      </c>
      <c r="AT224" s="187" t="s">
        <v>144</v>
      </c>
      <c r="AU224" s="187" t="s">
        <v>82</v>
      </c>
      <c r="AY224" s="21" t="s">
        <v>141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80</v>
      </c>
      <c r="BK224" s="188">
        <f>ROUND(I224*H224,2)</f>
        <v>0</v>
      </c>
      <c r="BL224" s="21" t="s">
        <v>163</v>
      </c>
      <c r="BM224" s="187" t="s">
        <v>465</v>
      </c>
    </row>
    <row r="225" s="13" customFormat="1">
      <c r="A225" s="13"/>
      <c r="B225" s="200"/>
      <c r="C225" s="13"/>
      <c r="D225" s="194" t="s">
        <v>216</v>
      </c>
      <c r="E225" s="201" t="s">
        <v>3</v>
      </c>
      <c r="F225" s="202" t="s">
        <v>466</v>
      </c>
      <c r="G225" s="13"/>
      <c r="H225" s="203">
        <v>32</v>
      </c>
      <c r="I225" s="204"/>
      <c r="J225" s="13"/>
      <c r="K225" s="13"/>
      <c r="L225" s="200"/>
      <c r="M225" s="205"/>
      <c r="N225" s="206"/>
      <c r="O225" s="206"/>
      <c r="P225" s="206"/>
      <c r="Q225" s="206"/>
      <c r="R225" s="206"/>
      <c r="S225" s="206"/>
      <c r="T225" s="20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1" t="s">
        <v>216</v>
      </c>
      <c r="AU225" s="201" t="s">
        <v>82</v>
      </c>
      <c r="AV225" s="13" t="s">
        <v>82</v>
      </c>
      <c r="AW225" s="13" t="s">
        <v>34</v>
      </c>
      <c r="AX225" s="13" t="s">
        <v>80</v>
      </c>
      <c r="AY225" s="201" t="s">
        <v>141</v>
      </c>
    </row>
    <row r="226" s="2" customFormat="1" ht="37.8" customHeight="1">
      <c r="A226" s="40"/>
      <c r="B226" s="175"/>
      <c r="C226" s="176" t="s">
        <v>467</v>
      </c>
      <c r="D226" s="176" t="s">
        <v>144</v>
      </c>
      <c r="E226" s="177" t="s">
        <v>468</v>
      </c>
      <c r="F226" s="178" t="s">
        <v>469</v>
      </c>
      <c r="G226" s="179" t="s">
        <v>213</v>
      </c>
      <c r="H226" s="180">
        <v>1.8</v>
      </c>
      <c r="I226" s="181"/>
      <c r="J226" s="182">
        <f>ROUND(I226*H226,2)</f>
        <v>0</v>
      </c>
      <c r="K226" s="178" t="s">
        <v>181</v>
      </c>
      <c r="L226" s="41"/>
      <c r="M226" s="183" t="s">
        <v>3</v>
      </c>
      <c r="N226" s="184" t="s">
        <v>43</v>
      </c>
      <c r="O226" s="74"/>
      <c r="P226" s="185">
        <f>O226*H226</f>
        <v>0</v>
      </c>
      <c r="Q226" s="185">
        <v>0</v>
      </c>
      <c r="R226" s="185">
        <f>Q226*H226</f>
        <v>0</v>
      </c>
      <c r="S226" s="185">
        <v>0.075999999999999998</v>
      </c>
      <c r="T226" s="186">
        <f>S226*H226</f>
        <v>0.13680000000000001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7" t="s">
        <v>163</v>
      </c>
      <c r="AT226" s="187" t="s">
        <v>144</v>
      </c>
      <c r="AU226" s="187" t="s">
        <v>82</v>
      </c>
      <c r="AY226" s="21" t="s">
        <v>141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1" t="s">
        <v>80</v>
      </c>
      <c r="BK226" s="188">
        <f>ROUND(I226*H226,2)</f>
        <v>0</v>
      </c>
      <c r="BL226" s="21" t="s">
        <v>163</v>
      </c>
      <c r="BM226" s="187" t="s">
        <v>470</v>
      </c>
    </row>
    <row r="227" s="2" customFormat="1">
      <c r="A227" s="40"/>
      <c r="B227" s="41"/>
      <c r="C227" s="40"/>
      <c r="D227" s="189" t="s">
        <v>183</v>
      </c>
      <c r="E227" s="40"/>
      <c r="F227" s="190" t="s">
        <v>471</v>
      </c>
      <c r="G227" s="40"/>
      <c r="H227" s="40"/>
      <c r="I227" s="191"/>
      <c r="J227" s="40"/>
      <c r="K227" s="40"/>
      <c r="L227" s="41"/>
      <c r="M227" s="192"/>
      <c r="N227" s="193"/>
      <c r="O227" s="74"/>
      <c r="P227" s="74"/>
      <c r="Q227" s="74"/>
      <c r="R227" s="74"/>
      <c r="S227" s="74"/>
      <c r="T227" s="75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21" t="s">
        <v>183</v>
      </c>
      <c r="AU227" s="21" t="s">
        <v>82</v>
      </c>
    </row>
    <row r="228" s="13" customFormat="1">
      <c r="A228" s="13"/>
      <c r="B228" s="200"/>
      <c r="C228" s="13"/>
      <c r="D228" s="194" t="s">
        <v>216</v>
      </c>
      <c r="E228" s="201" t="s">
        <v>3</v>
      </c>
      <c r="F228" s="202" t="s">
        <v>472</v>
      </c>
      <c r="G228" s="13"/>
      <c r="H228" s="203">
        <v>1.8</v>
      </c>
      <c r="I228" s="204"/>
      <c r="J228" s="13"/>
      <c r="K228" s="13"/>
      <c r="L228" s="200"/>
      <c r="M228" s="205"/>
      <c r="N228" s="206"/>
      <c r="O228" s="206"/>
      <c r="P228" s="206"/>
      <c r="Q228" s="206"/>
      <c r="R228" s="206"/>
      <c r="S228" s="206"/>
      <c r="T228" s="20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1" t="s">
        <v>216</v>
      </c>
      <c r="AU228" s="201" t="s">
        <v>82</v>
      </c>
      <c r="AV228" s="13" t="s">
        <v>82</v>
      </c>
      <c r="AW228" s="13" t="s">
        <v>34</v>
      </c>
      <c r="AX228" s="13" t="s">
        <v>80</v>
      </c>
      <c r="AY228" s="201" t="s">
        <v>141</v>
      </c>
    </row>
    <row r="229" s="2" customFormat="1" ht="55.5" customHeight="1">
      <c r="A229" s="40"/>
      <c r="B229" s="175"/>
      <c r="C229" s="176" t="s">
        <v>473</v>
      </c>
      <c r="D229" s="176" t="s">
        <v>144</v>
      </c>
      <c r="E229" s="177" t="s">
        <v>474</v>
      </c>
      <c r="F229" s="178" t="s">
        <v>475</v>
      </c>
      <c r="G229" s="179" t="s">
        <v>213</v>
      </c>
      <c r="H229" s="180">
        <v>2.3999999999999999</v>
      </c>
      <c r="I229" s="181"/>
      <c r="J229" s="182">
        <f>ROUND(I229*H229,2)</f>
        <v>0</v>
      </c>
      <c r="K229" s="178" t="s">
        <v>181</v>
      </c>
      <c r="L229" s="41"/>
      <c r="M229" s="183" t="s">
        <v>3</v>
      </c>
      <c r="N229" s="184" t="s">
        <v>43</v>
      </c>
      <c r="O229" s="74"/>
      <c r="P229" s="185">
        <f>O229*H229</f>
        <v>0</v>
      </c>
      <c r="Q229" s="185">
        <v>0</v>
      </c>
      <c r="R229" s="185">
        <f>Q229*H229</f>
        <v>0</v>
      </c>
      <c r="S229" s="185">
        <v>0.27000000000000002</v>
      </c>
      <c r="T229" s="186">
        <f>S229*H229</f>
        <v>0.64800000000000002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7" t="s">
        <v>163</v>
      </c>
      <c r="AT229" s="187" t="s">
        <v>144</v>
      </c>
      <c r="AU229" s="187" t="s">
        <v>82</v>
      </c>
      <c r="AY229" s="21" t="s">
        <v>141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1" t="s">
        <v>80</v>
      </c>
      <c r="BK229" s="188">
        <f>ROUND(I229*H229,2)</f>
        <v>0</v>
      </c>
      <c r="BL229" s="21" t="s">
        <v>163</v>
      </c>
      <c r="BM229" s="187" t="s">
        <v>476</v>
      </c>
    </row>
    <row r="230" s="2" customFormat="1">
      <c r="A230" s="40"/>
      <c r="B230" s="41"/>
      <c r="C230" s="40"/>
      <c r="D230" s="189" t="s">
        <v>183</v>
      </c>
      <c r="E230" s="40"/>
      <c r="F230" s="190" t="s">
        <v>477</v>
      </c>
      <c r="G230" s="40"/>
      <c r="H230" s="40"/>
      <c r="I230" s="191"/>
      <c r="J230" s="40"/>
      <c r="K230" s="40"/>
      <c r="L230" s="41"/>
      <c r="M230" s="192"/>
      <c r="N230" s="193"/>
      <c r="O230" s="74"/>
      <c r="P230" s="74"/>
      <c r="Q230" s="74"/>
      <c r="R230" s="74"/>
      <c r="S230" s="74"/>
      <c r="T230" s="75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21" t="s">
        <v>183</v>
      </c>
      <c r="AU230" s="21" t="s">
        <v>82</v>
      </c>
    </row>
    <row r="231" s="13" customFormat="1">
      <c r="A231" s="13"/>
      <c r="B231" s="200"/>
      <c r="C231" s="13"/>
      <c r="D231" s="194" t="s">
        <v>216</v>
      </c>
      <c r="E231" s="201" t="s">
        <v>3</v>
      </c>
      <c r="F231" s="202" t="s">
        <v>478</v>
      </c>
      <c r="G231" s="13"/>
      <c r="H231" s="203">
        <v>2.3999999999999999</v>
      </c>
      <c r="I231" s="204"/>
      <c r="J231" s="13"/>
      <c r="K231" s="13"/>
      <c r="L231" s="200"/>
      <c r="M231" s="205"/>
      <c r="N231" s="206"/>
      <c r="O231" s="206"/>
      <c r="P231" s="206"/>
      <c r="Q231" s="206"/>
      <c r="R231" s="206"/>
      <c r="S231" s="206"/>
      <c r="T231" s="20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1" t="s">
        <v>216</v>
      </c>
      <c r="AU231" s="201" t="s">
        <v>82</v>
      </c>
      <c r="AV231" s="13" t="s">
        <v>82</v>
      </c>
      <c r="AW231" s="13" t="s">
        <v>34</v>
      </c>
      <c r="AX231" s="13" t="s">
        <v>80</v>
      </c>
      <c r="AY231" s="201" t="s">
        <v>141</v>
      </c>
    </row>
    <row r="232" s="12" customFormat="1" ht="22.8" customHeight="1">
      <c r="A232" s="12"/>
      <c r="B232" s="162"/>
      <c r="C232" s="12"/>
      <c r="D232" s="163" t="s">
        <v>71</v>
      </c>
      <c r="E232" s="173" t="s">
        <v>479</v>
      </c>
      <c r="F232" s="173" t="s">
        <v>480</v>
      </c>
      <c r="G232" s="12"/>
      <c r="H232" s="12"/>
      <c r="I232" s="165"/>
      <c r="J232" s="174">
        <f>BK232</f>
        <v>0</v>
      </c>
      <c r="K232" s="12"/>
      <c r="L232" s="162"/>
      <c r="M232" s="167"/>
      <c r="N232" s="168"/>
      <c r="O232" s="168"/>
      <c r="P232" s="169">
        <f>SUM(P233:P246)</f>
        <v>0</v>
      </c>
      <c r="Q232" s="168"/>
      <c r="R232" s="169">
        <f>SUM(R233:R246)</f>
        <v>0</v>
      </c>
      <c r="S232" s="168"/>
      <c r="T232" s="170">
        <f>SUM(T233:T246)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3" t="s">
        <v>80</v>
      </c>
      <c r="AT232" s="171" t="s">
        <v>71</v>
      </c>
      <c r="AU232" s="171" t="s">
        <v>80</v>
      </c>
      <c r="AY232" s="163" t="s">
        <v>141</v>
      </c>
      <c r="BK232" s="172">
        <f>SUM(BK233:BK246)</f>
        <v>0</v>
      </c>
    </row>
    <row r="233" s="2" customFormat="1" ht="44.25" customHeight="1">
      <c r="A233" s="40"/>
      <c r="B233" s="175"/>
      <c r="C233" s="176" t="s">
        <v>481</v>
      </c>
      <c r="D233" s="176" t="s">
        <v>144</v>
      </c>
      <c r="E233" s="177" t="s">
        <v>482</v>
      </c>
      <c r="F233" s="178" t="s">
        <v>483</v>
      </c>
      <c r="G233" s="179" t="s">
        <v>250</v>
      </c>
      <c r="H233" s="180">
        <v>37.534999999999997</v>
      </c>
      <c r="I233" s="181"/>
      <c r="J233" s="182">
        <f>ROUND(I233*H233,2)</f>
        <v>0</v>
      </c>
      <c r="K233" s="178" t="s">
        <v>181</v>
      </c>
      <c r="L233" s="41"/>
      <c r="M233" s="183" t="s">
        <v>3</v>
      </c>
      <c r="N233" s="184" t="s">
        <v>43</v>
      </c>
      <c r="O233" s="74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7" t="s">
        <v>163</v>
      </c>
      <c r="AT233" s="187" t="s">
        <v>144</v>
      </c>
      <c r="AU233" s="187" t="s">
        <v>82</v>
      </c>
      <c r="AY233" s="21" t="s">
        <v>141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1" t="s">
        <v>80</v>
      </c>
      <c r="BK233" s="188">
        <f>ROUND(I233*H233,2)</f>
        <v>0</v>
      </c>
      <c r="BL233" s="21" t="s">
        <v>163</v>
      </c>
      <c r="BM233" s="187" t="s">
        <v>484</v>
      </c>
    </row>
    <row r="234" s="2" customFormat="1">
      <c r="A234" s="40"/>
      <c r="B234" s="41"/>
      <c r="C234" s="40"/>
      <c r="D234" s="189" t="s">
        <v>183</v>
      </c>
      <c r="E234" s="40"/>
      <c r="F234" s="190" t="s">
        <v>485</v>
      </c>
      <c r="G234" s="40"/>
      <c r="H234" s="40"/>
      <c r="I234" s="191"/>
      <c r="J234" s="40"/>
      <c r="K234" s="40"/>
      <c r="L234" s="41"/>
      <c r="M234" s="192"/>
      <c r="N234" s="193"/>
      <c r="O234" s="74"/>
      <c r="P234" s="74"/>
      <c r="Q234" s="74"/>
      <c r="R234" s="74"/>
      <c r="S234" s="74"/>
      <c r="T234" s="75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21" t="s">
        <v>183</v>
      </c>
      <c r="AU234" s="21" t="s">
        <v>82</v>
      </c>
    </row>
    <row r="235" s="2" customFormat="1" ht="24.15" customHeight="1">
      <c r="A235" s="40"/>
      <c r="B235" s="175"/>
      <c r="C235" s="176" t="s">
        <v>486</v>
      </c>
      <c r="D235" s="176" t="s">
        <v>144</v>
      </c>
      <c r="E235" s="177" t="s">
        <v>487</v>
      </c>
      <c r="F235" s="178" t="s">
        <v>488</v>
      </c>
      <c r="G235" s="179" t="s">
        <v>344</v>
      </c>
      <c r="H235" s="180">
        <v>10</v>
      </c>
      <c r="I235" s="181"/>
      <c r="J235" s="182">
        <f>ROUND(I235*H235,2)</f>
        <v>0</v>
      </c>
      <c r="K235" s="178" t="s">
        <v>181</v>
      </c>
      <c r="L235" s="41"/>
      <c r="M235" s="183" t="s">
        <v>3</v>
      </c>
      <c r="N235" s="184" t="s">
        <v>43</v>
      </c>
      <c r="O235" s="74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7" t="s">
        <v>163</v>
      </c>
      <c r="AT235" s="187" t="s">
        <v>144</v>
      </c>
      <c r="AU235" s="187" t="s">
        <v>82</v>
      </c>
      <c r="AY235" s="21" t="s">
        <v>141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1" t="s">
        <v>80</v>
      </c>
      <c r="BK235" s="188">
        <f>ROUND(I235*H235,2)</f>
        <v>0</v>
      </c>
      <c r="BL235" s="21" t="s">
        <v>163</v>
      </c>
      <c r="BM235" s="187" t="s">
        <v>489</v>
      </c>
    </row>
    <row r="236" s="2" customFormat="1">
      <c r="A236" s="40"/>
      <c r="B236" s="41"/>
      <c r="C236" s="40"/>
      <c r="D236" s="189" t="s">
        <v>183</v>
      </c>
      <c r="E236" s="40"/>
      <c r="F236" s="190" t="s">
        <v>490</v>
      </c>
      <c r="G236" s="40"/>
      <c r="H236" s="40"/>
      <c r="I236" s="191"/>
      <c r="J236" s="40"/>
      <c r="K236" s="40"/>
      <c r="L236" s="41"/>
      <c r="M236" s="192"/>
      <c r="N236" s="193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1" t="s">
        <v>183</v>
      </c>
      <c r="AU236" s="21" t="s">
        <v>82</v>
      </c>
    </row>
    <row r="237" s="2" customFormat="1" ht="37.8" customHeight="1">
      <c r="A237" s="40"/>
      <c r="B237" s="175"/>
      <c r="C237" s="176" t="s">
        <v>491</v>
      </c>
      <c r="D237" s="176" t="s">
        <v>144</v>
      </c>
      <c r="E237" s="177" t="s">
        <v>492</v>
      </c>
      <c r="F237" s="178" t="s">
        <v>493</v>
      </c>
      <c r="G237" s="179" t="s">
        <v>344</v>
      </c>
      <c r="H237" s="180">
        <v>450</v>
      </c>
      <c r="I237" s="181"/>
      <c r="J237" s="182">
        <f>ROUND(I237*H237,2)</f>
        <v>0</v>
      </c>
      <c r="K237" s="178" t="s">
        <v>181</v>
      </c>
      <c r="L237" s="41"/>
      <c r="M237" s="183" t="s">
        <v>3</v>
      </c>
      <c r="N237" s="184" t="s">
        <v>43</v>
      </c>
      <c r="O237" s="74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87" t="s">
        <v>163</v>
      </c>
      <c r="AT237" s="187" t="s">
        <v>144</v>
      </c>
      <c r="AU237" s="187" t="s">
        <v>82</v>
      </c>
      <c r="AY237" s="21" t="s">
        <v>141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1" t="s">
        <v>80</v>
      </c>
      <c r="BK237" s="188">
        <f>ROUND(I237*H237,2)</f>
        <v>0</v>
      </c>
      <c r="BL237" s="21" t="s">
        <v>163</v>
      </c>
      <c r="BM237" s="187" t="s">
        <v>494</v>
      </c>
    </row>
    <row r="238" s="2" customFormat="1">
      <c r="A238" s="40"/>
      <c r="B238" s="41"/>
      <c r="C238" s="40"/>
      <c r="D238" s="189" t="s">
        <v>183</v>
      </c>
      <c r="E238" s="40"/>
      <c r="F238" s="190" t="s">
        <v>495</v>
      </c>
      <c r="G238" s="40"/>
      <c r="H238" s="40"/>
      <c r="I238" s="191"/>
      <c r="J238" s="40"/>
      <c r="K238" s="40"/>
      <c r="L238" s="41"/>
      <c r="M238" s="192"/>
      <c r="N238" s="193"/>
      <c r="O238" s="74"/>
      <c r="P238" s="74"/>
      <c r="Q238" s="74"/>
      <c r="R238" s="74"/>
      <c r="S238" s="74"/>
      <c r="T238" s="75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21" t="s">
        <v>183</v>
      </c>
      <c r="AU238" s="21" t="s">
        <v>82</v>
      </c>
    </row>
    <row r="239" s="13" customFormat="1">
      <c r="A239" s="13"/>
      <c r="B239" s="200"/>
      <c r="C239" s="13"/>
      <c r="D239" s="194" t="s">
        <v>216</v>
      </c>
      <c r="E239" s="13"/>
      <c r="F239" s="202" t="s">
        <v>496</v>
      </c>
      <c r="G239" s="13"/>
      <c r="H239" s="203">
        <v>450</v>
      </c>
      <c r="I239" s="204"/>
      <c r="J239" s="13"/>
      <c r="K239" s="13"/>
      <c r="L239" s="200"/>
      <c r="M239" s="205"/>
      <c r="N239" s="206"/>
      <c r="O239" s="206"/>
      <c r="P239" s="206"/>
      <c r="Q239" s="206"/>
      <c r="R239" s="206"/>
      <c r="S239" s="206"/>
      <c r="T239" s="20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1" t="s">
        <v>216</v>
      </c>
      <c r="AU239" s="201" t="s">
        <v>82</v>
      </c>
      <c r="AV239" s="13" t="s">
        <v>82</v>
      </c>
      <c r="AW239" s="13" t="s">
        <v>4</v>
      </c>
      <c r="AX239" s="13" t="s">
        <v>80</v>
      </c>
      <c r="AY239" s="201" t="s">
        <v>141</v>
      </c>
    </row>
    <row r="240" s="2" customFormat="1" ht="33" customHeight="1">
      <c r="A240" s="40"/>
      <c r="B240" s="175"/>
      <c r="C240" s="176" t="s">
        <v>497</v>
      </c>
      <c r="D240" s="176" t="s">
        <v>144</v>
      </c>
      <c r="E240" s="177" t="s">
        <v>498</v>
      </c>
      <c r="F240" s="178" t="s">
        <v>499</v>
      </c>
      <c r="G240" s="179" t="s">
        <v>250</v>
      </c>
      <c r="H240" s="180">
        <v>37.534999999999997</v>
      </c>
      <c r="I240" s="181"/>
      <c r="J240" s="182">
        <f>ROUND(I240*H240,2)</f>
        <v>0</v>
      </c>
      <c r="K240" s="178" t="s">
        <v>181</v>
      </c>
      <c r="L240" s="41"/>
      <c r="M240" s="183" t="s">
        <v>3</v>
      </c>
      <c r="N240" s="184" t="s">
        <v>43</v>
      </c>
      <c r="O240" s="74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7" t="s">
        <v>163</v>
      </c>
      <c r="AT240" s="187" t="s">
        <v>144</v>
      </c>
      <c r="AU240" s="187" t="s">
        <v>82</v>
      </c>
      <c r="AY240" s="21" t="s">
        <v>141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1" t="s">
        <v>80</v>
      </c>
      <c r="BK240" s="188">
        <f>ROUND(I240*H240,2)</f>
        <v>0</v>
      </c>
      <c r="BL240" s="21" t="s">
        <v>163</v>
      </c>
      <c r="BM240" s="187" t="s">
        <v>500</v>
      </c>
    </row>
    <row r="241" s="2" customFormat="1">
      <c r="A241" s="40"/>
      <c r="B241" s="41"/>
      <c r="C241" s="40"/>
      <c r="D241" s="189" t="s">
        <v>183</v>
      </c>
      <c r="E241" s="40"/>
      <c r="F241" s="190" t="s">
        <v>501</v>
      </c>
      <c r="G241" s="40"/>
      <c r="H241" s="40"/>
      <c r="I241" s="191"/>
      <c r="J241" s="40"/>
      <c r="K241" s="40"/>
      <c r="L241" s="41"/>
      <c r="M241" s="192"/>
      <c r="N241" s="193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1" t="s">
        <v>183</v>
      </c>
      <c r="AU241" s="21" t="s">
        <v>82</v>
      </c>
    </row>
    <row r="242" s="2" customFormat="1" ht="44.25" customHeight="1">
      <c r="A242" s="40"/>
      <c r="B242" s="175"/>
      <c r="C242" s="176" t="s">
        <v>502</v>
      </c>
      <c r="D242" s="176" t="s">
        <v>144</v>
      </c>
      <c r="E242" s="177" t="s">
        <v>503</v>
      </c>
      <c r="F242" s="178" t="s">
        <v>504</v>
      </c>
      <c r="G242" s="179" t="s">
        <v>250</v>
      </c>
      <c r="H242" s="180">
        <v>713.16499999999996</v>
      </c>
      <c r="I242" s="181"/>
      <c r="J242" s="182">
        <f>ROUND(I242*H242,2)</f>
        <v>0</v>
      </c>
      <c r="K242" s="178" t="s">
        <v>181</v>
      </c>
      <c r="L242" s="41"/>
      <c r="M242" s="183" t="s">
        <v>3</v>
      </c>
      <c r="N242" s="184" t="s">
        <v>43</v>
      </c>
      <c r="O242" s="74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7" t="s">
        <v>163</v>
      </c>
      <c r="AT242" s="187" t="s">
        <v>144</v>
      </c>
      <c r="AU242" s="187" t="s">
        <v>82</v>
      </c>
      <c r="AY242" s="21" t="s">
        <v>141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1" t="s">
        <v>80</v>
      </c>
      <c r="BK242" s="188">
        <f>ROUND(I242*H242,2)</f>
        <v>0</v>
      </c>
      <c r="BL242" s="21" t="s">
        <v>163</v>
      </c>
      <c r="BM242" s="187" t="s">
        <v>505</v>
      </c>
    </row>
    <row r="243" s="2" customFormat="1">
      <c r="A243" s="40"/>
      <c r="B243" s="41"/>
      <c r="C243" s="40"/>
      <c r="D243" s="189" t="s">
        <v>183</v>
      </c>
      <c r="E243" s="40"/>
      <c r="F243" s="190" t="s">
        <v>506</v>
      </c>
      <c r="G243" s="40"/>
      <c r="H243" s="40"/>
      <c r="I243" s="191"/>
      <c r="J243" s="40"/>
      <c r="K243" s="40"/>
      <c r="L243" s="41"/>
      <c r="M243" s="192"/>
      <c r="N243" s="193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183</v>
      </c>
      <c r="AU243" s="21" t="s">
        <v>82</v>
      </c>
    </row>
    <row r="244" s="13" customFormat="1">
      <c r="A244" s="13"/>
      <c r="B244" s="200"/>
      <c r="C244" s="13"/>
      <c r="D244" s="194" t="s">
        <v>216</v>
      </c>
      <c r="E244" s="13"/>
      <c r="F244" s="202" t="s">
        <v>507</v>
      </c>
      <c r="G244" s="13"/>
      <c r="H244" s="203">
        <v>713.16499999999996</v>
      </c>
      <c r="I244" s="204"/>
      <c r="J244" s="13"/>
      <c r="K244" s="13"/>
      <c r="L244" s="200"/>
      <c r="M244" s="205"/>
      <c r="N244" s="206"/>
      <c r="O244" s="206"/>
      <c r="P244" s="206"/>
      <c r="Q244" s="206"/>
      <c r="R244" s="206"/>
      <c r="S244" s="206"/>
      <c r="T244" s="20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1" t="s">
        <v>216</v>
      </c>
      <c r="AU244" s="201" t="s">
        <v>82</v>
      </c>
      <c r="AV244" s="13" t="s">
        <v>82</v>
      </c>
      <c r="AW244" s="13" t="s">
        <v>4</v>
      </c>
      <c r="AX244" s="13" t="s">
        <v>80</v>
      </c>
      <c r="AY244" s="201" t="s">
        <v>141</v>
      </c>
    </row>
    <row r="245" s="2" customFormat="1" ht="44.25" customHeight="1">
      <c r="A245" s="40"/>
      <c r="B245" s="175"/>
      <c r="C245" s="176" t="s">
        <v>508</v>
      </c>
      <c r="D245" s="176" t="s">
        <v>144</v>
      </c>
      <c r="E245" s="177" t="s">
        <v>509</v>
      </c>
      <c r="F245" s="178" t="s">
        <v>510</v>
      </c>
      <c r="G245" s="179" t="s">
        <v>250</v>
      </c>
      <c r="H245" s="180">
        <v>37.561999999999998</v>
      </c>
      <c r="I245" s="181"/>
      <c r="J245" s="182">
        <f>ROUND(I245*H245,2)</f>
        <v>0</v>
      </c>
      <c r="K245" s="178" t="s">
        <v>181</v>
      </c>
      <c r="L245" s="41"/>
      <c r="M245" s="183" t="s">
        <v>3</v>
      </c>
      <c r="N245" s="184" t="s">
        <v>43</v>
      </c>
      <c r="O245" s="74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163</v>
      </c>
      <c r="AT245" s="187" t="s">
        <v>144</v>
      </c>
      <c r="AU245" s="187" t="s">
        <v>82</v>
      </c>
      <c r="AY245" s="21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80</v>
      </c>
      <c r="BK245" s="188">
        <f>ROUND(I245*H245,2)</f>
        <v>0</v>
      </c>
      <c r="BL245" s="21" t="s">
        <v>163</v>
      </c>
      <c r="BM245" s="187" t="s">
        <v>511</v>
      </c>
    </row>
    <row r="246" s="2" customFormat="1">
      <c r="A246" s="40"/>
      <c r="B246" s="41"/>
      <c r="C246" s="40"/>
      <c r="D246" s="189" t="s">
        <v>183</v>
      </c>
      <c r="E246" s="40"/>
      <c r="F246" s="190" t="s">
        <v>512</v>
      </c>
      <c r="G246" s="40"/>
      <c r="H246" s="40"/>
      <c r="I246" s="191"/>
      <c r="J246" s="40"/>
      <c r="K246" s="40"/>
      <c r="L246" s="41"/>
      <c r="M246" s="192"/>
      <c r="N246" s="193"/>
      <c r="O246" s="74"/>
      <c r="P246" s="74"/>
      <c r="Q246" s="74"/>
      <c r="R246" s="74"/>
      <c r="S246" s="74"/>
      <c r="T246" s="75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21" t="s">
        <v>183</v>
      </c>
      <c r="AU246" s="21" t="s">
        <v>82</v>
      </c>
    </row>
    <row r="247" s="12" customFormat="1" ht="22.8" customHeight="1">
      <c r="A247" s="12"/>
      <c r="B247" s="162"/>
      <c r="C247" s="12"/>
      <c r="D247" s="163" t="s">
        <v>71</v>
      </c>
      <c r="E247" s="173" t="s">
        <v>513</v>
      </c>
      <c r="F247" s="173" t="s">
        <v>514</v>
      </c>
      <c r="G247" s="12"/>
      <c r="H247" s="12"/>
      <c r="I247" s="165"/>
      <c r="J247" s="174">
        <f>BK247</f>
        <v>0</v>
      </c>
      <c r="K247" s="12"/>
      <c r="L247" s="162"/>
      <c r="M247" s="167"/>
      <c r="N247" s="168"/>
      <c r="O247" s="168"/>
      <c r="P247" s="169">
        <f>SUM(P248:P249)</f>
        <v>0</v>
      </c>
      <c r="Q247" s="168"/>
      <c r="R247" s="169">
        <f>SUM(R248:R249)</f>
        <v>0</v>
      </c>
      <c r="S247" s="168"/>
      <c r="T247" s="17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3" t="s">
        <v>80</v>
      </c>
      <c r="AT247" s="171" t="s">
        <v>71</v>
      </c>
      <c r="AU247" s="171" t="s">
        <v>80</v>
      </c>
      <c r="AY247" s="163" t="s">
        <v>141</v>
      </c>
      <c r="BK247" s="172">
        <f>SUM(BK248:BK249)</f>
        <v>0</v>
      </c>
    </row>
    <row r="248" s="2" customFormat="1" ht="66.75" customHeight="1">
      <c r="A248" s="40"/>
      <c r="B248" s="175"/>
      <c r="C248" s="176" t="s">
        <v>515</v>
      </c>
      <c r="D248" s="176" t="s">
        <v>144</v>
      </c>
      <c r="E248" s="177" t="s">
        <v>516</v>
      </c>
      <c r="F248" s="178" t="s">
        <v>517</v>
      </c>
      <c r="G248" s="179" t="s">
        <v>250</v>
      </c>
      <c r="H248" s="180">
        <v>60.781999999999996</v>
      </c>
      <c r="I248" s="181"/>
      <c r="J248" s="182">
        <f>ROUND(I248*H248,2)</f>
        <v>0</v>
      </c>
      <c r="K248" s="178" t="s">
        <v>181</v>
      </c>
      <c r="L248" s="41"/>
      <c r="M248" s="183" t="s">
        <v>3</v>
      </c>
      <c r="N248" s="184" t="s">
        <v>43</v>
      </c>
      <c r="O248" s="74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163</v>
      </c>
      <c r="AT248" s="187" t="s">
        <v>144</v>
      </c>
      <c r="AU248" s="187" t="s">
        <v>82</v>
      </c>
      <c r="AY248" s="21" t="s">
        <v>141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80</v>
      </c>
      <c r="BK248" s="188">
        <f>ROUND(I248*H248,2)</f>
        <v>0</v>
      </c>
      <c r="BL248" s="21" t="s">
        <v>163</v>
      </c>
      <c r="BM248" s="187" t="s">
        <v>518</v>
      </c>
    </row>
    <row r="249" s="2" customFormat="1">
      <c r="A249" s="40"/>
      <c r="B249" s="41"/>
      <c r="C249" s="40"/>
      <c r="D249" s="189" t="s">
        <v>183</v>
      </c>
      <c r="E249" s="40"/>
      <c r="F249" s="190" t="s">
        <v>519</v>
      </c>
      <c r="G249" s="40"/>
      <c r="H249" s="40"/>
      <c r="I249" s="191"/>
      <c r="J249" s="40"/>
      <c r="K249" s="40"/>
      <c r="L249" s="41"/>
      <c r="M249" s="192"/>
      <c r="N249" s="193"/>
      <c r="O249" s="74"/>
      <c r="P249" s="74"/>
      <c r="Q249" s="74"/>
      <c r="R249" s="74"/>
      <c r="S249" s="74"/>
      <c r="T249" s="75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21" t="s">
        <v>183</v>
      </c>
      <c r="AU249" s="21" t="s">
        <v>82</v>
      </c>
    </row>
    <row r="250" s="12" customFormat="1" ht="25.92" customHeight="1">
      <c r="A250" s="12"/>
      <c r="B250" s="162"/>
      <c r="C250" s="12"/>
      <c r="D250" s="163" t="s">
        <v>71</v>
      </c>
      <c r="E250" s="164" t="s">
        <v>520</v>
      </c>
      <c r="F250" s="164" t="s">
        <v>521</v>
      </c>
      <c r="G250" s="12"/>
      <c r="H250" s="12"/>
      <c r="I250" s="165"/>
      <c r="J250" s="166">
        <f>BK250</f>
        <v>0</v>
      </c>
      <c r="K250" s="12"/>
      <c r="L250" s="162"/>
      <c r="M250" s="167"/>
      <c r="N250" s="168"/>
      <c r="O250" s="168"/>
      <c r="P250" s="169">
        <f>P251+P260+P289+P299+P334</f>
        <v>0</v>
      </c>
      <c r="Q250" s="168"/>
      <c r="R250" s="169">
        <f>R251+R260+R289+R299+R334</f>
        <v>17.871169200000001</v>
      </c>
      <c r="S250" s="168"/>
      <c r="T250" s="170">
        <f>T251+T260+T289+T299+T334</f>
        <v>0.00030600000000000001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3" t="s">
        <v>82</v>
      </c>
      <c r="AT250" s="171" t="s">
        <v>71</v>
      </c>
      <c r="AU250" s="171" t="s">
        <v>72</v>
      </c>
      <c r="AY250" s="163" t="s">
        <v>141</v>
      </c>
      <c r="BK250" s="172">
        <f>BK251+BK260+BK289+BK299+BK334</f>
        <v>0</v>
      </c>
    </row>
    <row r="251" s="12" customFormat="1" ht="22.8" customHeight="1">
      <c r="A251" s="12"/>
      <c r="B251" s="162"/>
      <c r="C251" s="12"/>
      <c r="D251" s="163" t="s">
        <v>71</v>
      </c>
      <c r="E251" s="173" t="s">
        <v>522</v>
      </c>
      <c r="F251" s="173" t="s">
        <v>523</v>
      </c>
      <c r="G251" s="12"/>
      <c r="H251" s="12"/>
      <c r="I251" s="165"/>
      <c r="J251" s="174">
        <f>BK251</f>
        <v>0</v>
      </c>
      <c r="K251" s="12"/>
      <c r="L251" s="162"/>
      <c r="M251" s="167"/>
      <c r="N251" s="168"/>
      <c r="O251" s="168"/>
      <c r="P251" s="169">
        <f>SUM(P252:P259)</f>
        <v>0</v>
      </c>
      <c r="Q251" s="168"/>
      <c r="R251" s="169">
        <f>SUM(R252:R259)</f>
        <v>1.7503481000000001</v>
      </c>
      <c r="S251" s="168"/>
      <c r="T251" s="170">
        <f>SUM(T252:T259)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3" t="s">
        <v>82</v>
      </c>
      <c r="AT251" s="171" t="s">
        <v>71</v>
      </c>
      <c r="AU251" s="171" t="s">
        <v>80</v>
      </c>
      <c r="AY251" s="163" t="s">
        <v>141</v>
      </c>
      <c r="BK251" s="172">
        <f>SUM(BK252:BK259)</f>
        <v>0</v>
      </c>
    </row>
    <row r="252" s="2" customFormat="1" ht="66.75" customHeight="1">
      <c r="A252" s="40"/>
      <c r="B252" s="175"/>
      <c r="C252" s="176" t="s">
        <v>524</v>
      </c>
      <c r="D252" s="176" t="s">
        <v>144</v>
      </c>
      <c r="E252" s="177" t="s">
        <v>525</v>
      </c>
      <c r="F252" s="178" t="s">
        <v>526</v>
      </c>
      <c r="G252" s="179" t="s">
        <v>213</v>
      </c>
      <c r="H252" s="180">
        <v>39.710000000000001</v>
      </c>
      <c r="I252" s="181"/>
      <c r="J252" s="182">
        <f>ROUND(I252*H252,2)</f>
        <v>0</v>
      </c>
      <c r="K252" s="178" t="s">
        <v>3</v>
      </c>
      <c r="L252" s="41"/>
      <c r="M252" s="183" t="s">
        <v>3</v>
      </c>
      <c r="N252" s="184" t="s">
        <v>43</v>
      </c>
      <c r="O252" s="74"/>
      <c r="P252" s="185">
        <f>O252*H252</f>
        <v>0</v>
      </c>
      <c r="Q252" s="185">
        <v>0.029860000000000001</v>
      </c>
      <c r="R252" s="185">
        <f>Q252*H252</f>
        <v>1.1857406000000001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302</v>
      </c>
      <c r="AT252" s="187" t="s">
        <v>144</v>
      </c>
      <c r="AU252" s="187" t="s">
        <v>82</v>
      </c>
      <c r="AY252" s="21" t="s">
        <v>141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80</v>
      </c>
      <c r="BK252" s="188">
        <f>ROUND(I252*H252,2)</f>
        <v>0</v>
      </c>
      <c r="BL252" s="21" t="s">
        <v>302</v>
      </c>
      <c r="BM252" s="187" t="s">
        <v>527</v>
      </c>
    </row>
    <row r="253" s="2" customFormat="1">
      <c r="A253" s="40"/>
      <c r="B253" s="41"/>
      <c r="C253" s="40"/>
      <c r="D253" s="194" t="s">
        <v>185</v>
      </c>
      <c r="E253" s="40"/>
      <c r="F253" s="195" t="s">
        <v>528</v>
      </c>
      <c r="G253" s="40"/>
      <c r="H253" s="40"/>
      <c r="I253" s="191"/>
      <c r="J253" s="40"/>
      <c r="K253" s="40"/>
      <c r="L253" s="41"/>
      <c r="M253" s="192"/>
      <c r="N253" s="193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185</v>
      </c>
      <c r="AU253" s="21" t="s">
        <v>82</v>
      </c>
    </row>
    <row r="254" s="13" customFormat="1">
      <c r="A254" s="13"/>
      <c r="B254" s="200"/>
      <c r="C254" s="13"/>
      <c r="D254" s="194" t="s">
        <v>216</v>
      </c>
      <c r="E254" s="201" t="s">
        <v>3</v>
      </c>
      <c r="F254" s="202" t="s">
        <v>529</v>
      </c>
      <c r="G254" s="13"/>
      <c r="H254" s="203">
        <v>39.710000000000001</v>
      </c>
      <c r="I254" s="204"/>
      <c r="J254" s="13"/>
      <c r="K254" s="13"/>
      <c r="L254" s="200"/>
      <c r="M254" s="205"/>
      <c r="N254" s="206"/>
      <c r="O254" s="206"/>
      <c r="P254" s="206"/>
      <c r="Q254" s="206"/>
      <c r="R254" s="206"/>
      <c r="S254" s="206"/>
      <c r="T254" s="20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1" t="s">
        <v>216</v>
      </c>
      <c r="AU254" s="201" t="s">
        <v>82</v>
      </c>
      <c r="AV254" s="13" t="s">
        <v>82</v>
      </c>
      <c r="AW254" s="13" t="s">
        <v>34</v>
      </c>
      <c r="AX254" s="13" t="s">
        <v>80</v>
      </c>
      <c r="AY254" s="201" t="s">
        <v>141</v>
      </c>
    </row>
    <row r="255" s="2" customFormat="1" ht="90" customHeight="1">
      <c r="A255" s="40"/>
      <c r="B255" s="175"/>
      <c r="C255" s="176" t="s">
        <v>530</v>
      </c>
      <c r="D255" s="176" t="s">
        <v>144</v>
      </c>
      <c r="E255" s="177" t="s">
        <v>531</v>
      </c>
      <c r="F255" s="178" t="s">
        <v>532</v>
      </c>
      <c r="G255" s="179" t="s">
        <v>213</v>
      </c>
      <c r="H255" s="180">
        <v>20.75</v>
      </c>
      <c r="I255" s="181"/>
      <c r="J255" s="182">
        <f>ROUND(I255*H255,2)</f>
        <v>0</v>
      </c>
      <c r="K255" s="178" t="s">
        <v>181</v>
      </c>
      <c r="L255" s="41"/>
      <c r="M255" s="183" t="s">
        <v>3</v>
      </c>
      <c r="N255" s="184" t="s">
        <v>43</v>
      </c>
      <c r="O255" s="74"/>
      <c r="P255" s="185">
        <f>O255*H255</f>
        <v>0</v>
      </c>
      <c r="Q255" s="185">
        <v>0.027210000000000002</v>
      </c>
      <c r="R255" s="185">
        <f>Q255*H255</f>
        <v>0.56460750000000004</v>
      </c>
      <c r="S255" s="185">
        <v>0</v>
      </c>
      <c r="T255" s="18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7" t="s">
        <v>302</v>
      </c>
      <c r="AT255" s="187" t="s">
        <v>144</v>
      </c>
      <c r="AU255" s="187" t="s">
        <v>82</v>
      </c>
      <c r="AY255" s="21" t="s">
        <v>141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1" t="s">
        <v>80</v>
      </c>
      <c r="BK255" s="188">
        <f>ROUND(I255*H255,2)</f>
        <v>0</v>
      </c>
      <c r="BL255" s="21" t="s">
        <v>302</v>
      </c>
      <c r="BM255" s="187" t="s">
        <v>533</v>
      </c>
    </row>
    <row r="256" s="2" customFormat="1">
      <c r="A256" s="40"/>
      <c r="B256" s="41"/>
      <c r="C256" s="40"/>
      <c r="D256" s="189" t="s">
        <v>183</v>
      </c>
      <c r="E256" s="40"/>
      <c r="F256" s="190" t="s">
        <v>534</v>
      </c>
      <c r="G256" s="40"/>
      <c r="H256" s="40"/>
      <c r="I256" s="191"/>
      <c r="J256" s="40"/>
      <c r="K256" s="40"/>
      <c r="L256" s="41"/>
      <c r="M256" s="192"/>
      <c r="N256" s="193"/>
      <c r="O256" s="74"/>
      <c r="P256" s="74"/>
      <c r="Q256" s="74"/>
      <c r="R256" s="74"/>
      <c r="S256" s="74"/>
      <c r="T256" s="7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21" t="s">
        <v>183</v>
      </c>
      <c r="AU256" s="21" t="s">
        <v>82</v>
      </c>
    </row>
    <row r="257" s="13" customFormat="1">
      <c r="A257" s="13"/>
      <c r="B257" s="200"/>
      <c r="C257" s="13"/>
      <c r="D257" s="194" t="s">
        <v>216</v>
      </c>
      <c r="E257" s="201" t="s">
        <v>3</v>
      </c>
      <c r="F257" s="202" t="s">
        <v>535</v>
      </c>
      <c r="G257" s="13"/>
      <c r="H257" s="203">
        <v>20.75</v>
      </c>
      <c r="I257" s="204"/>
      <c r="J257" s="13"/>
      <c r="K257" s="13"/>
      <c r="L257" s="200"/>
      <c r="M257" s="205"/>
      <c r="N257" s="206"/>
      <c r="O257" s="206"/>
      <c r="P257" s="206"/>
      <c r="Q257" s="206"/>
      <c r="R257" s="206"/>
      <c r="S257" s="206"/>
      <c r="T257" s="20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1" t="s">
        <v>216</v>
      </c>
      <c r="AU257" s="201" t="s">
        <v>82</v>
      </c>
      <c r="AV257" s="13" t="s">
        <v>82</v>
      </c>
      <c r="AW257" s="13" t="s">
        <v>34</v>
      </c>
      <c r="AX257" s="13" t="s">
        <v>80</v>
      </c>
      <c r="AY257" s="201" t="s">
        <v>141</v>
      </c>
    </row>
    <row r="258" s="2" customFormat="1" ht="78" customHeight="1">
      <c r="A258" s="40"/>
      <c r="B258" s="175"/>
      <c r="C258" s="176" t="s">
        <v>536</v>
      </c>
      <c r="D258" s="176" t="s">
        <v>144</v>
      </c>
      <c r="E258" s="177" t="s">
        <v>537</v>
      </c>
      <c r="F258" s="178" t="s">
        <v>538</v>
      </c>
      <c r="G258" s="179" t="s">
        <v>250</v>
      </c>
      <c r="H258" s="180">
        <v>1.75</v>
      </c>
      <c r="I258" s="181"/>
      <c r="J258" s="182">
        <f>ROUND(I258*H258,2)</f>
        <v>0</v>
      </c>
      <c r="K258" s="178" t="s">
        <v>181</v>
      </c>
      <c r="L258" s="41"/>
      <c r="M258" s="183" t="s">
        <v>3</v>
      </c>
      <c r="N258" s="184" t="s">
        <v>43</v>
      </c>
      <c r="O258" s="74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87" t="s">
        <v>302</v>
      </c>
      <c r="AT258" s="187" t="s">
        <v>144</v>
      </c>
      <c r="AU258" s="187" t="s">
        <v>82</v>
      </c>
      <c r="AY258" s="21" t="s">
        <v>141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1" t="s">
        <v>80</v>
      </c>
      <c r="BK258" s="188">
        <f>ROUND(I258*H258,2)</f>
        <v>0</v>
      </c>
      <c r="BL258" s="21" t="s">
        <v>302</v>
      </c>
      <c r="BM258" s="187" t="s">
        <v>539</v>
      </c>
    </row>
    <row r="259" s="2" customFormat="1">
      <c r="A259" s="40"/>
      <c r="B259" s="41"/>
      <c r="C259" s="40"/>
      <c r="D259" s="189" t="s">
        <v>183</v>
      </c>
      <c r="E259" s="40"/>
      <c r="F259" s="190" t="s">
        <v>540</v>
      </c>
      <c r="G259" s="40"/>
      <c r="H259" s="40"/>
      <c r="I259" s="191"/>
      <c r="J259" s="40"/>
      <c r="K259" s="40"/>
      <c r="L259" s="41"/>
      <c r="M259" s="192"/>
      <c r="N259" s="193"/>
      <c r="O259" s="74"/>
      <c r="P259" s="74"/>
      <c r="Q259" s="74"/>
      <c r="R259" s="74"/>
      <c r="S259" s="74"/>
      <c r="T259" s="75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21" t="s">
        <v>183</v>
      </c>
      <c r="AU259" s="21" t="s">
        <v>82</v>
      </c>
    </row>
    <row r="260" s="12" customFormat="1" ht="22.8" customHeight="1">
      <c r="A260" s="12"/>
      <c r="B260" s="162"/>
      <c r="C260" s="12"/>
      <c r="D260" s="163" t="s">
        <v>71</v>
      </c>
      <c r="E260" s="173" t="s">
        <v>541</v>
      </c>
      <c r="F260" s="173" t="s">
        <v>542</v>
      </c>
      <c r="G260" s="12"/>
      <c r="H260" s="12"/>
      <c r="I260" s="165"/>
      <c r="J260" s="174">
        <f>BK260</f>
        <v>0</v>
      </c>
      <c r="K260" s="12"/>
      <c r="L260" s="162"/>
      <c r="M260" s="167"/>
      <c r="N260" s="168"/>
      <c r="O260" s="168"/>
      <c r="P260" s="169">
        <f>SUM(P261:P288)</f>
        <v>0</v>
      </c>
      <c r="Q260" s="168"/>
      <c r="R260" s="169">
        <f>SUM(R261:R288)</f>
        <v>0.35883500000000002</v>
      </c>
      <c r="S260" s="168"/>
      <c r="T260" s="170">
        <f>SUM(T261:T288)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3" t="s">
        <v>82</v>
      </c>
      <c r="AT260" s="171" t="s">
        <v>71</v>
      </c>
      <c r="AU260" s="171" t="s">
        <v>80</v>
      </c>
      <c r="AY260" s="163" t="s">
        <v>141</v>
      </c>
      <c r="BK260" s="172">
        <f>SUM(BK261:BK288)</f>
        <v>0</v>
      </c>
    </row>
    <row r="261" s="2" customFormat="1" ht="24.15" customHeight="1">
      <c r="A261" s="40"/>
      <c r="B261" s="175"/>
      <c r="C261" s="176" t="s">
        <v>543</v>
      </c>
      <c r="D261" s="176" t="s">
        <v>144</v>
      </c>
      <c r="E261" s="177" t="s">
        <v>544</v>
      </c>
      <c r="F261" s="178" t="s">
        <v>545</v>
      </c>
      <c r="G261" s="179" t="s">
        <v>374</v>
      </c>
      <c r="H261" s="180">
        <v>1</v>
      </c>
      <c r="I261" s="181"/>
      <c r="J261" s="182">
        <f>ROUND(I261*H261,2)</f>
        <v>0</v>
      </c>
      <c r="K261" s="178" t="s">
        <v>181</v>
      </c>
      <c r="L261" s="41"/>
      <c r="M261" s="183" t="s">
        <v>3</v>
      </c>
      <c r="N261" s="184" t="s">
        <v>43</v>
      </c>
      <c r="O261" s="74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7" t="s">
        <v>302</v>
      </c>
      <c r="AT261" s="187" t="s">
        <v>144</v>
      </c>
      <c r="AU261" s="187" t="s">
        <v>82</v>
      </c>
      <c r="AY261" s="21" t="s">
        <v>141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1" t="s">
        <v>80</v>
      </c>
      <c r="BK261" s="188">
        <f>ROUND(I261*H261,2)</f>
        <v>0</v>
      </c>
      <c r="BL261" s="21" t="s">
        <v>302</v>
      </c>
      <c r="BM261" s="187" t="s">
        <v>546</v>
      </c>
    </row>
    <row r="262" s="2" customFormat="1">
      <c r="A262" s="40"/>
      <c r="B262" s="41"/>
      <c r="C262" s="40"/>
      <c r="D262" s="189" t="s">
        <v>183</v>
      </c>
      <c r="E262" s="40"/>
      <c r="F262" s="190" t="s">
        <v>547</v>
      </c>
      <c r="G262" s="40"/>
      <c r="H262" s="40"/>
      <c r="I262" s="191"/>
      <c r="J262" s="40"/>
      <c r="K262" s="40"/>
      <c r="L262" s="41"/>
      <c r="M262" s="192"/>
      <c r="N262" s="193"/>
      <c r="O262" s="74"/>
      <c r="P262" s="74"/>
      <c r="Q262" s="74"/>
      <c r="R262" s="74"/>
      <c r="S262" s="74"/>
      <c r="T262" s="75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21" t="s">
        <v>183</v>
      </c>
      <c r="AU262" s="21" t="s">
        <v>82</v>
      </c>
    </row>
    <row r="263" s="2" customFormat="1" ht="52.2" customHeight="1">
      <c r="A263" s="40"/>
      <c r="B263" s="175"/>
      <c r="C263" s="223" t="s">
        <v>548</v>
      </c>
      <c r="D263" s="223" t="s">
        <v>271</v>
      </c>
      <c r="E263" s="224" t="s">
        <v>549</v>
      </c>
      <c r="F263" s="225" t="s">
        <v>550</v>
      </c>
      <c r="G263" s="226" t="s">
        <v>374</v>
      </c>
      <c r="H263" s="227">
        <v>1</v>
      </c>
      <c r="I263" s="228"/>
      <c r="J263" s="229">
        <f>ROUND(I263*H263,2)</f>
        <v>0</v>
      </c>
      <c r="K263" s="225" t="s">
        <v>3</v>
      </c>
      <c r="L263" s="230"/>
      <c r="M263" s="231" t="s">
        <v>3</v>
      </c>
      <c r="N263" s="232" t="s">
        <v>43</v>
      </c>
      <c r="O263" s="74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7" t="s">
        <v>386</v>
      </c>
      <c r="AT263" s="187" t="s">
        <v>271</v>
      </c>
      <c r="AU263" s="187" t="s">
        <v>82</v>
      </c>
      <c r="AY263" s="21" t="s">
        <v>141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1" t="s">
        <v>80</v>
      </c>
      <c r="BK263" s="188">
        <f>ROUND(I263*H263,2)</f>
        <v>0</v>
      </c>
      <c r="BL263" s="21" t="s">
        <v>302</v>
      </c>
      <c r="BM263" s="187" t="s">
        <v>551</v>
      </c>
    </row>
    <row r="264" s="2" customFormat="1" ht="24.15" customHeight="1">
      <c r="A264" s="40"/>
      <c r="B264" s="175"/>
      <c r="C264" s="176" t="s">
        <v>552</v>
      </c>
      <c r="D264" s="176" t="s">
        <v>144</v>
      </c>
      <c r="E264" s="177" t="s">
        <v>553</v>
      </c>
      <c r="F264" s="178" t="s">
        <v>554</v>
      </c>
      <c r="G264" s="179" t="s">
        <v>374</v>
      </c>
      <c r="H264" s="180">
        <v>1</v>
      </c>
      <c r="I264" s="181"/>
      <c r="J264" s="182">
        <f>ROUND(I264*H264,2)</f>
        <v>0</v>
      </c>
      <c r="K264" s="178" t="s">
        <v>181</v>
      </c>
      <c r="L264" s="41"/>
      <c r="M264" s="183" t="s">
        <v>3</v>
      </c>
      <c r="N264" s="184" t="s">
        <v>43</v>
      </c>
      <c r="O264" s="74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187" t="s">
        <v>302</v>
      </c>
      <c r="AT264" s="187" t="s">
        <v>144</v>
      </c>
      <c r="AU264" s="187" t="s">
        <v>82</v>
      </c>
      <c r="AY264" s="21" t="s">
        <v>141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1" t="s">
        <v>80</v>
      </c>
      <c r="BK264" s="188">
        <f>ROUND(I264*H264,2)</f>
        <v>0</v>
      </c>
      <c r="BL264" s="21" t="s">
        <v>302</v>
      </c>
      <c r="BM264" s="187" t="s">
        <v>555</v>
      </c>
    </row>
    <row r="265" s="2" customFormat="1">
      <c r="A265" s="40"/>
      <c r="B265" s="41"/>
      <c r="C265" s="40"/>
      <c r="D265" s="189" t="s">
        <v>183</v>
      </c>
      <c r="E265" s="40"/>
      <c r="F265" s="190" t="s">
        <v>556</v>
      </c>
      <c r="G265" s="40"/>
      <c r="H265" s="40"/>
      <c r="I265" s="191"/>
      <c r="J265" s="40"/>
      <c r="K265" s="40"/>
      <c r="L265" s="41"/>
      <c r="M265" s="192"/>
      <c r="N265" s="193"/>
      <c r="O265" s="74"/>
      <c r="P265" s="74"/>
      <c r="Q265" s="74"/>
      <c r="R265" s="74"/>
      <c r="S265" s="74"/>
      <c r="T265" s="75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21" t="s">
        <v>183</v>
      </c>
      <c r="AU265" s="21" t="s">
        <v>82</v>
      </c>
    </row>
    <row r="266" s="2" customFormat="1" ht="38.55" customHeight="1">
      <c r="A266" s="40"/>
      <c r="B266" s="175"/>
      <c r="C266" s="223" t="s">
        <v>557</v>
      </c>
      <c r="D266" s="223" t="s">
        <v>271</v>
      </c>
      <c r="E266" s="224" t="s">
        <v>558</v>
      </c>
      <c r="F266" s="225" t="s">
        <v>559</v>
      </c>
      <c r="G266" s="226" t="s">
        <v>374</v>
      </c>
      <c r="H266" s="227">
        <v>1</v>
      </c>
      <c r="I266" s="228"/>
      <c r="J266" s="229">
        <f>ROUND(I266*H266,2)</f>
        <v>0</v>
      </c>
      <c r="K266" s="225" t="s">
        <v>3</v>
      </c>
      <c r="L266" s="230"/>
      <c r="M266" s="231" t="s">
        <v>3</v>
      </c>
      <c r="N266" s="232" t="s">
        <v>43</v>
      </c>
      <c r="O266" s="74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87" t="s">
        <v>386</v>
      </c>
      <c r="AT266" s="187" t="s">
        <v>271</v>
      </c>
      <c r="AU266" s="187" t="s">
        <v>82</v>
      </c>
      <c r="AY266" s="21" t="s">
        <v>141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1" t="s">
        <v>80</v>
      </c>
      <c r="BK266" s="188">
        <f>ROUND(I266*H266,2)</f>
        <v>0</v>
      </c>
      <c r="BL266" s="21" t="s">
        <v>302</v>
      </c>
      <c r="BM266" s="187" t="s">
        <v>560</v>
      </c>
    </row>
    <row r="267" s="2" customFormat="1" ht="24.15" customHeight="1">
      <c r="A267" s="40"/>
      <c r="B267" s="175"/>
      <c r="C267" s="176" t="s">
        <v>561</v>
      </c>
      <c r="D267" s="176" t="s">
        <v>144</v>
      </c>
      <c r="E267" s="177" t="s">
        <v>562</v>
      </c>
      <c r="F267" s="178" t="s">
        <v>563</v>
      </c>
      <c r="G267" s="179" t="s">
        <v>374</v>
      </c>
      <c r="H267" s="180">
        <v>1</v>
      </c>
      <c r="I267" s="181"/>
      <c r="J267" s="182">
        <f>ROUND(I267*H267,2)</f>
        <v>0</v>
      </c>
      <c r="K267" s="178" t="s">
        <v>181</v>
      </c>
      <c r="L267" s="41"/>
      <c r="M267" s="183" t="s">
        <v>3</v>
      </c>
      <c r="N267" s="184" t="s">
        <v>43</v>
      </c>
      <c r="O267" s="74"/>
      <c r="P267" s="185">
        <f>O267*H267</f>
        <v>0</v>
      </c>
      <c r="Q267" s="185">
        <v>0.00033</v>
      </c>
      <c r="R267" s="185">
        <f>Q267*H267</f>
        <v>0.00033</v>
      </c>
      <c r="S267" s="185">
        <v>0</v>
      </c>
      <c r="T267" s="18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7" t="s">
        <v>302</v>
      </c>
      <c r="AT267" s="187" t="s">
        <v>144</v>
      </c>
      <c r="AU267" s="187" t="s">
        <v>82</v>
      </c>
      <c r="AY267" s="21" t="s">
        <v>141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1" t="s">
        <v>80</v>
      </c>
      <c r="BK267" s="188">
        <f>ROUND(I267*H267,2)</f>
        <v>0</v>
      </c>
      <c r="BL267" s="21" t="s">
        <v>302</v>
      </c>
      <c r="BM267" s="187" t="s">
        <v>564</v>
      </c>
    </row>
    <row r="268" s="2" customFormat="1">
      <c r="A268" s="40"/>
      <c r="B268" s="41"/>
      <c r="C268" s="40"/>
      <c r="D268" s="189" t="s">
        <v>183</v>
      </c>
      <c r="E268" s="40"/>
      <c r="F268" s="190" t="s">
        <v>565</v>
      </c>
      <c r="G268" s="40"/>
      <c r="H268" s="40"/>
      <c r="I268" s="191"/>
      <c r="J268" s="40"/>
      <c r="K268" s="40"/>
      <c r="L268" s="41"/>
      <c r="M268" s="192"/>
      <c r="N268" s="193"/>
      <c r="O268" s="74"/>
      <c r="P268" s="74"/>
      <c r="Q268" s="74"/>
      <c r="R268" s="74"/>
      <c r="S268" s="74"/>
      <c r="T268" s="75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21" t="s">
        <v>183</v>
      </c>
      <c r="AU268" s="21" t="s">
        <v>82</v>
      </c>
    </row>
    <row r="269" s="2" customFormat="1" ht="56.25" customHeight="1">
      <c r="A269" s="40"/>
      <c r="B269" s="175"/>
      <c r="C269" s="223" t="s">
        <v>359</v>
      </c>
      <c r="D269" s="223" t="s">
        <v>271</v>
      </c>
      <c r="E269" s="224" t="s">
        <v>566</v>
      </c>
      <c r="F269" s="225" t="s">
        <v>567</v>
      </c>
      <c r="G269" s="226" t="s">
        <v>374</v>
      </c>
      <c r="H269" s="227">
        <v>1</v>
      </c>
      <c r="I269" s="228"/>
      <c r="J269" s="229">
        <f>ROUND(I269*H269,2)</f>
        <v>0</v>
      </c>
      <c r="K269" s="225" t="s">
        <v>3</v>
      </c>
      <c r="L269" s="230"/>
      <c r="M269" s="231" t="s">
        <v>3</v>
      </c>
      <c r="N269" s="232" t="s">
        <v>43</v>
      </c>
      <c r="O269" s="74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87" t="s">
        <v>386</v>
      </c>
      <c r="AT269" s="187" t="s">
        <v>271</v>
      </c>
      <c r="AU269" s="187" t="s">
        <v>82</v>
      </c>
      <c r="AY269" s="21" t="s">
        <v>141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1" t="s">
        <v>80</v>
      </c>
      <c r="BK269" s="188">
        <f>ROUND(I269*H269,2)</f>
        <v>0</v>
      </c>
      <c r="BL269" s="21" t="s">
        <v>302</v>
      </c>
      <c r="BM269" s="187" t="s">
        <v>568</v>
      </c>
    </row>
    <row r="270" s="2" customFormat="1" ht="24.15" customHeight="1">
      <c r="A270" s="40"/>
      <c r="B270" s="175"/>
      <c r="C270" s="176" t="s">
        <v>569</v>
      </c>
      <c r="D270" s="176" t="s">
        <v>144</v>
      </c>
      <c r="E270" s="177" t="s">
        <v>570</v>
      </c>
      <c r="F270" s="178" t="s">
        <v>571</v>
      </c>
      <c r="G270" s="179" t="s">
        <v>274</v>
      </c>
      <c r="H270" s="180">
        <v>1373</v>
      </c>
      <c r="I270" s="181"/>
      <c r="J270" s="182">
        <f>ROUND(I270*H270,2)</f>
        <v>0</v>
      </c>
      <c r="K270" s="178" t="s">
        <v>181</v>
      </c>
      <c r="L270" s="41"/>
      <c r="M270" s="183" t="s">
        <v>3</v>
      </c>
      <c r="N270" s="184" t="s">
        <v>43</v>
      </c>
      <c r="O270" s="74"/>
      <c r="P270" s="185">
        <f>O270*H270</f>
        <v>0</v>
      </c>
      <c r="Q270" s="185">
        <v>6.0000000000000002E-05</v>
      </c>
      <c r="R270" s="185">
        <f>Q270*H270</f>
        <v>0.082380000000000009</v>
      </c>
      <c r="S270" s="185">
        <v>0</v>
      </c>
      <c r="T270" s="18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187" t="s">
        <v>302</v>
      </c>
      <c r="AT270" s="187" t="s">
        <v>144</v>
      </c>
      <c r="AU270" s="187" t="s">
        <v>82</v>
      </c>
      <c r="AY270" s="21" t="s">
        <v>141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1" t="s">
        <v>80</v>
      </c>
      <c r="BK270" s="188">
        <f>ROUND(I270*H270,2)</f>
        <v>0</v>
      </c>
      <c r="BL270" s="21" t="s">
        <v>302</v>
      </c>
      <c r="BM270" s="187" t="s">
        <v>572</v>
      </c>
    </row>
    <row r="271" s="2" customFormat="1">
      <c r="A271" s="40"/>
      <c r="B271" s="41"/>
      <c r="C271" s="40"/>
      <c r="D271" s="189" t="s">
        <v>183</v>
      </c>
      <c r="E271" s="40"/>
      <c r="F271" s="190" t="s">
        <v>573</v>
      </c>
      <c r="G271" s="40"/>
      <c r="H271" s="40"/>
      <c r="I271" s="191"/>
      <c r="J271" s="40"/>
      <c r="K271" s="40"/>
      <c r="L271" s="41"/>
      <c r="M271" s="192"/>
      <c r="N271" s="193"/>
      <c r="O271" s="74"/>
      <c r="P271" s="74"/>
      <c r="Q271" s="74"/>
      <c r="R271" s="74"/>
      <c r="S271" s="74"/>
      <c r="T271" s="75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21" t="s">
        <v>183</v>
      </c>
      <c r="AU271" s="21" t="s">
        <v>82</v>
      </c>
    </row>
    <row r="272" s="13" customFormat="1">
      <c r="A272" s="13"/>
      <c r="B272" s="200"/>
      <c r="C272" s="13"/>
      <c r="D272" s="194" t="s">
        <v>216</v>
      </c>
      <c r="E272" s="201" t="s">
        <v>3</v>
      </c>
      <c r="F272" s="202" t="s">
        <v>574</v>
      </c>
      <c r="G272" s="13"/>
      <c r="H272" s="203">
        <v>1373</v>
      </c>
      <c r="I272" s="204"/>
      <c r="J272" s="13"/>
      <c r="K272" s="13"/>
      <c r="L272" s="200"/>
      <c r="M272" s="205"/>
      <c r="N272" s="206"/>
      <c r="O272" s="206"/>
      <c r="P272" s="206"/>
      <c r="Q272" s="206"/>
      <c r="R272" s="206"/>
      <c r="S272" s="206"/>
      <c r="T272" s="20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1" t="s">
        <v>216</v>
      </c>
      <c r="AU272" s="201" t="s">
        <v>82</v>
      </c>
      <c r="AV272" s="13" t="s">
        <v>82</v>
      </c>
      <c r="AW272" s="13" t="s">
        <v>34</v>
      </c>
      <c r="AX272" s="13" t="s">
        <v>80</v>
      </c>
      <c r="AY272" s="201" t="s">
        <v>141</v>
      </c>
    </row>
    <row r="273" s="2" customFormat="1" ht="37.8" customHeight="1">
      <c r="A273" s="40"/>
      <c r="B273" s="175"/>
      <c r="C273" s="223" t="s">
        <v>575</v>
      </c>
      <c r="D273" s="223" t="s">
        <v>271</v>
      </c>
      <c r="E273" s="224" t="s">
        <v>576</v>
      </c>
      <c r="F273" s="225" t="s">
        <v>577</v>
      </c>
      <c r="G273" s="226" t="s">
        <v>374</v>
      </c>
      <c r="H273" s="227">
        <v>74</v>
      </c>
      <c r="I273" s="228"/>
      <c r="J273" s="229">
        <f>ROUND(I273*H273,2)</f>
        <v>0</v>
      </c>
      <c r="K273" s="225" t="s">
        <v>3</v>
      </c>
      <c r="L273" s="230"/>
      <c r="M273" s="231" t="s">
        <v>3</v>
      </c>
      <c r="N273" s="232" t="s">
        <v>43</v>
      </c>
      <c r="O273" s="74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87" t="s">
        <v>386</v>
      </c>
      <c r="AT273" s="187" t="s">
        <v>271</v>
      </c>
      <c r="AU273" s="187" t="s">
        <v>82</v>
      </c>
      <c r="AY273" s="21" t="s">
        <v>141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1" t="s">
        <v>80</v>
      </c>
      <c r="BK273" s="188">
        <f>ROUND(I273*H273,2)</f>
        <v>0</v>
      </c>
      <c r="BL273" s="21" t="s">
        <v>302</v>
      </c>
      <c r="BM273" s="187" t="s">
        <v>578</v>
      </c>
    </row>
    <row r="274" s="2" customFormat="1" ht="37.8" customHeight="1">
      <c r="A274" s="40"/>
      <c r="B274" s="175"/>
      <c r="C274" s="223" t="s">
        <v>579</v>
      </c>
      <c r="D274" s="223" t="s">
        <v>271</v>
      </c>
      <c r="E274" s="224" t="s">
        <v>580</v>
      </c>
      <c r="F274" s="225" t="s">
        <v>581</v>
      </c>
      <c r="G274" s="226" t="s">
        <v>374</v>
      </c>
      <c r="H274" s="227">
        <v>40</v>
      </c>
      <c r="I274" s="228"/>
      <c r="J274" s="229">
        <f>ROUND(I274*H274,2)</f>
        <v>0</v>
      </c>
      <c r="K274" s="225" t="s">
        <v>3</v>
      </c>
      <c r="L274" s="230"/>
      <c r="M274" s="231" t="s">
        <v>3</v>
      </c>
      <c r="N274" s="232" t="s">
        <v>43</v>
      </c>
      <c r="O274" s="74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187" t="s">
        <v>386</v>
      </c>
      <c r="AT274" s="187" t="s">
        <v>271</v>
      </c>
      <c r="AU274" s="187" t="s">
        <v>82</v>
      </c>
      <c r="AY274" s="21" t="s">
        <v>141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1" t="s">
        <v>80</v>
      </c>
      <c r="BK274" s="188">
        <f>ROUND(I274*H274,2)</f>
        <v>0</v>
      </c>
      <c r="BL274" s="21" t="s">
        <v>302</v>
      </c>
      <c r="BM274" s="187" t="s">
        <v>582</v>
      </c>
    </row>
    <row r="275" s="2" customFormat="1" ht="21.75" customHeight="1">
      <c r="A275" s="40"/>
      <c r="B275" s="175"/>
      <c r="C275" s="223" t="s">
        <v>583</v>
      </c>
      <c r="D275" s="223" t="s">
        <v>271</v>
      </c>
      <c r="E275" s="224" t="s">
        <v>584</v>
      </c>
      <c r="F275" s="225" t="s">
        <v>585</v>
      </c>
      <c r="G275" s="226" t="s">
        <v>274</v>
      </c>
      <c r="H275" s="227">
        <v>250</v>
      </c>
      <c r="I275" s="228"/>
      <c r="J275" s="229">
        <f>ROUND(I275*H275,2)</f>
        <v>0</v>
      </c>
      <c r="K275" s="225" t="s">
        <v>3</v>
      </c>
      <c r="L275" s="230"/>
      <c r="M275" s="231" t="s">
        <v>3</v>
      </c>
      <c r="N275" s="232" t="s">
        <v>43</v>
      </c>
      <c r="O275" s="74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187" t="s">
        <v>386</v>
      </c>
      <c r="AT275" s="187" t="s">
        <v>271</v>
      </c>
      <c r="AU275" s="187" t="s">
        <v>82</v>
      </c>
      <c r="AY275" s="21" t="s">
        <v>141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1" t="s">
        <v>80</v>
      </c>
      <c r="BK275" s="188">
        <f>ROUND(I275*H275,2)</f>
        <v>0</v>
      </c>
      <c r="BL275" s="21" t="s">
        <v>302</v>
      </c>
      <c r="BM275" s="187" t="s">
        <v>586</v>
      </c>
    </row>
    <row r="276" s="2" customFormat="1" ht="24.15" customHeight="1">
      <c r="A276" s="40"/>
      <c r="B276" s="175"/>
      <c r="C276" s="176" t="s">
        <v>587</v>
      </c>
      <c r="D276" s="176" t="s">
        <v>144</v>
      </c>
      <c r="E276" s="177" t="s">
        <v>588</v>
      </c>
      <c r="F276" s="178" t="s">
        <v>589</v>
      </c>
      <c r="G276" s="179" t="s">
        <v>274</v>
      </c>
      <c r="H276" s="180">
        <v>400</v>
      </c>
      <c r="I276" s="181"/>
      <c r="J276" s="182">
        <f>ROUND(I276*H276,2)</f>
        <v>0</v>
      </c>
      <c r="K276" s="178" t="s">
        <v>181</v>
      </c>
      <c r="L276" s="41"/>
      <c r="M276" s="183" t="s">
        <v>3</v>
      </c>
      <c r="N276" s="184" t="s">
        <v>43</v>
      </c>
      <c r="O276" s="74"/>
      <c r="P276" s="185">
        <f>O276*H276</f>
        <v>0</v>
      </c>
      <c r="Q276" s="185">
        <v>5.0000000000000002E-05</v>
      </c>
      <c r="R276" s="185">
        <f>Q276*H276</f>
        <v>0.02</v>
      </c>
      <c r="S276" s="185">
        <v>0</v>
      </c>
      <c r="T276" s="18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87" t="s">
        <v>302</v>
      </c>
      <c r="AT276" s="187" t="s">
        <v>144</v>
      </c>
      <c r="AU276" s="187" t="s">
        <v>82</v>
      </c>
      <c r="AY276" s="21" t="s">
        <v>141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1" t="s">
        <v>80</v>
      </c>
      <c r="BK276" s="188">
        <f>ROUND(I276*H276,2)</f>
        <v>0</v>
      </c>
      <c r="BL276" s="21" t="s">
        <v>302</v>
      </c>
      <c r="BM276" s="187" t="s">
        <v>590</v>
      </c>
    </row>
    <row r="277" s="2" customFormat="1">
      <c r="A277" s="40"/>
      <c r="B277" s="41"/>
      <c r="C277" s="40"/>
      <c r="D277" s="189" t="s">
        <v>183</v>
      </c>
      <c r="E277" s="40"/>
      <c r="F277" s="190" t="s">
        <v>591</v>
      </c>
      <c r="G277" s="40"/>
      <c r="H277" s="40"/>
      <c r="I277" s="191"/>
      <c r="J277" s="40"/>
      <c r="K277" s="40"/>
      <c r="L277" s="41"/>
      <c r="M277" s="192"/>
      <c r="N277" s="193"/>
      <c r="O277" s="74"/>
      <c r="P277" s="74"/>
      <c r="Q277" s="74"/>
      <c r="R277" s="74"/>
      <c r="S277" s="74"/>
      <c r="T277" s="75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21" t="s">
        <v>183</v>
      </c>
      <c r="AU277" s="21" t="s">
        <v>82</v>
      </c>
    </row>
    <row r="278" s="13" customFormat="1">
      <c r="A278" s="13"/>
      <c r="B278" s="200"/>
      <c r="C278" s="13"/>
      <c r="D278" s="194" t="s">
        <v>216</v>
      </c>
      <c r="E278" s="13"/>
      <c r="F278" s="202" t="s">
        <v>592</v>
      </c>
      <c r="G278" s="13"/>
      <c r="H278" s="203">
        <v>400</v>
      </c>
      <c r="I278" s="204"/>
      <c r="J278" s="13"/>
      <c r="K278" s="13"/>
      <c r="L278" s="200"/>
      <c r="M278" s="205"/>
      <c r="N278" s="206"/>
      <c r="O278" s="206"/>
      <c r="P278" s="206"/>
      <c r="Q278" s="206"/>
      <c r="R278" s="206"/>
      <c r="S278" s="206"/>
      <c r="T278" s="20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1" t="s">
        <v>216</v>
      </c>
      <c r="AU278" s="201" t="s">
        <v>82</v>
      </c>
      <c r="AV278" s="13" t="s">
        <v>82</v>
      </c>
      <c r="AW278" s="13" t="s">
        <v>4</v>
      </c>
      <c r="AX278" s="13" t="s">
        <v>80</v>
      </c>
      <c r="AY278" s="201" t="s">
        <v>141</v>
      </c>
    </row>
    <row r="279" s="2" customFormat="1" ht="55.5" customHeight="1">
      <c r="A279" s="40"/>
      <c r="B279" s="175"/>
      <c r="C279" s="223" t="s">
        <v>593</v>
      </c>
      <c r="D279" s="223" t="s">
        <v>271</v>
      </c>
      <c r="E279" s="224" t="s">
        <v>594</v>
      </c>
      <c r="F279" s="225" t="s">
        <v>595</v>
      </c>
      <c r="G279" s="226" t="s">
        <v>213</v>
      </c>
      <c r="H279" s="227">
        <v>91</v>
      </c>
      <c r="I279" s="228"/>
      <c r="J279" s="229">
        <f>ROUND(I279*H279,2)</f>
        <v>0</v>
      </c>
      <c r="K279" s="225" t="s">
        <v>3</v>
      </c>
      <c r="L279" s="230"/>
      <c r="M279" s="231" t="s">
        <v>3</v>
      </c>
      <c r="N279" s="232" t="s">
        <v>43</v>
      </c>
      <c r="O279" s="74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87" t="s">
        <v>386</v>
      </c>
      <c r="AT279" s="187" t="s">
        <v>271</v>
      </c>
      <c r="AU279" s="187" t="s">
        <v>82</v>
      </c>
      <c r="AY279" s="21" t="s">
        <v>141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1" t="s">
        <v>80</v>
      </c>
      <c r="BK279" s="188">
        <f>ROUND(I279*H279,2)</f>
        <v>0</v>
      </c>
      <c r="BL279" s="21" t="s">
        <v>302</v>
      </c>
      <c r="BM279" s="187" t="s">
        <v>596</v>
      </c>
    </row>
    <row r="280" s="2" customFormat="1" ht="24.15" customHeight="1">
      <c r="A280" s="40"/>
      <c r="B280" s="175"/>
      <c r="C280" s="223" t="s">
        <v>597</v>
      </c>
      <c r="D280" s="223" t="s">
        <v>271</v>
      </c>
      <c r="E280" s="224" t="s">
        <v>598</v>
      </c>
      <c r="F280" s="225" t="s">
        <v>599</v>
      </c>
      <c r="G280" s="226" t="s">
        <v>344</v>
      </c>
      <c r="H280" s="227">
        <v>280</v>
      </c>
      <c r="I280" s="228"/>
      <c r="J280" s="229">
        <f>ROUND(I280*H280,2)</f>
        <v>0</v>
      </c>
      <c r="K280" s="225" t="s">
        <v>3</v>
      </c>
      <c r="L280" s="230"/>
      <c r="M280" s="231" t="s">
        <v>3</v>
      </c>
      <c r="N280" s="232" t="s">
        <v>43</v>
      </c>
      <c r="O280" s="74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87" t="s">
        <v>386</v>
      </c>
      <c r="AT280" s="187" t="s">
        <v>271</v>
      </c>
      <c r="AU280" s="187" t="s">
        <v>82</v>
      </c>
      <c r="AY280" s="21" t="s">
        <v>141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1" t="s">
        <v>80</v>
      </c>
      <c r="BK280" s="188">
        <f>ROUND(I280*H280,2)</f>
        <v>0</v>
      </c>
      <c r="BL280" s="21" t="s">
        <v>302</v>
      </c>
      <c r="BM280" s="187" t="s">
        <v>600</v>
      </c>
    </row>
    <row r="281" s="2" customFormat="1" ht="24.15" customHeight="1">
      <c r="A281" s="40"/>
      <c r="B281" s="175"/>
      <c r="C281" s="176" t="s">
        <v>601</v>
      </c>
      <c r="D281" s="176" t="s">
        <v>144</v>
      </c>
      <c r="E281" s="177" t="s">
        <v>602</v>
      </c>
      <c r="F281" s="178" t="s">
        <v>603</v>
      </c>
      <c r="G281" s="179" t="s">
        <v>274</v>
      </c>
      <c r="H281" s="180">
        <v>5122.5</v>
      </c>
      <c r="I281" s="181"/>
      <c r="J281" s="182">
        <f>ROUND(I281*H281,2)</f>
        <v>0</v>
      </c>
      <c r="K281" s="178" t="s">
        <v>181</v>
      </c>
      <c r="L281" s="41"/>
      <c r="M281" s="183" t="s">
        <v>3</v>
      </c>
      <c r="N281" s="184" t="s">
        <v>43</v>
      </c>
      <c r="O281" s="74"/>
      <c r="P281" s="185">
        <f>O281*H281</f>
        <v>0</v>
      </c>
      <c r="Q281" s="185">
        <v>5.0000000000000002E-05</v>
      </c>
      <c r="R281" s="185">
        <f>Q281*H281</f>
        <v>0.25612499999999999</v>
      </c>
      <c r="S281" s="185">
        <v>0</v>
      </c>
      <c r="T281" s="18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87" t="s">
        <v>302</v>
      </c>
      <c r="AT281" s="187" t="s">
        <v>144</v>
      </c>
      <c r="AU281" s="187" t="s">
        <v>82</v>
      </c>
      <c r="AY281" s="21" t="s">
        <v>141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1" t="s">
        <v>80</v>
      </c>
      <c r="BK281" s="188">
        <f>ROUND(I281*H281,2)</f>
        <v>0</v>
      </c>
      <c r="BL281" s="21" t="s">
        <v>302</v>
      </c>
      <c r="BM281" s="187" t="s">
        <v>604</v>
      </c>
    </row>
    <row r="282" s="2" customFormat="1">
      <c r="A282" s="40"/>
      <c r="B282" s="41"/>
      <c r="C282" s="40"/>
      <c r="D282" s="189" t="s">
        <v>183</v>
      </c>
      <c r="E282" s="40"/>
      <c r="F282" s="190" t="s">
        <v>605</v>
      </c>
      <c r="G282" s="40"/>
      <c r="H282" s="40"/>
      <c r="I282" s="191"/>
      <c r="J282" s="40"/>
      <c r="K282" s="40"/>
      <c r="L282" s="41"/>
      <c r="M282" s="192"/>
      <c r="N282" s="193"/>
      <c r="O282" s="74"/>
      <c r="P282" s="74"/>
      <c r="Q282" s="74"/>
      <c r="R282" s="74"/>
      <c r="S282" s="74"/>
      <c r="T282" s="75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21" t="s">
        <v>183</v>
      </c>
      <c r="AU282" s="21" t="s">
        <v>82</v>
      </c>
    </row>
    <row r="283" s="13" customFormat="1">
      <c r="A283" s="13"/>
      <c r="B283" s="200"/>
      <c r="C283" s="13"/>
      <c r="D283" s="194" t="s">
        <v>216</v>
      </c>
      <c r="E283" s="201" t="s">
        <v>3</v>
      </c>
      <c r="F283" s="202" t="s">
        <v>606</v>
      </c>
      <c r="G283" s="13"/>
      <c r="H283" s="203">
        <v>5122.5</v>
      </c>
      <c r="I283" s="204"/>
      <c r="J283" s="13"/>
      <c r="K283" s="13"/>
      <c r="L283" s="200"/>
      <c r="M283" s="205"/>
      <c r="N283" s="206"/>
      <c r="O283" s="206"/>
      <c r="P283" s="206"/>
      <c r="Q283" s="206"/>
      <c r="R283" s="206"/>
      <c r="S283" s="206"/>
      <c r="T283" s="20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1" t="s">
        <v>216</v>
      </c>
      <c r="AU283" s="201" t="s">
        <v>82</v>
      </c>
      <c r="AV283" s="13" t="s">
        <v>82</v>
      </c>
      <c r="AW283" s="13" t="s">
        <v>34</v>
      </c>
      <c r="AX283" s="13" t="s">
        <v>80</v>
      </c>
      <c r="AY283" s="201" t="s">
        <v>141</v>
      </c>
    </row>
    <row r="284" s="2" customFormat="1" ht="37.8" customHeight="1">
      <c r="A284" s="40"/>
      <c r="B284" s="175"/>
      <c r="C284" s="223" t="s">
        <v>607</v>
      </c>
      <c r="D284" s="223" t="s">
        <v>271</v>
      </c>
      <c r="E284" s="224" t="s">
        <v>608</v>
      </c>
      <c r="F284" s="225" t="s">
        <v>609</v>
      </c>
      <c r="G284" s="226" t="s">
        <v>274</v>
      </c>
      <c r="H284" s="227">
        <v>5050</v>
      </c>
      <c r="I284" s="228"/>
      <c r="J284" s="229">
        <f>ROUND(I284*H284,2)</f>
        <v>0</v>
      </c>
      <c r="K284" s="225" t="s">
        <v>3</v>
      </c>
      <c r="L284" s="230"/>
      <c r="M284" s="231" t="s">
        <v>3</v>
      </c>
      <c r="N284" s="232" t="s">
        <v>43</v>
      </c>
      <c r="O284" s="74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87" t="s">
        <v>386</v>
      </c>
      <c r="AT284" s="187" t="s">
        <v>271</v>
      </c>
      <c r="AU284" s="187" t="s">
        <v>82</v>
      </c>
      <c r="AY284" s="21" t="s">
        <v>141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1" t="s">
        <v>80</v>
      </c>
      <c r="BK284" s="188">
        <f>ROUND(I284*H284,2)</f>
        <v>0</v>
      </c>
      <c r="BL284" s="21" t="s">
        <v>302</v>
      </c>
      <c r="BM284" s="187" t="s">
        <v>610</v>
      </c>
    </row>
    <row r="285" s="2" customFormat="1" ht="37.8" customHeight="1">
      <c r="A285" s="40"/>
      <c r="B285" s="175"/>
      <c r="C285" s="223" t="s">
        <v>611</v>
      </c>
      <c r="D285" s="223" t="s">
        <v>271</v>
      </c>
      <c r="E285" s="224" t="s">
        <v>612</v>
      </c>
      <c r="F285" s="225" t="s">
        <v>613</v>
      </c>
      <c r="G285" s="226" t="s">
        <v>374</v>
      </c>
      <c r="H285" s="227">
        <v>1</v>
      </c>
      <c r="I285" s="228"/>
      <c r="J285" s="229">
        <f>ROUND(I285*H285,2)</f>
        <v>0</v>
      </c>
      <c r="K285" s="225" t="s">
        <v>3</v>
      </c>
      <c r="L285" s="230"/>
      <c r="M285" s="231" t="s">
        <v>3</v>
      </c>
      <c r="N285" s="232" t="s">
        <v>43</v>
      </c>
      <c r="O285" s="74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187" t="s">
        <v>386</v>
      </c>
      <c r="AT285" s="187" t="s">
        <v>271</v>
      </c>
      <c r="AU285" s="187" t="s">
        <v>82</v>
      </c>
      <c r="AY285" s="21" t="s">
        <v>141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1" t="s">
        <v>80</v>
      </c>
      <c r="BK285" s="188">
        <f>ROUND(I285*H285,2)</f>
        <v>0</v>
      </c>
      <c r="BL285" s="21" t="s">
        <v>302</v>
      </c>
      <c r="BM285" s="187" t="s">
        <v>614</v>
      </c>
    </row>
    <row r="286" s="2" customFormat="1" ht="111.75" customHeight="1">
      <c r="A286" s="40"/>
      <c r="B286" s="175"/>
      <c r="C286" s="176" t="s">
        <v>615</v>
      </c>
      <c r="D286" s="176" t="s">
        <v>144</v>
      </c>
      <c r="E286" s="177" t="s">
        <v>558</v>
      </c>
      <c r="F286" s="178" t="s">
        <v>616</v>
      </c>
      <c r="G286" s="179" t="s">
        <v>374</v>
      </c>
      <c r="H286" s="180">
        <v>34</v>
      </c>
      <c r="I286" s="181"/>
      <c r="J286" s="182">
        <f>ROUND(I286*H286,2)</f>
        <v>0</v>
      </c>
      <c r="K286" s="178" t="s">
        <v>3</v>
      </c>
      <c r="L286" s="41"/>
      <c r="M286" s="183" t="s">
        <v>3</v>
      </c>
      <c r="N286" s="184" t="s">
        <v>43</v>
      </c>
      <c r="O286" s="74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87" t="s">
        <v>302</v>
      </c>
      <c r="AT286" s="187" t="s">
        <v>144</v>
      </c>
      <c r="AU286" s="187" t="s">
        <v>82</v>
      </c>
      <c r="AY286" s="21" t="s">
        <v>141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1" t="s">
        <v>80</v>
      </c>
      <c r="BK286" s="188">
        <f>ROUND(I286*H286,2)</f>
        <v>0</v>
      </c>
      <c r="BL286" s="21" t="s">
        <v>302</v>
      </c>
      <c r="BM286" s="187" t="s">
        <v>617</v>
      </c>
    </row>
    <row r="287" s="2" customFormat="1" ht="55.5" customHeight="1">
      <c r="A287" s="40"/>
      <c r="B287" s="175"/>
      <c r="C287" s="176" t="s">
        <v>618</v>
      </c>
      <c r="D287" s="176" t="s">
        <v>144</v>
      </c>
      <c r="E287" s="177" t="s">
        <v>619</v>
      </c>
      <c r="F287" s="178" t="s">
        <v>620</v>
      </c>
      <c r="G287" s="179" t="s">
        <v>621</v>
      </c>
      <c r="H287" s="233"/>
      <c r="I287" s="181"/>
      <c r="J287" s="182">
        <f>ROUND(I287*H287,2)</f>
        <v>0</v>
      </c>
      <c r="K287" s="178" t="s">
        <v>181</v>
      </c>
      <c r="L287" s="41"/>
      <c r="M287" s="183" t="s">
        <v>3</v>
      </c>
      <c r="N287" s="184" t="s">
        <v>43</v>
      </c>
      <c r="O287" s="74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87" t="s">
        <v>302</v>
      </c>
      <c r="AT287" s="187" t="s">
        <v>144</v>
      </c>
      <c r="AU287" s="187" t="s">
        <v>82</v>
      </c>
      <c r="AY287" s="21" t="s">
        <v>141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1" t="s">
        <v>80</v>
      </c>
      <c r="BK287" s="188">
        <f>ROUND(I287*H287,2)</f>
        <v>0</v>
      </c>
      <c r="BL287" s="21" t="s">
        <v>302</v>
      </c>
      <c r="BM287" s="187" t="s">
        <v>622</v>
      </c>
    </row>
    <row r="288" s="2" customFormat="1">
      <c r="A288" s="40"/>
      <c r="B288" s="41"/>
      <c r="C288" s="40"/>
      <c r="D288" s="189" t="s">
        <v>183</v>
      </c>
      <c r="E288" s="40"/>
      <c r="F288" s="190" t="s">
        <v>623</v>
      </c>
      <c r="G288" s="40"/>
      <c r="H288" s="40"/>
      <c r="I288" s="191"/>
      <c r="J288" s="40"/>
      <c r="K288" s="40"/>
      <c r="L288" s="41"/>
      <c r="M288" s="192"/>
      <c r="N288" s="193"/>
      <c r="O288" s="74"/>
      <c r="P288" s="74"/>
      <c r="Q288" s="74"/>
      <c r="R288" s="74"/>
      <c r="S288" s="74"/>
      <c r="T288" s="75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21" t="s">
        <v>183</v>
      </c>
      <c r="AU288" s="21" t="s">
        <v>82</v>
      </c>
    </row>
    <row r="289" s="12" customFormat="1" ht="22.8" customHeight="1">
      <c r="A289" s="12"/>
      <c r="B289" s="162"/>
      <c r="C289" s="12"/>
      <c r="D289" s="163" t="s">
        <v>71</v>
      </c>
      <c r="E289" s="173" t="s">
        <v>624</v>
      </c>
      <c r="F289" s="173" t="s">
        <v>625</v>
      </c>
      <c r="G289" s="12"/>
      <c r="H289" s="12"/>
      <c r="I289" s="165"/>
      <c r="J289" s="174">
        <f>BK289</f>
        <v>0</v>
      </c>
      <c r="K289" s="12"/>
      <c r="L289" s="162"/>
      <c r="M289" s="167"/>
      <c r="N289" s="168"/>
      <c r="O289" s="168"/>
      <c r="P289" s="169">
        <f>SUM(P290:P298)</f>
        <v>0</v>
      </c>
      <c r="Q289" s="168"/>
      <c r="R289" s="169">
        <f>SUM(R290:R298)</f>
        <v>14.859499999999999</v>
      </c>
      <c r="S289" s="168"/>
      <c r="T289" s="170">
        <f>SUM(T290:T298)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63" t="s">
        <v>82</v>
      </c>
      <c r="AT289" s="171" t="s">
        <v>71</v>
      </c>
      <c r="AU289" s="171" t="s">
        <v>80</v>
      </c>
      <c r="AY289" s="163" t="s">
        <v>141</v>
      </c>
      <c r="BK289" s="172">
        <f>SUM(BK290:BK298)</f>
        <v>0</v>
      </c>
    </row>
    <row r="290" s="2" customFormat="1" ht="24.15" customHeight="1">
      <c r="A290" s="40"/>
      <c r="B290" s="175"/>
      <c r="C290" s="176" t="s">
        <v>626</v>
      </c>
      <c r="D290" s="176" t="s">
        <v>144</v>
      </c>
      <c r="E290" s="177" t="s">
        <v>627</v>
      </c>
      <c r="F290" s="178" t="s">
        <v>628</v>
      </c>
      <c r="G290" s="179" t="s">
        <v>213</v>
      </c>
      <c r="H290" s="180">
        <v>1130</v>
      </c>
      <c r="I290" s="181"/>
      <c r="J290" s="182">
        <f>ROUND(I290*H290,2)</f>
        <v>0</v>
      </c>
      <c r="K290" s="178" t="s">
        <v>181</v>
      </c>
      <c r="L290" s="41"/>
      <c r="M290" s="183" t="s">
        <v>3</v>
      </c>
      <c r="N290" s="184" t="s">
        <v>43</v>
      </c>
      <c r="O290" s="74"/>
      <c r="P290" s="185">
        <f>O290*H290</f>
        <v>0</v>
      </c>
      <c r="Q290" s="185">
        <v>0.00055000000000000003</v>
      </c>
      <c r="R290" s="185">
        <f>Q290*H290</f>
        <v>0.62150000000000005</v>
      </c>
      <c r="S290" s="185">
        <v>0</v>
      </c>
      <c r="T290" s="18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87" t="s">
        <v>302</v>
      </c>
      <c r="AT290" s="187" t="s">
        <v>144</v>
      </c>
      <c r="AU290" s="187" t="s">
        <v>82</v>
      </c>
      <c r="AY290" s="21" t="s">
        <v>141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1" t="s">
        <v>80</v>
      </c>
      <c r="BK290" s="188">
        <f>ROUND(I290*H290,2)</f>
        <v>0</v>
      </c>
      <c r="BL290" s="21" t="s">
        <v>302</v>
      </c>
      <c r="BM290" s="187" t="s">
        <v>629</v>
      </c>
    </row>
    <row r="291" s="2" customFormat="1">
      <c r="A291" s="40"/>
      <c r="B291" s="41"/>
      <c r="C291" s="40"/>
      <c r="D291" s="189" t="s">
        <v>183</v>
      </c>
      <c r="E291" s="40"/>
      <c r="F291" s="190" t="s">
        <v>630</v>
      </c>
      <c r="G291" s="40"/>
      <c r="H291" s="40"/>
      <c r="I291" s="191"/>
      <c r="J291" s="40"/>
      <c r="K291" s="40"/>
      <c r="L291" s="41"/>
      <c r="M291" s="192"/>
      <c r="N291" s="193"/>
      <c r="O291" s="74"/>
      <c r="P291" s="74"/>
      <c r="Q291" s="74"/>
      <c r="R291" s="74"/>
      <c r="S291" s="74"/>
      <c r="T291" s="75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21" t="s">
        <v>183</v>
      </c>
      <c r="AU291" s="21" t="s">
        <v>82</v>
      </c>
    </row>
    <row r="292" s="2" customFormat="1" ht="33" customHeight="1">
      <c r="A292" s="40"/>
      <c r="B292" s="175"/>
      <c r="C292" s="176" t="s">
        <v>631</v>
      </c>
      <c r="D292" s="176" t="s">
        <v>144</v>
      </c>
      <c r="E292" s="177" t="s">
        <v>632</v>
      </c>
      <c r="F292" s="178" t="s">
        <v>633</v>
      </c>
      <c r="G292" s="179" t="s">
        <v>213</v>
      </c>
      <c r="H292" s="180">
        <v>1130</v>
      </c>
      <c r="I292" s="181"/>
      <c r="J292" s="182">
        <f>ROUND(I292*H292,2)</f>
        <v>0</v>
      </c>
      <c r="K292" s="178" t="s">
        <v>181</v>
      </c>
      <c r="L292" s="41"/>
      <c r="M292" s="183" t="s">
        <v>3</v>
      </c>
      <c r="N292" s="184" t="s">
        <v>43</v>
      </c>
      <c r="O292" s="74"/>
      <c r="P292" s="185">
        <f>O292*H292</f>
        <v>0</v>
      </c>
      <c r="Q292" s="185">
        <v>0.0089999999999999993</v>
      </c>
      <c r="R292" s="185">
        <f>Q292*H292</f>
        <v>10.17</v>
      </c>
      <c r="S292" s="185">
        <v>0</v>
      </c>
      <c r="T292" s="18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87" t="s">
        <v>302</v>
      </c>
      <c r="AT292" s="187" t="s">
        <v>144</v>
      </c>
      <c r="AU292" s="187" t="s">
        <v>82</v>
      </c>
      <c r="AY292" s="21" t="s">
        <v>141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1" t="s">
        <v>80</v>
      </c>
      <c r="BK292" s="188">
        <f>ROUND(I292*H292,2)</f>
        <v>0</v>
      </c>
      <c r="BL292" s="21" t="s">
        <v>302</v>
      </c>
      <c r="BM292" s="187" t="s">
        <v>634</v>
      </c>
    </row>
    <row r="293" s="2" customFormat="1">
      <c r="A293" s="40"/>
      <c r="B293" s="41"/>
      <c r="C293" s="40"/>
      <c r="D293" s="189" t="s">
        <v>183</v>
      </c>
      <c r="E293" s="40"/>
      <c r="F293" s="190" t="s">
        <v>635</v>
      </c>
      <c r="G293" s="40"/>
      <c r="H293" s="40"/>
      <c r="I293" s="191"/>
      <c r="J293" s="40"/>
      <c r="K293" s="40"/>
      <c r="L293" s="41"/>
      <c r="M293" s="192"/>
      <c r="N293" s="193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1" t="s">
        <v>183</v>
      </c>
      <c r="AU293" s="21" t="s">
        <v>82</v>
      </c>
    </row>
    <row r="294" s="2" customFormat="1" ht="44.25" customHeight="1">
      <c r="A294" s="40"/>
      <c r="B294" s="175"/>
      <c r="C294" s="176" t="s">
        <v>636</v>
      </c>
      <c r="D294" s="176" t="s">
        <v>144</v>
      </c>
      <c r="E294" s="177" t="s">
        <v>637</v>
      </c>
      <c r="F294" s="178" t="s">
        <v>638</v>
      </c>
      <c r="G294" s="179" t="s">
        <v>213</v>
      </c>
      <c r="H294" s="180">
        <v>2260</v>
      </c>
      <c r="I294" s="181"/>
      <c r="J294" s="182">
        <f>ROUND(I294*H294,2)</f>
        <v>0</v>
      </c>
      <c r="K294" s="178" t="s">
        <v>181</v>
      </c>
      <c r="L294" s="41"/>
      <c r="M294" s="183" t="s">
        <v>3</v>
      </c>
      <c r="N294" s="184" t="s">
        <v>43</v>
      </c>
      <c r="O294" s="74"/>
      <c r="P294" s="185">
        <f>O294*H294</f>
        <v>0</v>
      </c>
      <c r="Q294" s="185">
        <v>0.0018</v>
      </c>
      <c r="R294" s="185">
        <f>Q294*H294</f>
        <v>4.0679999999999996</v>
      </c>
      <c r="S294" s="185">
        <v>0</v>
      </c>
      <c r="T294" s="18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187" t="s">
        <v>302</v>
      </c>
      <c r="AT294" s="187" t="s">
        <v>144</v>
      </c>
      <c r="AU294" s="187" t="s">
        <v>82</v>
      </c>
      <c r="AY294" s="21" t="s">
        <v>141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1" t="s">
        <v>80</v>
      </c>
      <c r="BK294" s="188">
        <f>ROUND(I294*H294,2)</f>
        <v>0</v>
      </c>
      <c r="BL294" s="21" t="s">
        <v>302</v>
      </c>
      <c r="BM294" s="187" t="s">
        <v>639</v>
      </c>
    </row>
    <row r="295" s="2" customFormat="1">
      <c r="A295" s="40"/>
      <c r="B295" s="41"/>
      <c r="C295" s="40"/>
      <c r="D295" s="189" t="s">
        <v>183</v>
      </c>
      <c r="E295" s="40"/>
      <c r="F295" s="190" t="s">
        <v>640</v>
      </c>
      <c r="G295" s="40"/>
      <c r="H295" s="40"/>
      <c r="I295" s="191"/>
      <c r="J295" s="40"/>
      <c r="K295" s="40"/>
      <c r="L295" s="41"/>
      <c r="M295" s="192"/>
      <c r="N295" s="193"/>
      <c r="O295" s="74"/>
      <c r="P295" s="74"/>
      <c r="Q295" s="74"/>
      <c r="R295" s="74"/>
      <c r="S295" s="74"/>
      <c r="T295" s="75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21" t="s">
        <v>183</v>
      </c>
      <c r="AU295" s="21" t="s">
        <v>82</v>
      </c>
    </row>
    <row r="296" s="13" customFormat="1">
      <c r="A296" s="13"/>
      <c r="B296" s="200"/>
      <c r="C296" s="13"/>
      <c r="D296" s="194" t="s">
        <v>216</v>
      </c>
      <c r="E296" s="13"/>
      <c r="F296" s="202" t="s">
        <v>641</v>
      </c>
      <c r="G296" s="13"/>
      <c r="H296" s="203">
        <v>2260</v>
      </c>
      <c r="I296" s="204"/>
      <c r="J296" s="13"/>
      <c r="K296" s="13"/>
      <c r="L296" s="200"/>
      <c r="M296" s="205"/>
      <c r="N296" s="206"/>
      <c r="O296" s="206"/>
      <c r="P296" s="206"/>
      <c r="Q296" s="206"/>
      <c r="R296" s="206"/>
      <c r="S296" s="206"/>
      <c r="T296" s="20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1" t="s">
        <v>216</v>
      </c>
      <c r="AU296" s="201" t="s">
        <v>82</v>
      </c>
      <c r="AV296" s="13" t="s">
        <v>82</v>
      </c>
      <c r="AW296" s="13" t="s">
        <v>4</v>
      </c>
      <c r="AX296" s="13" t="s">
        <v>80</v>
      </c>
      <c r="AY296" s="201" t="s">
        <v>141</v>
      </c>
    </row>
    <row r="297" s="2" customFormat="1" ht="49.05" customHeight="1">
      <c r="A297" s="40"/>
      <c r="B297" s="175"/>
      <c r="C297" s="176" t="s">
        <v>642</v>
      </c>
      <c r="D297" s="176" t="s">
        <v>144</v>
      </c>
      <c r="E297" s="177" t="s">
        <v>643</v>
      </c>
      <c r="F297" s="178" t="s">
        <v>644</v>
      </c>
      <c r="G297" s="179" t="s">
        <v>250</v>
      </c>
      <c r="H297" s="180">
        <v>14.859999999999999</v>
      </c>
      <c r="I297" s="181"/>
      <c r="J297" s="182">
        <f>ROUND(I297*H297,2)</f>
        <v>0</v>
      </c>
      <c r="K297" s="178" t="s">
        <v>181</v>
      </c>
      <c r="L297" s="41"/>
      <c r="M297" s="183" t="s">
        <v>3</v>
      </c>
      <c r="N297" s="184" t="s">
        <v>43</v>
      </c>
      <c r="O297" s="74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87" t="s">
        <v>302</v>
      </c>
      <c r="AT297" s="187" t="s">
        <v>144</v>
      </c>
      <c r="AU297" s="187" t="s">
        <v>82</v>
      </c>
      <c r="AY297" s="21" t="s">
        <v>141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1" t="s">
        <v>80</v>
      </c>
      <c r="BK297" s="188">
        <f>ROUND(I297*H297,2)</f>
        <v>0</v>
      </c>
      <c r="BL297" s="21" t="s">
        <v>302</v>
      </c>
      <c r="BM297" s="187" t="s">
        <v>645</v>
      </c>
    </row>
    <row r="298" s="2" customFormat="1">
      <c r="A298" s="40"/>
      <c r="B298" s="41"/>
      <c r="C298" s="40"/>
      <c r="D298" s="189" t="s">
        <v>183</v>
      </c>
      <c r="E298" s="40"/>
      <c r="F298" s="190" t="s">
        <v>646</v>
      </c>
      <c r="G298" s="40"/>
      <c r="H298" s="40"/>
      <c r="I298" s="191"/>
      <c r="J298" s="40"/>
      <c r="K298" s="40"/>
      <c r="L298" s="41"/>
      <c r="M298" s="192"/>
      <c r="N298" s="193"/>
      <c r="O298" s="74"/>
      <c r="P298" s="74"/>
      <c r="Q298" s="74"/>
      <c r="R298" s="74"/>
      <c r="S298" s="74"/>
      <c r="T298" s="75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21" t="s">
        <v>183</v>
      </c>
      <c r="AU298" s="21" t="s">
        <v>82</v>
      </c>
    </row>
    <row r="299" s="12" customFormat="1" ht="22.8" customHeight="1">
      <c r="A299" s="12"/>
      <c r="B299" s="162"/>
      <c r="C299" s="12"/>
      <c r="D299" s="163" t="s">
        <v>71</v>
      </c>
      <c r="E299" s="173" t="s">
        <v>647</v>
      </c>
      <c r="F299" s="173" t="s">
        <v>648</v>
      </c>
      <c r="G299" s="12"/>
      <c r="H299" s="12"/>
      <c r="I299" s="165"/>
      <c r="J299" s="174">
        <f>BK299</f>
        <v>0</v>
      </c>
      <c r="K299" s="12"/>
      <c r="L299" s="162"/>
      <c r="M299" s="167"/>
      <c r="N299" s="168"/>
      <c r="O299" s="168"/>
      <c r="P299" s="169">
        <f>P300+P324</f>
        <v>0</v>
      </c>
      <c r="Q299" s="168"/>
      <c r="R299" s="169">
        <f>R300+R324</f>
        <v>0.84391909999999992</v>
      </c>
      <c r="S299" s="168"/>
      <c r="T299" s="170">
        <f>T300+T324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63" t="s">
        <v>82</v>
      </c>
      <c r="AT299" s="171" t="s">
        <v>71</v>
      </c>
      <c r="AU299" s="171" t="s">
        <v>80</v>
      </c>
      <c r="AY299" s="163" t="s">
        <v>141</v>
      </c>
      <c r="BK299" s="172">
        <f>BK300+BK324</f>
        <v>0</v>
      </c>
    </row>
    <row r="300" s="12" customFormat="1" ht="20.88" customHeight="1">
      <c r="A300" s="12"/>
      <c r="B300" s="162"/>
      <c r="C300" s="12"/>
      <c r="D300" s="163" t="s">
        <v>71</v>
      </c>
      <c r="E300" s="173" t="s">
        <v>649</v>
      </c>
      <c r="F300" s="173" t="s">
        <v>650</v>
      </c>
      <c r="G300" s="12"/>
      <c r="H300" s="12"/>
      <c r="I300" s="165"/>
      <c r="J300" s="174">
        <f>BK300</f>
        <v>0</v>
      </c>
      <c r="K300" s="12"/>
      <c r="L300" s="162"/>
      <c r="M300" s="167"/>
      <c r="N300" s="168"/>
      <c r="O300" s="168"/>
      <c r="P300" s="169">
        <f>P301+SUM(P302:P318)</f>
        <v>0</v>
      </c>
      <c r="Q300" s="168"/>
      <c r="R300" s="169">
        <f>R301+SUM(R302:R318)</f>
        <v>0.72626659999999998</v>
      </c>
      <c r="S300" s="168"/>
      <c r="T300" s="170">
        <f>T301+SUM(T302:T318)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63" t="s">
        <v>82</v>
      </c>
      <c r="AT300" s="171" t="s">
        <v>71</v>
      </c>
      <c r="AU300" s="171" t="s">
        <v>82</v>
      </c>
      <c r="AY300" s="163" t="s">
        <v>141</v>
      </c>
      <c r="BK300" s="172">
        <f>BK301+SUM(BK302:BK318)</f>
        <v>0</v>
      </c>
    </row>
    <row r="301" s="2" customFormat="1" ht="21.75" customHeight="1">
      <c r="A301" s="40"/>
      <c r="B301" s="175"/>
      <c r="C301" s="176" t="s">
        <v>651</v>
      </c>
      <c r="D301" s="176" t="s">
        <v>144</v>
      </c>
      <c r="E301" s="177" t="s">
        <v>652</v>
      </c>
      <c r="F301" s="178" t="s">
        <v>653</v>
      </c>
      <c r="G301" s="179" t="s">
        <v>213</v>
      </c>
      <c r="H301" s="180">
        <v>1130</v>
      </c>
      <c r="I301" s="181"/>
      <c r="J301" s="182">
        <f>ROUND(I301*H301,2)</f>
        <v>0</v>
      </c>
      <c r="K301" s="178" t="s">
        <v>181</v>
      </c>
      <c r="L301" s="41"/>
      <c r="M301" s="183" t="s">
        <v>3</v>
      </c>
      <c r="N301" s="184" t="s">
        <v>43</v>
      </c>
      <c r="O301" s="74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87" t="s">
        <v>302</v>
      </c>
      <c r="AT301" s="187" t="s">
        <v>144</v>
      </c>
      <c r="AU301" s="187" t="s">
        <v>95</v>
      </c>
      <c r="AY301" s="21" t="s">
        <v>141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1" t="s">
        <v>80</v>
      </c>
      <c r="BK301" s="188">
        <f>ROUND(I301*H301,2)</f>
        <v>0</v>
      </c>
      <c r="BL301" s="21" t="s">
        <v>302</v>
      </c>
      <c r="BM301" s="187" t="s">
        <v>654</v>
      </c>
    </row>
    <row r="302" s="2" customFormat="1">
      <c r="A302" s="40"/>
      <c r="B302" s="41"/>
      <c r="C302" s="40"/>
      <c r="D302" s="189" t="s">
        <v>183</v>
      </c>
      <c r="E302" s="40"/>
      <c r="F302" s="190" t="s">
        <v>655</v>
      </c>
      <c r="G302" s="40"/>
      <c r="H302" s="40"/>
      <c r="I302" s="191"/>
      <c r="J302" s="40"/>
      <c r="K302" s="40"/>
      <c r="L302" s="41"/>
      <c r="M302" s="192"/>
      <c r="N302" s="193"/>
      <c r="O302" s="74"/>
      <c r="P302" s="74"/>
      <c r="Q302" s="74"/>
      <c r="R302" s="74"/>
      <c r="S302" s="74"/>
      <c r="T302" s="75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21" t="s">
        <v>183</v>
      </c>
      <c r="AU302" s="21" t="s">
        <v>95</v>
      </c>
    </row>
    <row r="303" s="2" customFormat="1" ht="24.15" customHeight="1">
      <c r="A303" s="40"/>
      <c r="B303" s="175"/>
      <c r="C303" s="176" t="s">
        <v>656</v>
      </c>
      <c r="D303" s="176" t="s">
        <v>144</v>
      </c>
      <c r="E303" s="177" t="s">
        <v>657</v>
      </c>
      <c r="F303" s="178" t="s">
        <v>658</v>
      </c>
      <c r="G303" s="179" t="s">
        <v>213</v>
      </c>
      <c r="H303" s="180">
        <v>1130</v>
      </c>
      <c r="I303" s="181"/>
      <c r="J303" s="182">
        <f>ROUND(I303*H303,2)</f>
        <v>0</v>
      </c>
      <c r="K303" s="178" t="s">
        <v>181</v>
      </c>
      <c r="L303" s="41"/>
      <c r="M303" s="183" t="s">
        <v>3</v>
      </c>
      <c r="N303" s="184" t="s">
        <v>43</v>
      </c>
      <c r="O303" s="74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187" t="s">
        <v>302</v>
      </c>
      <c r="AT303" s="187" t="s">
        <v>144</v>
      </c>
      <c r="AU303" s="187" t="s">
        <v>95</v>
      </c>
      <c r="AY303" s="21" t="s">
        <v>141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1" t="s">
        <v>80</v>
      </c>
      <c r="BK303" s="188">
        <f>ROUND(I303*H303,2)</f>
        <v>0</v>
      </c>
      <c r="BL303" s="21" t="s">
        <v>302</v>
      </c>
      <c r="BM303" s="187" t="s">
        <v>659</v>
      </c>
    </row>
    <row r="304" s="2" customFormat="1">
      <c r="A304" s="40"/>
      <c r="B304" s="41"/>
      <c r="C304" s="40"/>
      <c r="D304" s="189" t="s">
        <v>183</v>
      </c>
      <c r="E304" s="40"/>
      <c r="F304" s="190" t="s">
        <v>660</v>
      </c>
      <c r="G304" s="40"/>
      <c r="H304" s="40"/>
      <c r="I304" s="191"/>
      <c r="J304" s="40"/>
      <c r="K304" s="40"/>
      <c r="L304" s="41"/>
      <c r="M304" s="192"/>
      <c r="N304" s="193"/>
      <c r="O304" s="74"/>
      <c r="P304" s="74"/>
      <c r="Q304" s="74"/>
      <c r="R304" s="74"/>
      <c r="S304" s="74"/>
      <c r="T304" s="75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21" t="s">
        <v>183</v>
      </c>
      <c r="AU304" s="21" t="s">
        <v>95</v>
      </c>
    </row>
    <row r="305" s="2" customFormat="1" ht="55.5" customHeight="1">
      <c r="A305" s="40"/>
      <c r="B305" s="175"/>
      <c r="C305" s="176" t="s">
        <v>661</v>
      </c>
      <c r="D305" s="176" t="s">
        <v>144</v>
      </c>
      <c r="E305" s="177" t="s">
        <v>662</v>
      </c>
      <c r="F305" s="178" t="s">
        <v>663</v>
      </c>
      <c r="G305" s="179" t="s">
        <v>213</v>
      </c>
      <c r="H305" s="180">
        <v>1012.37</v>
      </c>
      <c r="I305" s="181"/>
      <c r="J305" s="182">
        <f>ROUND(I305*H305,2)</f>
        <v>0</v>
      </c>
      <c r="K305" s="178" t="s">
        <v>3</v>
      </c>
      <c r="L305" s="41"/>
      <c r="M305" s="183" t="s">
        <v>3</v>
      </c>
      <c r="N305" s="184" t="s">
        <v>43</v>
      </c>
      <c r="O305" s="74"/>
      <c r="P305" s="185">
        <f>O305*H305</f>
        <v>0</v>
      </c>
      <c r="Q305" s="185">
        <v>0.00066</v>
      </c>
      <c r="R305" s="185">
        <f>Q305*H305</f>
        <v>0.66816419999999999</v>
      </c>
      <c r="S305" s="185">
        <v>0</v>
      </c>
      <c r="T305" s="18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187" t="s">
        <v>302</v>
      </c>
      <c r="AT305" s="187" t="s">
        <v>144</v>
      </c>
      <c r="AU305" s="187" t="s">
        <v>95</v>
      </c>
      <c r="AY305" s="21" t="s">
        <v>141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1" t="s">
        <v>80</v>
      </c>
      <c r="BK305" s="188">
        <f>ROUND(I305*H305,2)</f>
        <v>0</v>
      </c>
      <c r="BL305" s="21" t="s">
        <v>302</v>
      </c>
      <c r="BM305" s="187" t="s">
        <v>664</v>
      </c>
    </row>
    <row r="306" s="13" customFormat="1">
      <c r="A306" s="13"/>
      <c r="B306" s="200"/>
      <c r="C306" s="13"/>
      <c r="D306" s="194" t="s">
        <v>216</v>
      </c>
      <c r="E306" s="201" t="s">
        <v>3</v>
      </c>
      <c r="F306" s="202" t="s">
        <v>665</v>
      </c>
      <c r="G306" s="13"/>
      <c r="H306" s="203">
        <v>1012.37</v>
      </c>
      <c r="I306" s="204"/>
      <c r="J306" s="13"/>
      <c r="K306" s="13"/>
      <c r="L306" s="200"/>
      <c r="M306" s="205"/>
      <c r="N306" s="206"/>
      <c r="O306" s="206"/>
      <c r="P306" s="206"/>
      <c r="Q306" s="206"/>
      <c r="R306" s="206"/>
      <c r="S306" s="206"/>
      <c r="T306" s="20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1" t="s">
        <v>216</v>
      </c>
      <c r="AU306" s="201" t="s">
        <v>95</v>
      </c>
      <c r="AV306" s="13" t="s">
        <v>82</v>
      </c>
      <c r="AW306" s="13" t="s">
        <v>34</v>
      </c>
      <c r="AX306" s="13" t="s">
        <v>80</v>
      </c>
      <c r="AY306" s="201" t="s">
        <v>141</v>
      </c>
    </row>
    <row r="307" s="2" customFormat="1" ht="62.7" customHeight="1">
      <c r="A307" s="40"/>
      <c r="B307" s="175"/>
      <c r="C307" s="176" t="s">
        <v>666</v>
      </c>
      <c r="D307" s="176" t="s">
        <v>144</v>
      </c>
      <c r="E307" s="177" t="s">
        <v>667</v>
      </c>
      <c r="F307" s="178" t="s">
        <v>668</v>
      </c>
      <c r="G307" s="179" t="s">
        <v>213</v>
      </c>
      <c r="H307" s="180">
        <v>117.63</v>
      </c>
      <c r="I307" s="181"/>
      <c r="J307" s="182">
        <f>ROUND(I307*H307,2)</f>
        <v>0</v>
      </c>
      <c r="K307" s="178" t="s">
        <v>3</v>
      </c>
      <c r="L307" s="41"/>
      <c r="M307" s="183" t="s">
        <v>3</v>
      </c>
      <c r="N307" s="184" t="s">
        <v>43</v>
      </c>
      <c r="O307" s="74"/>
      <c r="P307" s="185">
        <f>O307*H307</f>
        <v>0</v>
      </c>
      <c r="Q307" s="185">
        <v>0.00048000000000000001</v>
      </c>
      <c r="R307" s="185">
        <f>Q307*H307</f>
        <v>0.056462399999999996</v>
      </c>
      <c r="S307" s="185">
        <v>0</v>
      </c>
      <c r="T307" s="18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87" t="s">
        <v>302</v>
      </c>
      <c r="AT307" s="187" t="s">
        <v>144</v>
      </c>
      <c r="AU307" s="187" t="s">
        <v>95</v>
      </c>
      <c r="AY307" s="21" t="s">
        <v>141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1" t="s">
        <v>80</v>
      </c>
      <c r="BK307" s="188">
        <f>ROUND(I307*H307,2)</f>
        <v>0</v>
      </c>
      <c r="BL307" s="21" t="s">
        <v>302</v>
      </c>
      <c r="BM307" s="187" t="s">
        <v>669</v>
      </c>
    </row>
    <row r="308" s="14" customFormat="1">
      <c r="A308" s="14"/>
      <c r="B308" s="208"/>
      <c r="C308" s="14"/>
      <c r="D308" s="194" t="s">
        <v>216</v>
      </c>
      <c r="E308" s="209" t="s">
        <v>3</v>
      </c>
      <c r="F308" s="210" t="s">
        <v>670</v>
      </c>
      <c r="G308" s="14"/>
      <c r="H308" s="209" t="s">
        <v>3</v>
      </c>
      <c r="I308" s="211"/>
      <c r="J308" s="14"/>
      <c r="K308" s="14"/>
      <c r="L308" s="208"/>
      <c r="M308" s="212"/>
      <c r="N308" s="213"/>
      <c r="O308" s="213"/>
      <c r="P308" s="213"/>
      <c r="Q308" s="213"/>
      <c r="R308" s="213"/>
      <c r="S308" s="213"/>
      <c r="T308" s="2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9" t="s">
        <v>216</v>
      </c>
      <c r="AU308" s="209" t="s">
        <v>95</v>
      </c>
      <c r="AV308" s="14" t="s">
        <v>80</v>
      </c>
      <c r="AW308" s="14" t="s">
        <v>34</v>
      </c>
      <c r="AX308" s="14" t="s">
        <v>72</v>
      </c>
      <c r="AY308" s="209" t="s">
        <v>141</v>
      </c>
    </row>
    <row r="309" s="13" customFormat="1">
      <c r="A309" s="13"/>
      <c r="B309" s="200"/>
      <c r="C309" s="13"/>
      <c r="D309" s="194" t="s">
        <v>216</v>
      </c>
      <c r="E309" s="201" t="s">
        <v>3</v>
      </c>
      <c r="F309" s="202" t="s">
        <v>671</v>
      </c>
      <c r="G309" s="13"/>
      <c r="H309" s="203">
        <v>47.799999999999997</v>
      </c>
      <c r="I309" s="204"/>
      <c r="J309" s="13"/>
      <c r="K309" s="13"/>
      <c r="L309" s="200"/>
      <c r="M309" s="205"/>
      <c r="N309" s="206"/>
      <c r="O309" s="206"/>
      <c r="P309" s="206"/>
      <c r="Q309" s="206"/>
      <c r="R309" s="206"/>
      <c r="S309" s="206"/>
      <c r="T309" s="20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1" t="s">
        <v>216</v>
      </c>
      <c r="AU309" s="201" t="s">
        <v>95</v>
      </c>
      <c r="AV309" s="13" t="s">
        <v>82</v>
      </c>
      <c r="AW309" s="13" t="s">
        <v>34</v>
      </c>
      <c r="AX309" s="13" t="s">
        <v>72</v>
      </c>
      <c r="AY309" s="201" t="s">
        <v>141</v>
      </c>
    </row>
    <row r="310" s="13" customFormat="1">
      <c r="A310" s="13"/>
      <c r="B310" s="200"/>
      <c r="C310" s="13"/>
      <c r="D310" s="194" t="s">
        <v>216</v>
      </c>
      <c r="E310" s="201" t="s">
        <v>3</v>
      </c>
      <c r="F310" s="202" t="s">
        <v>672</v>
      </c>
      <c r="G310" s="13"/>
      <c r="H310" s="203">
        <v>29.199999999999999</v>
      </c>
      <c r="I310" s="204"/>
      <c r="J310" s="13"/>
      <c r="K310" s="13"/>
      <c r="L310" s="200"/>
      <c r="M310" s="205"/>
      <c r="N310" s="206"/>
      <c r="O310" s="206"/>
      <c r="P310" s="206"/>
      <c r="Q310" s="206"/>
      <c r="R310" s="206"/>
      <c r="S310" s="206"/>
      <c r="T310" s="20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1" t="s">
        <v>216</v>
      </c>
      <c r="AU310" s="201" t="s">
        <v>95</v>
      </c>
      <c r="AV310" s="13" t="s">
        <v>82</v>
      </c>
      <c r="AW310" s="13" t="s">
        <v>34</v>
      </c>
      <c r="AX310" s="13" t="s">
        <v>72</v>
      </c>
      <c r="AY310" s="201" t="s">
        <v>141</v>
      </c>
    </row>
    <row r="311" s="13" customFormat="1">
      <c r="A311" s="13"/>
      <c r="B311" s="200"/>
      <c r="C311" s="13"/>
      <c r="D311" s="194" t="s">
        <v>216</v>
      </c>
      <c r="E311" s="201" t="s">
        <v>3</v>
      </c>
      <c r="F311" s="202" t="s">
        <v>673</v>
      </c>
      <c r="G311" s="13"/>
      <c r="H311" s="203">
        <v>15.710000000000001</v>
      </c>
      <c r="I311" s="204"/>
      <c r="J311" s="13"/>
      <c r="K311" s="13"/>
      <c r="L311" s="200"/>
      <c r="M311" s="205"/>
      <c r="N311" s="206"/>
      <c r="O311" s="206"/>
      <c r="P311" s="206"/>
      <c r="Q311" s="206"/>
      <c r="R311" s="206"/>
      <c r="S311" s="206"/>
      <c r="T311" s="20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1" t="s">
        <v>216</v>
      </c>
      <c r="AU311" s="201" t="s">
        <v>95</v>
      </c>
      <c r="AV311" s="13" t="s">
        <v>82</v>
      </c>
      <c r="AW311" s="13" t="s">
        <v>34</v>
      </c>
      <c r="AX311" s="13" t="s">
        <v>72</v>
      </c>
      <c r="AY311" s="201" t="s">
        <v>141</v>
      </c>
    </row>
    <row r="312" s="13" customFormat="1">
      <c r="A312" s="13"/>
      <c r="B312" s="200"/>
      <c r="C312" s="13"/>
      <c r="D312" s="194" t="s">
        <v>216</v>
      </c>
      <c r="E312" s="201" t="s">
        <v>3</v>
      </c>
      <c r="F312" s="202" t="s">
        <v>674</v>
      </c>
      <c r="G312" s="13"/>
      <c r="H312" s="203">
        <v>0.60999999999999999</v>
      </c>
      <c r="I312" s="204"/>
      <c r="J312" s="13"/>
      <c r="K312" s="13"/>
      <c r="L312" s="200"/>
      <c r="M312" s="205"/>
      <c r="N312" s="206"/>
      <c r="O312" s="206"/>
      <c r="P312" s="206"/>
      <c r="Q312" s="206"/>
      <c r="R312" s="206"/>
      <c r="S312" s="206"/>
      <c r="T312" s="20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1" t="s">
        <v>216</v>
      </c>
      <c r="AU312" s="201" t="s">
        <v>95</v>
      </c>
      <c r="AV312" s="13" t="s">
        <v>82</v>
      </c>
      <c r="AW312" s="13" t="s">
        <v>34</v>
      </c>
      <c r="AX312" s="13" t="s">
        <v>72</v>
      </c>
      <c r="AY312" s="201" t="s">
        <v>141</v>
      </c>
    </row>
    <row r="313" s="13" customFormat="1">
      <c r="A313" s="13"/>
      <c r="B313" s="200"/>
      <c r="C313" s="13"/>
      <c r="D313" s="194" t="s">
        <v>216</v>
      </c>
      <c r="E313" s="201" t="s">
        <v>3</v>
      </c>
      <c r="F313" s="202" t="s">
        <v>675</v>
      </c>
      <c r="G313" s="13"/>
      <c r="H313" s="203">
        <v>0.82999999999999996</v>
      </c>
      <c r="I313" s="204"/>
      <c r="J313" s="13"/>
      <c r="K313" s="13"/>
      <c r="L313" s="200"/>
      <c r="M313" s="205"/>
      <c r="N313" s="206"/>
      <c r="O313" s="206"/>
      <c r="P313" s="206"/>
      <c r="Q313" s="206"/>
      <c r="R313" s="206"/>
      <c r="S313" s="206"/>
      <c r="T313" s="20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1" t="s">
        <v>216</v>
      </c>
      <c r="AU313" s="201" t="s">
        <v>95</v>
      </c>
      <c r="AV313" s="13" t="s">
        <v>82</v>
      </c>
      <c r="AW313" s="13" t="s">
        <v>34</v>
      </c>
      <c r="AX313" s="13" t="s">
        <v>72</v>
      </c>
      <c r="AY313" s="201" t="s">
        <v>141</v>
      </c>
    </row>
    <row r="314" s="13" customFormat="1">
      <c r="A314" s="13"/>
      <c r="B314" s="200"/>
      <c r="C314" s="13"/>
      <c r="D314" s="194" t="s">
        <v>216</v>
      </c>
      <c r="E314" s="201" t="s">
        <v>3</v>
      </c>
      <c r="F314" s="202" t="s">
        <v>676</v>
      </c>
      <c r="G314" s="13"/>
      <c r="H314" s="203">
        <v>0.28000000000000003</v>
      </c>
      <c r="I314" s="204"/>
      <c r="J314" s="13"/>
      <c r="K314" s="13"/>
      <c r="L314" s="200"/>
      <c r="M314" s="205"/>
      <c r="N314" s="206"/>
      <c r="O314" s="206"/>
      <c r="P314" s="206"/>
      <c r="Q314" s="206"/>
      <c r="R314" s="206"/>
      <c r="S314" s="206"/>
      <c r="T314" s="20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1" t="s">
        <v>216</v>
      </c>
      <c r="AU314" s="201" t="s">
        <v>95</v>
      </c>
      <c r="AV314" s="13" t="s">
        <v>82</v>
      </c>
      <c r="AW314" s="13" t="s">
        <v>34</v>
      </c>
      <c r="AX314" s="13" t="s">
        <v>72</v>
      </c>
      <c r="AY314" s="201" t="s">
        <v>141</v>
      </c>
    </row>
    <row r="315" s="13" customFormat="1">
      <c r="A315" s="13"/>
      <c r="B315" s="200"/>
      <c r="C315" s="13"/>
      <c r="D315" s="194" t="s">
        <v>216</v>
      </c>
      <c r="E315" s="201" t="s">
        <v>3</v>
      </c>
      <c r="F315" s="202" t="s">
        <v>677</v>
      </c>
      <c r="G315" s="13"/>
      <c r="H315" s="203">
        <v>7.7999999999999998</v>
      </c>
      <c r="I315" s="204"/>
      <c r="J315" s="13"/>
      <c r="K315" s="13"/>
      <c r="L315" s="200"/>
      <c r="M315" s="205"/>
      <c r="N315" s="206"/>
      <c r="O315" s="206"/>
      <c r="P315" s="206"/>
      <c r="Q315" s="206"/>
      <c r="R315" s="206"/>
      <c r="S315" s="206"/>
      <c r="T315" s="20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1" t="s">
        <v>216</v>
      </c>
      <c r="AU315" s="201" t="s">
        <v>95</v>
      </c>
      <c r="AV315" s="13" t="s">
        <v>82</v>
      </c>
      <c r="AW315" s="13" t="s">
        <v>34</v>
      </c>
      <c r="AX315" s="13" t="s">
        <v>72</v>
      </c>
      <c r="AY315" s="201" t="s">
        <v>141</v>
      </c>
    </row>
    <row r="316" s="13" customFormat="1">
      <c r="A316" s="13"/>
      <c r="B316" s="200"/>
      <c r="C316" s="13"/>
      <c r="D316" s="194" t="s">
        <v>216</v>
      </c>
      <c r="E316" s="201" t="s">
        <v>3</v>
      </c>
      <c r="F316" s="202" t="s">
        <v>678</v>
      </c>
      <c r="G316" s="13"/>
      <c r="H316" s="203">
        <v>15.4</v>
      </c>
      <c r="I316" s="204"/>
      <c r="J316" s="13"/>
      <c r="K316" s="13"/>
      <c r="L316" s="200"/>
      <c r="M316" s="205"/>
      <c r="N316" s="206"/>
      <c r="O316" s="206"/>
      <c r="P316" s="206"/>
      <c r="Q316" s="206"/>
      <c r="R316" s="206"/>
      <c r="S316" s="206"/>
      <c r="T316" s="20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01" t="s">
        <v>216</v>
      </c>
      <c r="AU316" s="201" t="s">
        <v>95</v>
      </c>
      <c r="AV316" s="13" t="s">
        <v>82</v>
      </c>
      <c r="AW316" s="13" t="s">
        <v>34</v>
      </c>
      <c r="AX316" s="13" t="s">
        <v>72</v>
      </c>
      <c r="AY316" s="201" t="s">
        <v>141</v>
      </c>
    </row>
    <row r="317" s="15" customFormat="1">
      <c r="A317" s="15"/>
      <c r="B317" s="215"/>
      <c r="C317" s="15"/>
      <c r="D317" s="194" t="s">
        <v>216</v>
      </c>
      <c r="E317" s="216" t="s">
        <v>3</v>
      </c>
      <c r="F317" s="217" t="s">
        <v>220</v>
      </c>
      <c r="G317" s="15"/>
      <c r="H317" s="218">
        <v>117.63000000000001</v>
      </c>
      <c r="I317" s="219"/>
      <c r="J317" s="15"/>
      <c r="K317" s="15"/>
      <c r="L317" s="215"/>
      <c r="M317" s="220"/>
      <c r="N317" s="221"/>
      <c r="O317" s="221"/>
      <c r="P317" s="221"/>
      <c r="Q317" s="221"/>
      <c r="R317" s="221"/>
      <c r="S317" s="221"/>
      <c r="T317" s="22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6" t="s">
        <v>216</v>
      </c>
      <c r="AU317" s="216" t="s">
        <v>95</v>
      </c>
      <c r="AV317" s="15" t="s">
        <v>163</v>
      </c>
      <c r="AW317" s="15" t="s">
        <v>34</v>
      </c>
      <c r="AX317" s="15" t="s">
        <v>80</v>
      </c>
      <c r="AY317" s="216" t="s">
        <v>141</v>
      </c>
    </row>
    <row r="318" s="16" customFormat="1" ht="20.88" customHeight="1">
      <c r="A318" s="16"/>
      <c r="B318" s="234"/>
      <c r="C318" s="16"/>
      <c r="D318" s="235" t="s">
        <v>71</v>
      </c>
      <c r="E318" s="235" t="s">
        <v>679</v>
      </c>
      <c r="F318" s="235" t="s">
        <v>680</v>
      </c>
      <c r="G318" s="16"/>
      <c r="H318" s="16"/>
      <c r="I318" s="236"/>
      <c r="J318" s="237">
        <f>BK318</f>
        <v>0</v>
      </c>
      <c r="K318" s="16"/>
      <c r="L318" s="234"/>
      <c r="M318" s="238"/>
      <c r="N318" s="239"/>
      <c r="O318" s="239"/>
      <c r="P318" s="240">
        <f>SUM(P319:P323)</f>
        <v>0</v>
      </c>
      <c r="Q318" s="239"/>
      <c r="R318" s="240">
        <f>SUM(R319:R323)</f>
        <v>0.0016400000000000002</v>
      </c>
      <c r="S318" s="239"/>
      <c r="T318" s="241">
        <f>SUM(T319:T323)</f>
        <v>0</v>
      </c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R318" s="235" t="s">
        <v>80</v>
      </c>
      <c r="AT318" s="242" t="s">
        <v>71</v>
      </c>
      <c r="AU318" s="242" t="s">
        <v>95</v>
      </c>
      <c r="AY318" s="235" t="s">
        <v>141</v>
      </c>
      <c r="BK318" s="243">
        <f>SUM(BK319:BK323)</f>
        <v>0</v>
      </c>
    </row>
    <row r="319" s="2" customFormat="1" ht="37.8" customHeight="1">
      <c r="A319" s="40"/>
      <c r="B319" s="175"/>
      <c r="C319" s="176" t="s">
        <v>681</v>
      </c>
      <c r="D319" s="176" t="s">
        <v>144</v>
      </c>
      <c r="E319" s="177" t="s">
        <v>682</v>
      </c>
      <c r="F319" s="178" t="s">
        <v>683</v>
      </c>
      <c r="G319" s="179" t="s">
        <v>213</v>
      </c>
      <c r="H319" s="180">
        <v>2</v>
      </c>
      <c r="I319" s="181"/>
      <c r="J319" s="182">
        <f>ROUND(I319*H319,2)</f>
        <v>0</v>
      </c>
      <c r="K319" s="178" t="s">
        <v>181</v>
      </c>
      <c r="L319" s="41"/>
      <c r="M319" s="183" t="s">
        <v>3</v>
      </c>
      <c r="N319" s="184" t="s">
        <v>43</v>
      </c>
      <c r="O319" s="74"/>
      <c r="P319" s="185">
        <f>O319*H319</f>
        <v>0</v>
      </c>
      <c r="Q319" s="185">
        <v>0.00010000000000000001</v>
      </c>
      <c r="R319" s="185">
        <f>Q319*H319</f>
        <v>0.00020000000000000001</v>
      </c>
      <c r="S319" s="185">
        <v>0</v>
      </c>
      <c r="T319" s="18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187" t="s">
        <v>302</v>
      </c>
      <c r="AT319" s="187" t="s">
        <v>144</v>
      </c>
      <c r="AU319" s="187" t="s">
        <v>163</v>
      </c>
      <c r="AY319" s="21" t="s">
        <v>141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1" t="s">
        <v>80</v>
      </c>
      <c r="BK319" s="188">
        <f>ROUND(I319*H319,2)</f>
        <v>0</v>
      </c>
      <c r="BL319" s="21" t="s">
        <v>302</v>
      </c>
      <c r="BM319" s="187" t="s">
        <v>684</v>
      </c>
    </row>
    <row r="320" s="2" customFormat="1">
      <c r="A320" s="40"/>
      <c r="B320" s="41"/>
      <c r="C320" s="40"/>
      <c r="D320" s="189" t="s">
        <v>183</v>
      </c>
      <c r="E320" s="40"/>
      <c r="F320" s="190" t="s">
        <v>685</v>
      </c>
      <c r="G320" s="40"/>
      <c r="H320" s="40"/>
      <c r="I320" s="191"/>
      <c r="J320" s="40"/>
      <c r="K320" s="40"/>
      <c r="L320" s="41"/>
      <c r="M320" s="192"/>
      <c r="N320" s="193"/>
      <c r="O320" s="74"/>
      <c r="P320" s="74"/>
      <c r="Q320" s="74"/>
      <c r="R320" s="74"/>
      <c r="S320" s="74"/>
      <c r="T320" s="75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21" t="s">
        <v>183</v>
      </c>
      <c r="AU320" s="21" t="s">
        <v>163</v>
      </c>
    </row>
    <row r="321" s="13" customFormat="1">
      <c r="A321" s="13"/>
      <c r="B321" s="200"/>
      <c r="C321" s="13"/>
      <c r="D321" s="194" t="s">
        <v>216</v>
      </c>
      <c r="E321" s="201" t="s">
        <v>3</v>
      </c>
      <c r="F321" s="202" t="s">
        <v>300</v>
      </c>
      <c r="G321" s="13"/>
      <c r="H321" s="203">
        <v>2</v>
      </c>
      <c r="I321" s="204"/>
      <c r="J321" s="13"/>
      <c r="K321" s="13"/>
      <c r="L321" s="200"/>
      <c r="M321" s="205"/>
      <c r="N321" s="206"/>
      <c r="O321" s="206"/>
      <c r="P321" s="206"/>
      <c r="Q321" s="206"/>
      <c r="R321" s="206"/>
      <c r="S321" s="206"/>
      <c r="T321" s="20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1" t="s">
        <v>216</v>
      </c>
      <c r="AU321" s="201" t="s">
        <v>163</v>
      </c>
      <c r="AV321" s="13" t="s">
        <v>82</v>
      </c>
      <c r="AW321" s="13" t="s">
        <v>34</v>
      </c>
      <c r="AX321" s="13" t="s">
        <v>80</v>
      </c>
      <c r="AY321" s="201" t="s">
        <v>141</v>
      </c>
    </row>
    <row r="322" s="2" customFormat="1" ht="44.25" customHeight="1">
      <c r="A322" s="40"/>
      <c r="B322" s="175"/>
      <c r="C322" s="176" t="s">
        <v>686</v>
      </c>
      <c r="D322" s="176" t="s">
        <v>144</v>
      </c>
      <c r="E322" s="177" t="s">
        <v>687</v>
      </c>
      <c r="F322" s="178" t="s">
        <v>688</v>
      </c>
      <c r="G322" s="179" t="s">
        <v>213</v>
      </c>
      <c r="H322" s="180">
        <v>2</v>
      </c>
      <c r="I322" s="181"/>
      <c r="J322" s="182">
        <f>ROUND(I322*H322,2)</f>
        <v>0</v>
      </c>
      <c r="K322" s="178" t="s">
        <v>181</v>
      </c>
      <c r="L322" s="41"/>
      <c r="M322" s="183" t="s">
        <v>3</v>
      </c>
      <c r="N322" s="184" t="s">
        <v>43</v>
      </c>
      <c r="O322" s="74"/>
      <c r="P322" s="185">
        <f>O322*H322</f>
        <v>0</v>
      </c>
      <c r="Q322" s="185">
        <v>0.00072000000000000005</v>
      </c>
      <c r="R322" s="185">
        <f>Q322*H322</f>
        <v>0.0014400000000000001</v>
      </c>
      <c r="S322" s="185">
        <v>0</v>
      </c>
      <c r="T322" s="18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187" t="s">
        <v>302</v>
      </c>
      <c r="AT322" s="187" t="s">
        <v>144</v>
      </c>
      <c r="AU322" s="187" t="s">
        <v>163</v>
      </c>
      <c r="AY322" s="21" t="s">
        <v>141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1" t="s">
        <v>80</v>
      </c>
      <c r="BK322" s="188">
        <f>ROUND(I322*H322,2)</f>
        <v>0</v>
      </c>
      <c r="BL322" s="21" t="s">
        <v>302</v>
      </c>
      <c r="BM322" s="187" t="s">
        <v>689</v>
      </c>
    </row>
    <row r="323" s="2" customFormat="1">
      <c r="A323" s="40"/>
      <c r="B323" s="41"/>
      <c r="C323" s="40"/>
      <c r="D323" s="189" t="s">
        <v>183</v>
      </c>
      <c r="E323" s="40"/>
      <c r="F323" s="190" t="s">
        <v>690</v>
      </c>
      <c r="G323" s="40"/>
      <c r="H323" s="40"/>
      <c r="I323" s="191"/>
      <c r="J323" s="40"/>
      <c r="K323" s="40"/>
      <c r="L323" s="41"/>
      <c r="M323" s="192"/>
      <c r="N323" s="193"/>
      <c r="O323" s="74"/>
      <c r="P323" s="74"/>
      <c r="Q323" s="74"/>
      <c r="R323" s="74"/>
      <c r="S323" s="74"/>
      <c r="T323" s="75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21" t="s">
        <v>183</v>
      </c>
      <c r="AU323" s="21" t="s">
        <v>163</v>
      </c>
    </row>
    <row r="324" s="12" customFormat="1" ht="20.88" customHeight="1">
      <c r="A324" s="12"/>
      <c r="B324" s="162"/>
      <c r="C324" s="12"/>
      <c r="D324" s="163" t="s">
        <v>71</v>
      </c>
      <c r="E324" s="173" t="s">
        <v>691</v>
      </c>
      <c r="F324" s="173" t="s">
        <v>692</v>
      </c>
      <c r="G324" s="12"/>
      <c r="H324" s="12"/>
      <c r="I324" s="165"/>
      <c r="J324" s="174">
        <f>BK324</f>
        <v>0</v>
      </c>
      <c r="K324" s="12"/>
      <c r="L324" s="162"/>
      <c r="M324" s="167"/>
      <c r="N324" s="168"/>
      <c r="O324" s="168"/>
      <c r="P324" s="169">
        <f>SUM(P325:P333)</f>
        <v>0</v>
      </c>
      <c r="Q324" s="168"/>
      <c r="R324" s="169">
        <f>SUM(R325:R333)</f>
        <v>0.11765249999999999</v>
      </c>
      <c r="S324" s="168"/>
      <c r="T324" s="170">
        <f>SUM(T325:T333)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63" t="s">
        <v>80</v>
      </c>
      <c r="AT324" s="171" t="s">
        <v>71</v>
      </c>
      <c r="AU324" s="171" t="s">
        <v>82</v>
      </c>
      <c r="AY324" s="163" t="s">
        <v>141</v>
      </c>
      <c r="BK324" s="172">
        <f>SUM(BK325:BK333)</f>
        <v>0</v>
      </c>
    </row>
    <row r="325" s="2" customFormat="1" ht="24.15" customHeight="1">
      <c r="A325" s="40"/>
      <c r="B325" s="175"/>
      <c r="C325" s="176" t="s">
        <v>693</v>
      </c>
      <c r="D325" s="176" t="s">
        <v>144</v>
      </c>
      <c r="E325" s="177" t="s">
        <v>694</v>
      </c>
      <c r="F325" s="178" t="s">
        <v>695</v>
      </c>
      <c r="G325" s="179" t="s">
        <v>213</v>
      </c>
      <c r="H325" s="180">
        <v>20.75</v>
      </c>
      <c r="I325" s="181"/>
      <c r="J325" s="182">
        <f>ROUND(I325*H325,2)</f>
        <v>0</v>
      </c>
      <c r="K325" s="178" t="s">
        <v>181</v>
      </c>
      <c r="L325" s="41"/>
      <c r="M325" s="183" t="s">
        <v>3</v>
      </c>
      <c r="N325" s="184" t="s">
        <v>43</v>
      </c>
      <c r="O325" s="74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187" t="s">
        <v>302</v>
      </c>
      <c r="AT325" s="187" t="s">
        <v>144</v>
      </c>
      <c r="AU325" s="187" t="s">
        <v>95</v>
      </c>
      <c r="AY325" s="21" t="s">
        <v>141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1" t="s">
        <v>80</v>
      </c>
      <c r="BK325" s="188">
        <f>ROUND(I325*H325,2)</f>
        <v>0</v>
      </c>
      <c r="BL325" s="21" t="s">
        <v>302</v>
      </c>
      <c r="BM325" s="187" t="s">
        <v>696</v>
      </c>
    </row>
    <row r="326" s="2" customFormat="1">
      <c r="A326" s="40"/>
      <c r="B326" s="41"/>
      <c r="C326" s="40"/>
      <c r="D326" s="189" t="s">
        <v>183</v>
      </c>
      <c r="E326" s="40"/>
      <c r="F326" s="190" t="s">
        <v>697</v>
      </c>
      <c r="G326" s="40"/>
      <c r="H326" s="40"/>
      <c r="I326" s="191"/>
      <c r="J326" s="40"/>
      <c r="K326" s="40"/>
      <c r="L326" s="41"/>
      <c r="M326" s="192"/>
      <c r="N326" s="193"/>
      <c r="O326" s="74"/>
      <c r="P326" s="74"/>
      <c r="Q326" s="74"/>
      <c r="R326" s="74"/>
      <c r="S326" s="74"/>
      <c r="T326" s="75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21" t="s">
        <v>183</v>
      </c>
      <c r="AU326" s="21" t="s">
        <v>95</v>
      </c>
    </row>
    <row r="327" s="13" customFormat="1">
      <c r="A327" s="13"/>
      <c r="B327" s="200"/>
      <c r="C327" s="13"/>
      <c r="D327" s="194" t="s">
        <v>216</v>
      </c>
      <c r="E327" s="201" t="s">
        <v>3</v>
      </c>
      <c r="F327" s="202" t="s">
        <v>698</v>
      </c>
      <c r="G327" s="13"/>
      <c r="H327" s="203">
        <v>20.75</v>
      </c>
      <c r="I327" s="204"/>
      <c r="J327" s="13"/>
      <c r="K327" s="13"/>
      <c r="L327" s="200"/>
      <c r="M327" s="205"/>
      <c r="N327" s="206"/>
      <c r="O327" s="206"/>
      <c r="P327" s="206"/>
      <c r="Q327" s="206"/>
      <c r="R327" s="206"/>
      <c r="S327" s="206"/>
      <c r="T327" s="20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01" t="s">
        <v>216</v>
      </c>
      <c r="AU327" s="201" t="s">
        <v>95</v>
      </c>
      <c r="AV327" s="13" t="s">
        <v>82</v>
      </c>
      <c r="AW327" s="13" t="s">
        <v>34</v>
      </c>
      <c r="AX327" s="13" t="s">
        <v>80</v>
      </c>
      <c r="AY327" s="201" t="s">
        <v>141</v>
      </c>
    </row>
    <row r="328" s="2" customFormat="1" ht="24.15" customHeight="1">
      <c r="A328" s="40"/>
      <c r="B328" s="175"/>
      <c r="C328" s="176" t="s">
        <v>699</v>
      </c>
      <c r="D328" s="176" t="s">
        <v>144</v>
      </c>
      <c r="E328" s="177" t="s">
        <v>700</v>
      </c>
      <c r="F328" s="178" t="s">
        <v>701</v>
      </c>
      <c r="G328" s="179" t="s">
        <v>213</v>
      </c>
      <c r="H328" s="180">
        <v>20.75</v>
      </c>
      <c r="I328" s="181"/>
      <c r="J328" s="182">
        <f>ROUND(I328*H328,2)</f>
        <v>0</v>
      </c>
      <c r="K328" s="178" t="s">
        <v>181</v>
      </c>
      <c r="L328" s="41"/>
      <c r="M328" s="183" t="s">
        <v>3</v>
      </c>
      <c r="N328" s="184" t="s">
        <v>43</v>
      </c>
      <c r="O328" s="74"/>
      <c r="P328" s="185">
        <f>O328*H328</f>
        <v>0</v>
      </c>
      <c r="Q328" s="185">
        <v>0.00021000000000000001</v>
      </c>
      <c r="R328" s="185">
        <f>Q328*H328</f>
        <v>0.0043575000000000003</v>
      </c>
      <c r="S328" s="185">
        <v>0</v>
      </c>
      <c r="T328" s="18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187" t="s">
        <v>302</v>
      </c>
      <c r="AT328" s="187" t="s">
        <v>144</v>
      </c>
      <c r="AU328" s="187" t="s">
        <v>95</v>
      </c>
      <c r="AY328" s="21" t="s">
        <v>141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21" t="s">
        <v>80</v>
      </c>
      <c r="BK328" s="188">
        <f>ROUND(I328*H328,2)</f>
        <v>0</v>
      </c>
      <c r="BL328" s="21" t="s">
        <v>302</v>
      </c>
      <c r="BM328" s="187" t="s">
        <v>702</v>
      </c>
    </row>
    <row r="329" s="2" customFormat="1">
      <c r="A329" s="40"/>
      <c r="B329" s="41"/>
      <c r="C329" s="40"/>
      <c r="D329" s="189" t="s">
        <v>183</v>
      </c>
      <c r="E329" s="40"/>
      <c r="F329" s="190" t="s">
        <v>703</v>
      </c>
      <c r="G329" s="40"/>
      <c r="H329" s="40"/>
      <c r="I329" s="191"/>
      <c r="J329" s="40"/>
      <c r="K329" s="40"/>
      <c r="L329" s="41"/>
      <c r="M329" s="192"/>
      <c r="N329" s="193"/>
      <c r="O329" s="74"/>
      <c r="P329" s="74"/>
      <c r="Q329" s="74"/>
      <c r="R329" s="74"/>
      <c r="S329" s="74"/>
      <c r="T329" s="75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21" t="s">
        <v>183</v>
      </c>
      <c r="AU329" s="21" t="s">
        <v>95</v>
      </c>
    </row>
    <row r="330" s="2" customFormat="1" ht="33" customHeight="1">
      <c r="A330" s="40"/>
      <c r="B330" s="175"/>
      <c r="C330" s="176" t="s">
        <v>704</v>
      </c>
      <c r="D330" s="176" t="s">
        <v>144</v>
      </c>
      <c r="E330" s="177" t="s">
        <v>705</v>
      </c>
      <c r="F330" s="178" t="s">
        <v>706</v>
      </c>
      <c r="G330" s="179" t="s">
        <v>213</v>
      </c>
      <c r="H330" s="180">
        <v>20.75</v>
      </c>
      <c r="I330" s="181"/>
      <c r="J330" s="182">
        <f>ROUND(I330*H330,2)</f>
        <v>0</v>
      </c>
      <c r="K330" s="178" t="s">
        <v>181</v>
      </c>
      <c r="L330" s="41"/>
      <c r="M330" s="183" t="s">
        <v>3</v>
      </c>
      <c r="N330" s="184" t="s">
        <v>43</v>
      </c>
      <c r="O330" s="74"/>
      <c r="P330" s="185">
        <f>O330*H330</f>
        <v>0</v>
      </c>
      <c r="Q330" s="185">
        <v>0.0047999999999999996</v>
      </c>
      <c r="R330" s="185">
        <f>Q330*H330</f>
        <v>0.099599999999999994</v>
      </c>
      <c r="S330" s="185">
        <v>0</v>
      </c>
      <c r="T330" s="18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187" t="s">
        <v>302</v>
      </c>
      <c r="AT330" s="187" t="s">
        <v>144</v>
      </c>
      <c r="AU330" s="187" t="s">
        <v>95</v>
      </c>
      <c r="AY330" s="21" t="s">
        <v>141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1" t="s">
        <v>80</v>
      </c>
      <c r="BK330" s="188">
        <f>ROUND(I330*H330,2)</f>
        <v>0</v>
      </c>
      <c r="BL330" s="21" t="s">
        <v>302</v>
      </c>
      <c r="BM330" s="187" t="s">
        <v>707</v>
      </c>
    </row>
    <row r="331" s="2" customFormat="1">
      <c r="A331" s="40"/>
      <c r="B331" s="41"/>
      <c r="C331" s="40"/>
      <c r="D331" s="189" t="s">
        <v>183</v>
      </c>
      <c r="E331" s="40"/>
      <c r="F331" s="190" t="s">
        <v>708</v>
      </c>
      <c r="G331" s="40"/>
      <c r="H331" s="40"/>
      <c r="I331" s="191"/>
      <c r="J331" s="40"/>
      <c r="K331" s="40"/>
      <c r="L331" s="41"/>
      <c r="M331" s="192"/>
      <c r="N331" s="193"/>
      <c r="O331" s="74"/>
      <c r="P331" s="74"/>
      <c r="Q331" s="74"/>
      <c r="R331" s="74"/>
      <c r="S331" s="74"/>
      <c r="T331" s="75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21" t="s">
        <v>183</v>
      </c>
      <c r="AU331" s="21" t="s">
        <v>95</v>
      </c>
    </row>
    <row r="332" s="2" customFormat="1" ht="24.15" customHeight="1">
      <c r="A332" s="40"/>
      <c r="B332" s="175"/>
      <c r="C332" s="176" t="s">
        <v>709</v>
      </c>
      <c r="D332" s="176" t="s">
        <v>144</v>
      </c>
      <c r="E332" s="177" t="s">
        <v>710</v>
      </c>
      <c r="F332" s="178" t="s">
        <v>711</v>
      </c>
      <c r="G332" s="179" t="s">
        <v>213</v>
      </c>
      <c r="H332" s="180">
        <v>20.75</v>
      </c>
      <c r="I332" s="181"/>
      <c r="J332" s="182">
        <f>ROUND(I332*H332,2)</f>
        <v>0</v>
      </c>
      <c r="K332" s="178" t="s">
        <v>181</v>
      </c>
      <c r="L332" s="41"/>
      <c r="M332" s="183" t="s">
        <v>3</v>
      </c>
      <c r="N332" s="184" t="s">
        <v>43</v>
      </c>
      <c r="O332" s="74"/>
      <c r="P332" s="185">
        <f>O332*H332</f>
        <v>0</v>
      </c>
      <c r="Q332" s="185">
        <v>0.00066</v>
      </c>
      <c r="R332" s="185">
        <f>Q332*H332</f>
        <v>0.013695000000000001</v>
      </c>
      <c r="S332" s="185">
        <v>0</v>
      </c>
      <c r="T332" s="18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87" t="s">
        <v>302</v>
      </c>
      <c r="AT332" s="187" t="s">
        <v>144</v>
      </c>
      <c r="AU332" s="187" t="s">
        <v>95</v>
      </c>
      <c r="AY332" s="21" t="s">
        <v>141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1" t="s">
        <v>80</v>
      </c>
      <c r="BK332" s="188">
        <f>ROUND(I332*H332,2)</f>
        <v>0</v>
      </c>
      <c r="BL332" s="21" t="s">
        <v>302</v>
      </c>
      <c r="BM332" s="187" t="s">
        <v>712</v>
      </c>
    </row>
    <row r="333" s="2" customFormat="1">
      <c r="A333" s="40"/>
      <c r="B333" s="41"/>
      <c r="C333" s="40"/>
      <c r="D333" s="189" t="s">
        <v>183</v>
      </c>
      <c r="E333" s="40"/>
      <c r="F333" s="190" t="s">
        <v>713</v>
      </c>
      <c r="G333" s="40"/>
      <c r="H333" s="40"/>
      <c r="I333" s="191"/>
      <c r="J333" s="40"/>
      <c r="K333" s="40"/>
      <c r="L333" s="41"/>
      <c r="M333" s="192"/>
      <c r="N333" s="193"/>
      <c r="O333" s="74"/>
      <c r="P333" s="74"/>
      <c r="Q333" s="74"/>
      <c r="R333" s="74"/>
      <c r="S333" s="74"/>
      <c r="T333" s="75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21" t="s">
        <v>183</v>
      </c>
      <c r="AU333" s="21" t="s">
        <v>95</v>
      </c>
    </row>
    <row r="334" s="12" customFormat="1" ht="22.8" customHeight="1">
      <c r="A334" s="12"/>
      <c r="B334" s="162"/>
      <c r="C334" s="12"/>
      <c r="D334" s="163" t="s">
        <v>71</v>
      </c>
      <c r="E334" s="173" t="s">
        <v>714</v>
      </c>
      <c r="F334" s="173" t="s">
        <v>715</v>
      </c>
      <c r="G334" s="12"/>
      <c r="H334" s="12"/>
      <c r="I334" s="165"/>
      <c r="J334" s="174">
        <f>BK334</f>
        <v>0</v>
      </c>
      <c r="K334" s="12"/>
      <c r="L334" s="162"/>
      <c r="M334" s="167"/>
      <c r="N334" s="168"/>
      <c r="O334" s="168"/>
      <c r="P334" s="169">
        <f>SUM(P335:P349)</f>
        <v>0</v>
      </c>
      <c r="Q334" s="168"/>
      <c r="R334" s="169">
        <f>SUM(R335:R349)</f>
        <v>0.058567000000000001</v>
      </c>
      <c r="S334" s="168"/>
      <c r="T334" s="170">
        <f>SUM(T335:T349)</f>
        <v>0.00030600000000000001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63" t="s">
        <v>82</v>
      </c>
      <c r="AT334" s="171" t="s">
        <v>71</v>
      </c>
      <c r="AU334" s="171" t="s">
        <v>80</v>
      </c>
      <c r="AY334" s="163" t="s">
        <v>141</v>
      </c>
      <c r="BK334" s="172">
        <f>SUM(BK335:BK349)</f>
        <v>0</v>
      </c>
    </row>
    <row r="335" s="2" customFormat="1" ht="24.15" customHeight="1">
      <c r="A335" s="40"/>
      <c r="B335" s="175"/>
      <c r="C335" s="176" t="s">
        <v>716</v>
      </c>
      <c r="D335" s="176" t="s">
        <v>144</v>
      </c>
      <c r="E335" s="177" t="s">
        <v>717</v>
      </c>
      <c r="F335" s="178" t="s">
        <v>718</v>
      </c>
      <c r="G335" s="179" t="s">
        <v>213</v>
      </c>
      <c r="H335" s="180">
        <v>112.84999999999999</v>
      </c>
      <c r="I335" s="181"/>
      <c r="J335" s="182">
        <f>ROUND(I335*H335,2)</f>
        <v>0</v>
      </c>
      <c r="K335" s="178" t="s">
        <v>181</v>
      </c>
      <c r="L335" s="41"/>
      <c r="M335" s="183" t="s">
        <v>3</v>
      </c>
      <c r="N335" s="184" t="s">
        <v>43</v>
      </c>
      <c r="O335" s="74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87" t="s">
        <v>302</v>
      </c>
      <c r="AT335" s="187" t="s">
        <v>144</v>
      </c>
      <c r="AU335" s="187" t="s">
        <v>82</v>
      </c>
      <c r="AY335" s="21" t="s">
        <v>141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1" t="s">
        <v>80</v>
      </c>
      <c r="BK335" s="188">
        <f>ROUND(I335*H335,2)</f>
        <v>0</v>
      </c>
      <c r="BL335" s="21" t="s">
        <v>302</v>
      </c>
      <c r="BM335" s="187" t="s">
        <v>719</v>
      </c>
    </row>
    <row r="336" s="2" customFormat="1">
      <c r="A336" s="40"/>
      <c r="B336" s="41"/>
      <c r="C336" s="40"/>
      <c r="D336" s="189" t="s">
        <v>183</v>
      </c>
      <c r="E336" s="40"/>
      <c r="F336" s="190" t="s">
        <v>720</v>
      </c>
      <c r="G336" s="40"/>
      <c r="H336" s="40"/>
      <c r="I336" s="191"/>
      <c r="J336" s="40"/>
      <c r="K336" s="40"/>
      <c r="L336" s="41"/>
      <c r="M336" s="192"/>
      <c r="N336" s="193"/>
      <c r="O336" s="74"/>
      <c r="P336" s="74"/>
      <c r="Q336" s="74"/>
      <c r="R336" s="74"/>
      <c r="S336" s="74"/>
      <c r="T336" s="75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21" t="s">
        <v>183</v>
      </c>
      <c r="AU336" s="21" t="s">
        <v>82</v>
      </c>
    </row>
    <row r="337" s="13" customFormat="1">
      <c r="A337" s="13"/>
      <c r="B337" s="200"/>
      <c r="C337" s="13"/>
      <c r="D337" s="194" t="s">
        <v>216</v>
      </c>
      <c r="E337" s="201" t="s">
        <v>3</v>
      </c>
      <c r="F337" s="202" t="s">
        <v>721</v>
      </c>
      <c r="G337" s="13"/>
      <c r="H337" s="203">
        <v>8.4000000000000004</v>
      </c>
      <c r="I337" s="204"/>
      <c r="J337" s="13"/>
      <c r="K337" s="13"/>
      <c r="L337" s="200"/>
      <c r="M337" s="205"/>
      <c r="N337" s="206"/>
      <c r="O337" s="206"/>
      <c r="P337" s="206"/>
      <c r="Q337" s="206"/>
      <c r="R337" s="206"/>
      <c r="S337" s="206"/>
      <c r="T337" s="20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1" t="s">
        <v>216</v>
      </c>
      <c r="AU337" s="201" t="s">
        <v>82</v>
      </c>
      <c r="AV337" s="13" t="s">
        <v>82</v>
      </c>
      <c r="AW337" s="13" t="s">
        <v>34</v>
      </c>
      <c r="AX337" s="13" t="s">
        <v>72</v>
      </c>
      <c r="AY337" s="201" t="s">
        <v>141</v>
      </c>
    </row>
    <row r="338" s="13" customFormat="1">
      <c r="A338" s="13"/>
      <c r="B338" s="200"/>
      <c r="C338" s="13"/>
      <c r="D338" s="194" t="s">
        <v>216</v>
      </c>
      <c r="E338" s="201" t="s">
        <v>3</v>
      </c>
      <c r="F338" s="202" t="s">
        <v>722</v>
      </c>
      <c r="G338" s="13"/>
      <c r="H338" s="203">
        <v>83.700000000000003</v>
      </c>
      <c r="I338" s="204"/>
      <c r="J338" s="13"/>
      <c r="K338" s="13"/>
      <c r="L338" s="200"/>
      <c r="M338" s="205"/>
      <c r="N338" s="206"/>
      <c r="O338" s="206"/>
      <c r="P338" s="206"/>
      <c r="Q338" s="206"/>
      <c r="R338" s="206"/>
      <c r="S338" s="206"/>
      <c r="T338" s="20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1" t="s">
        <v>216</v>
      </c>
      <c r="AU338" s="201" t="s">
        <v>82</v>
      </c>
      <c r="AV338" s="13" t="s">
        <v>82</v>
      </c>
      <c r="AW338" s="13" t="s">
        <v>34</v>
      </c>
      <c r="AX338" s="13" t="s">
        <v>72</v>
      </c>
      <c r="AY338" s="201" t="s">
        <v>141</v>
      </c>
    </row>
    <row r="339" s="13" customFormat="1">
      <c r="A339" s="13"/>
      <c r="B339" s="200"/>
      <c r="C339" s="13"/>
      <c r="D339" s="194" t="s">
        <v>216</v>
      </c>
      <c r="E339" s="201" t="s">
        <v>3</v>
      </c>
      <c r="F339" s="202" t="s">
        <v>723</v>
      </c>
      <c r="G339" s="13"/>
      <c r="H339" s="203">
        <v>20.75</v>
      </c>
      <c r="I339" s="204"/>
      <c r="J339" s="13"/>
      <c r="K339" s="13"/>
      <c r="L339" s="200"/>
      <c r="M339" s="205"/>
      <c r="N339" s="206"/>
      <c r="O339" s="206"/>
      <c r="P339" s="206"/>
      <c r="Q339" s="206"/>
      <c r="R339" s="206"/>
      <c r="S339" s="206"/>
      <c r="T339" s="20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1" t="s">
        <v>216</v>
      </c>
      <c r="AU339" s="201" t="s">
        <v>82</v>
      </c>
      <c r="AV339" s="13" t="s">
        <v>82</v>
      </c>
      <c r="AW339" s="13" t="s">
        <v>34</v>
      </c>
      <c r="AX339" s="13" t="s">
        <v>72</v>
      </c>
      <c r="AY339" s="201" t="s">
        <v>141</v>
      </c>
    </row>
    <row r="340" s="15" customFormat="1">
      <c r="A340" s="15"/>
      <c r="B340" s="215"/>
      <c r="C340" s="15"/>
      <c r="D340" s="194" t="s">
        <v>216</v>
      </c>
      <c r="E340" s="216" t="s">
        <v>3</v>
      </c>
      <c r="F340" s="217" t="s">
        <v>220</v>
      </c>
      <c r="G340" s="15"/>
      <c r="H340" s="218">
        <v>112.85000000000001</v>
      </c>
      <c r="I340" s="219"/>
      <c r="J340" s="15"/>
      <c r="K340" s="15"/>
      <c r="L340" s="215"/>
      <c r="M340" s="220"/>
      <c r="N340" s="221"/>
      <c r="O340" s="221"/>
      <c r="P340" s="221"/>
      <c r="Q340" s="221"/>
      <c r="R340" s="221"/>
      <c r="S340" s="221"/>
      <c r="T340" s="22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16" t="s">
        <v>216</v>
      </c>
      <c r="AU340" s="216" t="s">
        <v>82</v>
      </c>
      <c r="AV340" s="15" t="s">
        <v>163</v>
      </c>
      <c r="AW340" s="15" t="s">
        <v>34</v>
      </c>
      <c r="AX340" s="15" t="s">
        <v>80</v>
      </c>
      <c r="AY340" s="216" t="s">
        <v>141</v>
      </c>
    </row>
    <row r="341" s="2" customFormat="1" ht="44.25" customHeight="1">
      <c r="A341" s="40"/>
      <c r="B341" s="175"/>
      <c r="C341" s="176" t="s">
        <v>724</v>
      </c>
      <c r="D341" s="176" t="s">
        <v>144</v>
      </c>
      <c r="E341" s="177" t="s">
        <v>725</v>
      </c>
      <c r="F341" s="178" t="s">
        <v>726</v>
      </c>
      <c r="G341" s="179" t="s">
        <v>213</v>
      </c>
      <c r="H341" s="180">
        <v>10.199999999999999</v>
      </c>
      <c r="I341" s="181"/>
      <c r="J341" s="182">
        <f>ROUND(I341*H341,2)</f>
        <v>0</v>
      </c>
      <c r="K341" s="178" t="s">
        <v>181</v>
      </c>
      <c r="L341" s="41"/>
      <c r="M341" s="183" t="s">
        <v>3</v>
      </c>
      <c r="N341" s="184" t="s">
        <v>43</v>
      </c>
      <c r="O341" s="74"/>
      <c r="P341" s="185">
        <f>O341*H341</f>
        <v>0</v>
      </c>
      <c r="Q341" s="185">
        <v>0</v>
      </c>
      <c r="R341" s="185">
        <f>Q341*H341</f>
        <v>0</v>
      </c>
      <c r="S341" s="185">
        <v>3.0000000000000001E-05</v>
      </c>
      <c r="T341" s="186">
        <f>S341*H341</f>
        <v>0.00030600000000000001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187" t="s">
        <v>302</v>
      </c>
      <c r="AT341" s="187" t="s">
        <v>144</v>
      </c>
      <c r="AU341" s="187" t="s">
        <v>82</v>
      </c>
      <c r="AY341" s="21" t="s">
        <v>141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1" t="s">
        <v>80</v>
      </c>
      <c r="BK341" s="188">
        <f>ROUND(I341*H341,2)</f>
        <v>0</v>
      </c>
      <c r="BL341" s="21" t="s">
        <v>302</v>
      </c>
      <c r="BM341" s="187" t="s">
        <v>727</v>
      </c>
    </row>
    <row r="342" s="2" customFormat="1">
      <c r="A342" s="40"/>
      <c r="B342" s="41"/>
      <c r="C342" s="40"/>
      <c r="D342" s="189" t="s">
        <v>183</v>
      </c>
      <c r="E342" s="40"/>
      <c r="F342" s="190" t="s">
        <v>728</v>
      </c>
      <c r="G342" s="40"/>
      <c r="H342" s="40"/>
      <c r="I342" s="191"/>
      <c r="J342" s="40"/>
      <c r="K342" s="40"/>
      <c r="L342" s="41"/>
      <c r="M342" s="192"/>
      <c r="N342" s="193"/>
      <c r="O342" s="74"/>
      <c r="P342" s="74"/>
      <c r="Q342" s="74"/>
      <c r="R342" s="74"/>
      <c r="S342" s="74"/>
      <c r="T342" s="7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21" t="s">
        <v>183</v>
      </c>
      <c r="AU342" s="21" t="s">
        <v>82</v>
      </c>
    </row>
    <row r="343" s="13" customFormat="1">
      <c r="A343" s="13"/>
      <c r="B343" s="200"/>
      <c r="C343" s="13"/>
      <c r="D343" s="194" t="s">
        <v>216</v>
      </c>
      <c r="E343" s="201" t="s">
        <v>3</v>
      </c>
      <c r="F343" s="202" t="s">
        <v>729</v>
      </c>
      <c r="G343" s="13"/>
      <c r="H343" s="203">
        <v>10.199999999999999</v>
      </c>
      <c r="I343" s="204"/>
      <c r="J343" s="13"/>
      <c r="K343" s="13"/>
      <c r="L343" s="200"/>
      <c r="M343" s="205"/>
      <c r="N343" s="206"/>
      <c r="O343" s="206"/>
      <c r="P343" s="206"/>
      <c r="Q343" s="206"/>
      <c r="R343" s="206"/>
      <c r="S343" s="206"/>
      <c r="T343" s="20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1" t="s">
        <v>216</v>
      </c>
      <c r="AU343" s="201" t="s">
        <v>82</v>
      </c>
      <c r="AV343" s="13" t="s">
        <v>82</v>
      </c>
      <c r="AW343" s="13" t="s">
        <v>34</v>
      </c>
      <c r="AX343" s="13" t="s">
        <v>80</v>
      </c>
      <c r="AY343" s="201" t="s">
        <v>141</v>
      </c>
    </row>
    <row r="344" s="2" customFormat="1" ht="16.5" customHeight="1">
      <c r="A344" s="40"/>
      <c r="B344" s="175"/>
      <c r="C344" s="223" t="s">
        <v>730</v>
      </c>
      <c r="D344" s="223" t="s">
        <v>271</v>
      </c>
      <c r="E344" s="224" t="s">
        <v>731</v>
      </c>
      <c r="F344" s="225" t="s">
        <v>732</v>
      </c>
      <c r="G344" s="226" t="s">
        <v>213</v>
      </c>
      <c r="H344" s="227">
        <v>10.710000000000001</v>
      </c>
      <c r="I344" s="228"/>
      <c r="J344" s="229">
        <f>ROUND(I344*H344,2)</f>
        <v>0</v>
      </c>
      <c r="K344" s="225" t="s">
        <v>181</v>
      </c>
      <c r="L344" s="230"/>
      <c r="M344" s="231" t="s">
        <v>3</v>
      </c>
      <c r="N344" s="232" t="s">
        <v>43</v>
      </c>
      <c r="O344" s="74"/>
      <c r="P344" s="185">
        <f>O344*H344</f>
        <v>0</v>
      </c>
      <c r="Q344" s="185">
        <v>0.00020000000000000001</v>
      </c>
      <c r="R344" s="185">
        <f>Q344*H344</f>
        <v>0.0021420000000000002</v>
      </c>
      <c r="S344" s="185">
        <v>0</v>
      </c>
      <c r="T344" s="18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87" t="s">
        <v>386</v>
      </c>
      <c r="AT344" s="187" t="s">
        <v>271</v>
      </c>
      <c r="AU344" s="187" t="s">
        <v>82</v>
      </c>
      <c r="AY344" s="21" t="s">
        <v>141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1" t="s">
        <v>80</v>
      </c>
      <c r="BK344" s="188">
        <f>ROUND(I344*H344,2)</f>
        <v>0</v>
      </c>
      <c r="BL344" s="21" t="s">
        <v>302</v>
      </c>
      <c r="BM344" s="187" t="s">
        <v>733</v>
      </c>
    </row>
    <row r="345" s="13" customFormat="1">
      <c r="A345" s="13"/>
      <c r="B345" s="200"/>
      <c r="C345" s="13"/>
      <c r="D345" s="194" t="s">
        <v>216</v>
      </c>
      <c r="E345" s="13"/>
      <c r="F345" s="202" t="s">
        <v>734</v>
      </c>
      <c r="G345" s="13"/>
      <c r="H345" s="203">
        <v>10.710000000000001</v>
      </c>
      <c r="I345" s="204"/>
      <c r="J345" s="13"/>
      <c r="K345" s="13"/>
      <c r="L345" s="200"/>
      <c r="M345" s="205"/>
      <c r="N345" s="206"/>
      <c r="O345" s="206"/>
      <c r="P345" s="206"/>
      <c r="Q345" s="206"/>
      <c r="R345" s="206"/>
      <c r="S345" s="206"/>
      <c r="T345" s="20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1" t="s">
        <v>216</v>
      </c>
      <c r="AU345" s="201" t="s">
        <v>82</v>
      </c>
      <c r="AV345" s="13" t="s">
        <v>82</v>
      </c>
      <c r="AW345" s="13" t="s">
        <v>4</v>
      </c>
      <c r="AX345" s="13" t="s">
        <v>80</v>
      </c>
      <c r="AY345" s="201" t="s">
        <v>141</v>
      </c>
    </row>
    <row r="346" s="2" customFormat="1" ht="33" customHeight="1">
      <c r="A346" s="40"/>
      <c r="B346" s="175"/>
      <c r="C346" s="176" t="s">
        <v>735</v>
      </c>
      <c r="D346" s="176" t="s">
        <v>144</v>
      </c>
      <c r="E346" s="177" t="s">
        <v>736</v>
      </c>
      <c r="F346" s="178" t="s">
        <v>737</v>
      </c>
      <c r="G346" s="179" t="s">
        <v>213</v>
      </c>
      <c r="H346" s="180">
        <v>112.84999999999999</v>
      </c>
      <c r="I346" s="181"/>
      <c r="J346" s="182">
        <f>ROUND(I346*H346,2)</f>
        <v>0</v>
      </c>
      <c r="K346" s="178" t="s">
        <v>181</v>
      </c>
      <c r="L346" s="41"/>
      <c r="M346" s="183" t="s">
        <v>3</v>
      </c>
      <c r="N346" s="184" t="s">
        <v>43</v>
      </c>
      <c r="O346" s="74"/>
      <c r="P346" s="185">
        <f>O346*H346</f>
        <v>0</v>
      </c>
      <c r="Q346" s="185">
        <v>0.00021000000000000001</v>
      </c>
      <c r="R346" s="185">
        <f>Q346*H346</f>
        <v>0.023698500000000001</v>
      </c>
      <c r="S346" s="185">
        <v>0</v>
      </c>
      <c r="T346" s="18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187" t="s">
        <v>302</v>
      </c>
      <c r="AT346" s="187" t="s">
        <v>144</v>
      </c>
      <c r="AU346" s="187" t="s">
        <v>82</v>
      </c>
      <c r="AY346" s="21" t="s">
        <v>141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1" t="s">
        <v>80</v>
      </c>
      <c r="BK346" s="188">
        <f>ROUND(I346*H346,2)</f>
        <v>0</v>
      </c>
      <c r="BL346" s="21" t="s">
        <v>302</v>
      </c>
      <c r="BM346" s="187" t="s">
        <v>738</v>
      </c>
    </row>
    <row r="347" s="2" customFormat="1">
      <c r="A347" s="40"/>
      <c r="B347" s="41"/>
      <c r="C347" s="40"/>
      <c r="D347" s="189" t="s">
        <v>183</v>
      </c>
      <c r="E347" s="40"/>
      <c r="F347" s="190" t="s">
        <v>739</v>
      </c>
      <c r="G347" s="40"/>
      <c r="H347" s="40"/>
      <c r="I347" s="191"/>
      <c r="J347" s="40"/>
      <c r="K347" s="40"/>
      <c r="L347" s="41"/>
      <c r="M347" s="192"/>
      <c r="N347" s="193"/>
      <c r="O347" s="74"/>
      <c r="P347" s="74"/>
      <c r="Q347" s="74"/>
      <c r="R347" s="74"/>
      <c r="S347" s="74"/>
      <c r="T347" s="75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21" t="s">
        <v>183</v>
      </c>
      <c r="AU347" s="21" t="s">
        <v>82</v>
      </c>
    </row>
    <row r="348" s="2" customFormat="1" ht="37.8" customHeight="1">
      <c r="A348" s="40"/>
      <c r="B348" s="175"/>
      <c r="C348" s="176" t="s">
        <v>740</v>
      </c>
      <c r="D348" s="176" t="s">
        <v>144</v>
      </c>
      <c r="E348" s="177" t="s">
        <v>741</v>
      </c>
      <c r="F348" s="178" t="s">
        <v>742</v>
      </c>
      <c r="G348" s="179" t="s">
        <v>213</v>
      </c>
      <c r="H348" s="180">
        <v>112.84999999999999</v>
      </c>
      <c r="I348" s="181"/>
      <c r="J348" s="182">
        <f>ROUND(I348*H348,2)</f>
        <v>0</v>
      </c>
      <c r="K348" s="178" t="s">
        <v>181</v>
      </c>
      <c r="L348" s="41"/>
      <c r="M348" s="183" t="s">
        <v>3</v>
      </c>
      <c r="N348" s="184" t="s">
        <v>43</v>
      </c>
      <c r="O348" s="74"/>
      <c r="P348" s="185">
        <f>O348*H348</f>
        <v>0</v>
      </c>
      <c r="Q348" s="185">
        <v>0.00029</v>
      </c>
      <c r="R348" s="185">
        <f>Q348*H348</f>
        <v>0.032726499999999999</v>
      </c>
      <c r="S348" s="185">
        <v>0</v>
      </c>
      <c r="T348" s="18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187" t="s">
        <v>302</v>
      </c>
      <c r="AT348" s="187" t="s">
        <v>144</v>
      </c>
      <c r="AU348" s="187" t="s">
        <v>82</v>
      </c>
      <c r="AY348" s="21" t="s">
        <v>141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1" t="s">
        <v>80</v>
      </c>
      <c r="BK348" s="188">
        <f>ROUND(I348*H348,2)</f>
        <v>0</v>
      </c>
      <c r="BL348" s="21" t="s">
        <v>302</v>
      </c>
      <c r="BM348" s="187" t="s">
        <v>743</v>
      </c>
    </row>
    <row r="349" s="2" customFormat="1">
      <c r="A349" s="40"/>
      <c r="B349" s="41"/>
      <c r="C349" s="40"/>
      <c r="D349" s="189" t="s">
        <v>183</v>
      </c>
      <c r="E349" s="40"/>
      <c r="F349" s="190" t="s">
        <v>744</v>
      </c>
      <c r="G349" s="40"/>
      <c r="H349" s="40"/>
      <c r="I349" s="191"/>
      <c r="J349" s="40"/>
      <c r="K349" s="40"/>
      <c r="L349" s="41"/>
      <c r="M349" s="196"/>
      <c r="N349" s="197"/>
      <c r="O349" s="198"/>
      <c r="P349" s="198"/>
      <c r="Q349" s="198"/>
      <c r="R349" s="198"/>
      <c r="S349" s="198"/>
      <c r="T349" s="199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21" t="s">
        <v>183</v>
      </c>
      <c r="AU349" s="21" t="s">
        <v>82</v>
      </c>
    </row>
    <row r="350" s="2" customFormat="1" ht="6.96" customHeight="1">
      <c r="A350" s="40"/>
      <c r="B350" s="57"/>
      <c r="C350" s="58"/>
      <c r="D350" s="58"/>
      <c r="E350" s="58"/>
      <c r="F350" s="58"/>
      <c r="G350" s="58"/>
      <c r="H350" s="58"/>
      <c r="I350" s="58"/>
      <c r="J350" s="58"/>
      <c r="K350" s="58"/>
      <c r="L350" s="41"/>
      <c r="M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</sheetData>
  <autoFilter ref="C102:K3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4_02/121151103"/>
    <hyperlink ref="F113" r:id="rId2" display="https://podminky.urs.cz/item/CS_URS_2024_02/122251101"/>
    <hyperlink ref="F116" r:id="rId3" display="https://podminky.urs.cz/item/CS_URS_2024_02/131251100"/>
    <hyperlink ref="F119" r:id="rId4" display="https://podminky.urs.cz/item/CS_URS_2024_02/162751117"/>
    <hyperlink ref="F125" r:id="rId5" display="https://podminky.urs.cz/item/CS_URS_2024_02/162751119"/>
    <hyperlink ref="F128" r:id="rId6" display="https://podminky.urs.cz/item/CS_URS_2024_02/171201201"/>
    <hyperlink ref="F130" r:id="rId7" display="https://podminky.urs.cz/item/CS_URS_2024_02/171201231"/>
    <hyperlink ref="F133" r:id="rId8" display="https://podminky.urs.cz/item/CS_URS_2024_02/181111111"/>
    <hyperlink ref="F136" r:id="rId9" display="https://podminky.urs.cz/item/CS_URS_2024_02/181351003"/>
    <hyperlink ref="F138" r:id="rId10" display="https://podminky.urs.cz/item/CS_URS_2024_02/181411131"/>
    <hyperlink ref="F143" r:id="rId11" display="https://podminky.urs.cz/item/CS_URS_2024_02/274313911"/>
    <hyperlink ref="F146" r:id="rId12" display="https://podminky.urs.cz/item/CS_URS_2024_02/274351121"/>
    <hyperlink ref="F149" r:id="rId13" display="https://podminky.urs.cz/item/CS_URS_2024_02/274351122"/>
    <hyperlink ref="F152" r:id="rId14" display="https://podminky.urs.cz/item/CS_URS_2024_02/342244121"/>
    <hyperlink ref="F156" r:id="rId15" display="https://podminky.urs.cz/item/CS_URS_2024_02/564831011"/>
    <hyperlink ref="F160" r:id="rId16" display="https://podminky.urs.cz/item/CS_URS_2025_01/564762111"/>
    <hyperlink ref="F163" r:id="rId17" display="https://podminky.urs.cz/item/CS_URS_2024_02/596811311"/>
    <hyperlink ref="F168" r:id="rId18" display="https://podminky.urs.cz/item/CS_URS_2024_02/612321141"/>
    <hyperlink ref="F171" r:id="rId19" display="https://podminky.urs.cz/item/CS_URS_2024_02/622323111"/>
    <hyperlink ref="F174" r:id="rId20" display="https://podminky.urs.cz/item/CS_URS_2024_02/622323191"/>
    <hyperlink ref="F177" r:id="rId21" display="https://podminky.urs.cz/item/CS_URS_2024_02/977343211"/>
    <hyperlink ref="F182" r:id="rId22" display="https://podminky.urs.cz/item/CS_URS_2024_02/468101323"/>
    <hyperlink ref="F187" r:id="rId23" display="https://podminky.urs.cz/item/CS_URS_2024_02/642942111"/>
    <hyperlink ref="F190" r:id="rId24" display="https://podminky.urs.cz/item/CS_URS_2024_02/642944121"/>
    <hyperlink ref="F193" r:id="rId25" display="https://podminky.urs.cz/item/CS_URS_2024_02/642945111"/>
    <hyperlink ref="F197" r:id="rId26" display="https://podminky.urs.cz/item/CS_URS_2024_02/916331112"/>
    <hyperlink ref="F202" r:id="rId27" display="https://podminky.urs.cz/item/CS_URS_2024_02/919726122"/>
    <hyperlink ref="F205" r:id="rId28" display="https://podminky.urs.cz/item/CS_URS_2025_01/941111121"/>
    <hyperlink ref="F208" r:id="rId29" display="https://podminky.urs.cz/item/CS_URS_2025_01/941111221"/>
    <hyperlink ref="F211" r:id="rId30" display="https://podminky.urs.cz/item/CS_URS_2025_01/941111821"/>
    <hyperlink ref="F213" r:id="rId31" display="https://podminky.urs.cz/item/CS_URS_2024_02/945412112"/>
    <hyperlink ref="F216" r:id="rId32" display="https://podminky.urs.cz/item/CS_URS_2024_02/953961114"/>
    <hyperlink ref="F227" r:id="rId33" display="https://podminky.urs.cz/item/CS_URS_2024_02/968072455"/>
    <hyperlink ref="F230" r:id="rId34" display="https://podminky.urs.cz/item/CS_URS_2024_02/971033631"/>
    <hyperlink ref="F234" r:id="rId35" display="https://podminky.urs.cz/item/CS_URS_2024_02/997013153"/>
    <hyperlink ref="F236" r:id="rId36" display="https://podminky.urs.cz/item/CS_URS_2024_02/997013311"/>
    <hyperlink ref="F238" r:id="rId37" display="https://podminky.urs.cz/item/CS_URS_2024_02/997013321"/>
    <hyperlink ref="F241" r:id="rId38" display="https://podminky.urs.cz/item/CS_URS_2024_02/997013501"/>
    <hyperlink ref="F243" r:id="rId39" display="https://podminky.urs.cz/item/CS_URS_2024_02/997013509"/>
    <hyperlink ref="F246" r:id="rId40" display="https://podminky.urs.cz/item/CS_URS_2024_02/997013631"/>
    <hyperlink ref="F249" r:id="rId41" display="https://podminky.urs.cz/item/CS_URS_2024_02/998011009"/>
    <hyperlink ref="F256" r:id="rId42" display="https://podminky.urs.cz/item/CS_URS_2024_02/763132135"/>
    <hyperlink ref="F259" r:id="rId43" display="https://podminky.urs.cz/item/CS_URS_2024_02/998763322"/>
    <hyperlink ref="F262" r:id="rId44" display="https://podminky.urs.cz/item/CS_URS_2024_02/767640111"/>
    <hyperlink ref="F265" r:id="rId45" display="https://podminky.urs.cz/item/CS_URS_2024_02/767640311"/>
    <hyperlink ref="F268" r:id="rId46" display="https://podminky.urs.cz/item/CS_URS_2024_02/767646510"/>
    <hyperlink ref="F271" r:id="rId47" display="https://podminky.urs.cz/item/CS_URS_2024_02/767995113"/>
    <hyperlink ref="F277" r:id="rId48" display="https://podminky.urs.cz/item/CS_URS_2024_02/767995114"/>
    <hyperlink ref="F282" r:id="rId49" display="https://podminky.urs.cz/item/CS_URS_2024_02/767995115"/>
    <hyperlink ref="F288" r:id="rId50" display="https://podminky.urs.cz/item/CS_URS_2024_02/998767212"/>
    <hyperlink ref="F291" r:id="rId51" display="https://podminky.urs.cz/item/CS_URS_2024_02/777131111"/>
    <hyperlink ref="F293" r:id="rId52" display="https://podminky.urs.cz/item/CS_URS_2024_02/777121115"/>
    <hyperlink ref="F295" r:id="rId53" display="https://podminky.urs.cz/item/CS_URS_2024_02/777121125"/>
    <hyperlink ref="F298" r:id="rId54" display="https://podminky.urs.cz/item/CS_URS_2024_02/998777102"/>
    <hyperlink ref="F302" r:id="rId55" display="https://podminky.urs.cz/item/CS_URS_2024_02/783906863"/>
    <hyperlink ref="F304" r:id="rId56" display="https://podminky.urs.cz/item/CS_URS_2024_02/783901551"/>
    <hyperlink ref="F320" r:id="rId57" display="https://podminky.urs.cz/item/CS_URS_2024_02/783823131"/>
    <hyperlink ref="F323" r:id="rId58" display="https://podminky.urs.cz/item/CS_URS_2024_02/783827421"/>
    <hyperlink ref="F326" r:id="rId59" display="https://podminky.urs.cz/item/CS_URS_2024_02/783901453"/>
    <hyperlink ref="F329" r:id="rId60" display="https://podminky.urs.cz/item/CS_URS_2024_02/783923161"/>
    <hyperlink ref="F331" r:id="rId61" display="https://podminky.urs.cz/item/CS_URS_2024_02/783932171"/>
    <hyperlink ref="F333" r:id="rId62" display="https://podminky.urs.cz/item/CS_URS_2024_02/783937163"/>
    <hyperlink ref="F336" r:id="rId63" display="https://podminky.urs.cz/item/CS_URS_2024_02/784111001"/>
    <hyperlink ref="F342" r:id="rId64" display="https://podminky.urs.cz/item/CS_URS_2024_02/784171111"/>
    <hyperlink ref="F347" r:id="rId65" display="https://podminky.urs.cz/item/CS_URS_2024_02/784181101"/>
    <hyperlink ref="F349" r:id="rId66" display="https://podminky.urs.cz/item/CS_URS_2024_02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96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>
      <c r="B8" s="24"/>
      <c r="D8" s="34" t="s">
        <v>113</v>
      </c>
      <c r="L8" s="24"/>
    </row>
    <row r="9" s="1" customFormat="1" ht="16.5" customHeight="1">
      <c r="B9" s="24"/>
      <c r="E9" s="126" t="s">
        <v>187</v>
      </c>
      <c r="F9" s="1"/>
      <c r="G9" s="1"/>
      <c r="H9" s="1"/>
      <c r="L9" s="24"/>
    </row>
    <row r="10" s="1" customFormat="1" ht="12" customHeight="1">
      <c r="B10" s="24"/>
      <c r="D10" s="34" t="s">
        <v>188</v>
      </c>
      <c r="L10" s="24"/>
    </row>
    <row r="11" s="2" customFormat="1" ht="16.5" customHeight="1">
      <c r="A11" s="40"/>
      <c r="B11" s="41"/>
      <c r="C11" s="40"/>
      <c r="D11" s="40"/>
      <c r="E11" s="132" t="s">
        <v>745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746</v>
      </c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747</v>
      </c>
      <c r="F13" s="40"/>
      <c r="G13" s="40"/>
      <c r="H13" s="40"/>
      <c r="I13" s="40"/>
      <c r="J13" s="40"/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21</v>
      </c>
      <c r="J15" s="29" t="s">
        <v>3</v>
      </c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22</v>
      </c>
      <c r="E16" s="40"/>
      <c r="F16" s="29" t="s">
        <v>23</v>
      </c>
      <c r="G16" s="40"/>
      <c r="H16" s="40"/>
      <c r="I16" s="34" t="s">
        <v>24</v>
      </c>
      <c r="J16" s="66" t="str">
        <f>'Rekapitulace stavby'!AN8</f>
        <v>31. 7. 2025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26</v>
      </c>
      <c r="E18" s="40"/>
      <c r="F18" s="40"/>
      <c r="G18" s="40"/>
      <c r="H18" s="40"/>
      <c r="I18" s="34" t="s">
        <v>27</v>
      </c>
      <c r="J18" s="29" t="s">
        <v>3</v>
      </c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28</v>
      </c>
      <c r="F19" s="40"/>
      <c r="G19" s="40"/>
      <c r="H19" s="40"/>
      <c r="I19" s="34" t="s">
        <v>29</v>
      </c>
      <c r="J19" s="29" t="s">
        <v>3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30</v>
      </c>
      <c r="E21" s="40"/>
      <c r="F21" s="40"/>
      <c r="G21" s="40"/>
      <c r="H21" s="40"/>
      <c r="I21" s="34" t="s">
        <v>27</v>
      </c>
      <c r="J21" s="35" t="str">
        <f>'Rekapitulace stavby'!AN13</f>
        <v>Vyplň údaj</v>
      </c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29</v>
      </c>
      <c r="J22" s="35" t="str">
        <f>'Rekapitulace stavby'!AN14</f>
        <v>Vyplň údaj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32</v>
      </c>
      <c r="E24" s="40"/>
      <c r="F24" s="40"/>
      <c r="G24" s="40"/>
      <c r="H24" s="40"/>
      <c r="I24" s="34" t="s">
        <v>27</v>
      </c>
      <c r="J24" s="29" t="s">
        <v>3</v>
      </c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33</v>
      </c>
      <c r="F25" s="40"/>
      <c r="G25" s="40"/>
      <c r="H25" s="40"/>
      <c r="I25" s="34" t="s">
        <v>29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35</v>
      </c>
      <c r="E27" s="40"/>
      <c r="F27" s="40"/>
      <c r="G27" s="40"/>
      <c r="H27" s="40"/>
      <c r="I27" s="34" t="s">
        <v>27</v>
      </c>
      <c r="J27" s="29" t="s">
        <v>3</v>
      </c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33</v>
      </c>
      <c r="F28" s="40"/>
      <c r="G28" s="40"/>
      <c r="H28" s="40"/>
      <c r="I28" s="34" t="s">
        <v>29</v>
      </c>
      <c r="J28" s="29" t="s">
        <v>3</v>
      </c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28"/>
      <c r="B31" s="129"/>
      <c r="C31" s="128"/>
      <c r="D31" s="128"/>
      <c r="E31" s="38" t="s">
        <v>37</v>
      </c>
      <c r="F31" s="38"/>
      <c r="G31" s="38"/>
      <c r="H31" s="38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1" t="s">
        <v>38</v>
      </c>
      <c r="E34" s="40"/>
      <c r="F34" s="40"/>
      <c r="G34" s="40"/>
      <c r="H34" s="40"/>
      <c r="I34" s="40"/>
      <c r="J34" s="92">
        <f>ROUND(J97, 2)</f>
        <v>0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32" t="s">
        <v>42</v>
      </c>
      <c r="E37" s="34" t="s">
        <v>43</v>
      </c>
      <c r="F37" s="133">
        <f>ROUND((SUM(BE97:BE257)),  2)</f>
        <v>0</v>
      </c>
      <c r="G37" s="40"/>
      <c r="H37" s="40"/>
      <c r="I37" s="134">
        <v>0.20999999999999999</v>
      </c>
      <c r="J37" s="133">
        <f>ROUND(((SUM(BE97:BE257))*I37),  2)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ROUND((SUM(BF97:BF257)),  2)</f>
        <v>0</v>
      </c>
      <c r="G38" s="40"/>
      <c r="H38" s="40"/>
      <c r="I38" s="134">
        <v>0.12</v>
      </c>
      <c r="J38" s="133">
        <f>ROUND(((SUM(BF97:BF257))*I38),  2)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ROUND((SUM(BG97:BG257)),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ROUND((SUM(BH97:BH257)),  2)</f>
        <v>0</v>
      </c>
      <c r="G40" s="40"/>
      <c r="H40" s="40"/>
      <c r="I40" s="134">
        <v>0.12</v>
      </c>
      <c r="J40" s="133">
        <f>0</f>
        <v>0</v>
      </c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ROUND((SUM(BI97:BI257)),  2)</f>
        <v>0</v>
      </c>
      <c r="G41" s="40"/>
      <c r="H41" s="40"/>
      <c r="I41" s="134">
        <v>0</v>
      </c>
      <c r="J41" s="133">
        <f>0</f>
        <v>0</v>
      </c>
      <c r="K41" s="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115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FN Brno – Modernizace heliportů,Bohunice - MAIN</v>
      </c>
      <c r="F52" s="34"/>
      <c r="G52" s="34"/>
      <c r="H52" s="34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113</v>
      </c>
      <c r="L53" s="24"/>
    </row>
    <row r="54" s="1" customFormat="1" ht="16.5" customHeight="1">
      <c r="B54" s="24"/>
      <c r="E54" s="126" t="s">
        <v>187</v>
      </c>
      <c r="F54" s="1"/>
      <c r="G54" s="1"/>
      <c r="H54" s="1"/>
      <c r="L54" s="24"/>
    </row>
    <row r="55" s="1" customFormat="1" ht="12" customHeight="1">
      <c r="B55" s="24"/>
      <c r="C55" s="34" t="s">
        <v>188</v>
      </c>
      <c r="L55" s="24"/>
    </row>
    <row r="56" s="2" customFormat="1" ht="16.5" customHeight="1">
      <c r="A56" s="40"/>
      <c r="B56" s="41"/>
      <c r="C56" s="40"/>
      <c r="D56" s="40"/>
      <c r="E56" s="132" t="s">
        <v>745</v>
      </c>
      <c r="F56" s="40"/>
      <c r="G56" s="40"/>
      <c r="H56" s="40"/>
      <c r="I56" s="40"/>
      <c r="J56" s="40"/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746</v>
      </c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D2.1 - ESIL- vyhřívání he...</v>
      </c>
      <c r="F58" s="40"/>
      <c r="G58" s="40"/>
      <c r="H58" s="40"/>
      <c r="I58" s="40"/>
      <c r="J58" s="40"/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0"/>
      <c r="E60" s="40"/>
      <c r="F60" s="29" t="str">
        <f>F16</f>
        <v>FN Brno- Bohunice</v>
      </c>
      <c r="G60" s="40"/>
      <c r="H60" s="40"/>
      <c r="I60" s="34" t="s">
        <v>24</v>
      </c>
      <c r="J60" s="66" t="str">
        <f>IF(J16="","",J16)</f>
        <v>31. 7. 2025</v>
      </c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0"/>
      <c r="E62" s="40"/>
      <c r="F62" s="29" t="str">
        <f>E19</f>
        <v>FN Brmo</v>
      </c>
      <c r="G62" s="40"/>
      <c r="H62" s="40"/>
      <c r="I62" s="34" t="s">
        <v>32</v>
      </c>
      <c r="J62" s="38" t="str">
        <f>E25</f>
        <v>Techniserv, spol. s r.o.</v>
      </c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0"/>
      <c r="E63" s="40"/>
      <c r="F63" s="29" t="str">
        <f>IF(E22="","",E22)</f>
        <v>Vyplň údaj</v>
      </c>
      <c r="G63" s="40"/>
      <c r="H63" s="40"/>
      <c r="I63" s="34" t="s">
        <v>35</v>
      </c>
      <c r="J63" s="38" t="str">
        <f>E28</f>
        <v>Techniserv, spol. s r.o.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116</v>
      </c>
      <c r="D65" s="135"/>
      <c r="E65" s="135"/>
      <c r="F65" s="135"/>
      <c r="G65" s="135"/>
      <c r="H65" s="135"/>
      <c r="I65" s="135"/>
      <c r="J65" s="142" t="s">
        <v>117</v>
      </c>
      <c r="K65" s="135"/>
      <c r="L65" s="12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J97</f>
        <v>0</v>
      </c>
      <c r="K67" s="40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118</v>
      </c>
    </row>
    <row r="68" s="9" customFormat="1" ht="24.96" customHeight="1">
      <c r="A68" s="9"/>
      <c r="B68" s="144"/>
      <c r="C68" s="9"/>
      <c r="D68" s="145" t="s">
        <v>748</v>
      </c>
      <c r="E68" s="146"/>
      <c r="F68" s="146"/>
      <c r="G68" s="146"/>
      <c r="H68" s="146"/>
      <c r="I68" s="146"/>
      <c r="J68" s="147">
        <f>J98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44"/>
      <c r="C69" s="9"/>
      <c r="D69" s="145" t="s">
        <v>749</v>
      </c>
      <c r="E69" s="146"/>
      <c r="F69" s="146"/>
      <c r="G69" s="146"/>
      <c r="H69" s="146"/>
      <c r="I69" s="146"/>
      <c r="J69" s="147">
        <f>J156</f>
        <v>0</v>
      </c>
      <c r="K69" s="9"/>
      <c r="L69" s="14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44"/>
      <c r="C70" s="9"/>
      <c r="D70" s="145" t="s">
        <v>750</v>
      </c>
      <c r="E70" s="146"/>
      <c r="F70" s="146"/>
      <c r="G70" s="146"/>
      <c r="H70" s="146"/>
      <c r="I70" s="146"/>
      <c r="J70" s="147">
        <f>J170</f>
        <v>0</v>
      </c>
      <c r="K70" s="9"/>
      <c r="L70" s="14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44"/>
      <c r="C71" s="9"/>
      <c r="D71" s="145" t="s">
        <v>751</v>
      </c>
      <c r="E71" s="146"/>
      <c r="F71" s="146"/>
      <c r="G71" s="146"/>
      <c r="H71" s="146"/>
      <c r="I71" s="146"/>
      <c r="J71" s="147">
        <f>J199</f>
        <v>0</v>
      </c>
      <c r="K71" s="9"/>
      <c r="L71" s="14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44"/>
      <c r="C72" s="9"/>
      <c r="D72" s="145" t="s">
        <v>752</v>
      </c>
      <c r="E72" s="146"/>
      <c r="F72" s="146"/>
      <c r="G72" s="146"/>
      <c r="H72" s="146"/>
      <c r="I72" s="146"/>
      <c r="J72" s="147">
        <f>J241</f>
        <v>0</v>
      </c>
      <c r="K72" s="9"/>
      <c r="L72" s="14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44"/>
      <c r="C73" s="9"/>
      <c r="D73" s="145" t="s">
        <v>753</v>
      </c>
      <c r="E73" s="146"/>
      <c r="F73" s="146"/>
      <c r="G73" s="146"/>
      <c r="H73" s="146"/>
      <c r="I73" s="146"/>
      <c r="J73" s="147">
        <f>J250</f>
        <v>0</v>
      </c>
      <c r="K73" s="9"/>
      <c r="L73" s="14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126</v>
      </c>
      <c r="D80" s="40"/>
      <c r="E80" s="40"/>
      <c r="F80" s="40"/>
      <c r="G80" s="40"/>
      <c r="H80" s="40"/>
      <c r="I80" s="40"/>
      <c r="J80" s="40"/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0"/>
      <c r="E82" s="40"/>
      <c r="F82" s="40"/>
      <c r="G82" s="40"/>
      <c r="H82" s="40"/>
      <c r="I82" s="40"/>
      <c r="J82" s="40"/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0"/>
      <c r="D83" s="40"/>
      <c r="E83" s="126" t="str">
        <f>E7</f>
        <v>FN Brno – Modernizace heliportů,Bohunice - MAIN</v>
      </c>
      <c r="F83" s="34"/>
      <c r="G83" s="34"/>
      <c r="H83" s="34"/>
      <c r="I83" s="40"/>
      <c r="J83" s="40"/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4"/>
      <c r="C84" s="34" t="s">
        <v>113</v>
      </c>
      <c r="L84" s="24"/>
    </row>
    <row r="85" s="1" customFormat="1" ht="16.5" customHeight="1">
      <c r="B85" s="24"/>
      <c r="E85" s="126" t="s">
        <v>187</v>
      </c>
      <c r="F85" s="1"/>
      <c r="G85" s="1"/>
      <c r="H85" s="1"/>
      <c r="L85" s="24"/>
    </row>
    <row r="86" s="1" customFormat="1" ht="12" customHeight="1">
      <c r="B86" s="24"/>
      <c r="C86" s="34" t="s">
        <v>188</v>
      </c>
      <c r="L86" s="24"/>
    </row>
    <row r="87" s="2" customFormat="1" ht="16.5" customHeight="1">
      <c r="A87" s="40"/>
      <c r="B87" s="41"/>
      <c r="C87" s="40"/>
      <c r="D87" s="40"/>
      <c r="E87" s="132" t="s">
        <v>745</v>
      </c>
      <c r="F87" s="40"/>
      <c r="G87" s="40"/>
      <c r="H87" s="40"/>
      <c r="I87" s="40"/>
      <c r="J87" s="40"/>
      <c r="K87" s="40"/>
      <c r="L87" s="12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746</v>
      </c>
      <c r="D88" s="40"/>
      <c r="E88" s="40"/>
      <c r="F88" s="40"/>
      <c r="G88" s="40"/>
      <c r="H88" s="40"/>
      <c r="I88" s="40"/>
      <c r="J88" s="40"/>
      <c r="K88" s="40"/>
      <c r="L88" s="12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64" t="str">
        <f>E13</f>
        <v>D2.1 - ESIL- vyhřívání he...</v>
      </c>
      <c r="F89" s="40"/>
      <c r="G89" s="40"/>
      <c r="H89" s="40"/>
      <c r="I89" s="40"/>
      <c r="J89" s="40"/>
      <c r="K89" s="40"/>
      <c r="L89" s="12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12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0"/>
      <c r="E91" s="40"/>
      <c r="F91" s="29" t="str">
        <f>F16</f>
        <v>FN Brno- Bohunice</v>
      </c>
      <c r="G91" s="40"/>
      <c r="H91" s="40"/>
      <c r="I91" s="34" t="s">
        <v>24</v>
      </c>
      <c r="J91" s="66" t="str">
        <f>IF(J16="","",J16)</f>
        <v>31. 7. 2025</v>
      </c>
      <c r="K91" s="40"/>
      <c r="L91" s="12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2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0"/>
      <c r="E93" s="40"/>
      <c r="F93" s="29" t="str">
        <f>E19</f>
        <v>FN Brmo</v>
      </c>
      <c r="G93" s="40"/>
      <c r="H93" s="40"/>
      <c r="I93" s="34" t="s">
        <v>32</v>
      </c>
      <c r="J93" s="38" t="str">
        <f>E25</f>
        <v>Techniserv, spol. s r.o.</v>
      </c>
      <c r="K93" s="40"/>
      <c r="L93" s="12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0"/>
      <c r="E94" s="40"/>
      <c r="F94" s="29" t="str">
        <f>IF(E22="","",E22)</f>
        <v>Vyplň údaj</v>
      </c>
      <c r="G94" s="40"/>
      <c r="H94" s="40"/>
      <c r="I94" s="34" t="s">
        <v>35</v>
      </c>
      <c r="J94" s="38" t="str">
        <f>E28</f>
        <v>Techniserv, spol. s r.o.</v>
      </c>
      <c r="K94" s="40"/>
      <c r="L94" s="12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2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52"/>
      <c r="B96" s="153"/>
      <c r="C96" s="154" t="s">
        <v>127</v>
      </c>
      <c r="D96" s="155" t="s">
        <v>57</v>
      </c>
      <c r="E96" s="155" t="s">
        <v>53</v>
      </c>
      <c r="F96" s="155" t="s">
        <v>54</v>
      </c>
      <c r="G96" s="155" t="s">
        <v>128</v>
      </c>
      <c r="H96" s="155" t="s">
        <v>129</v>
      </c>
      <c r="I96" s="155" t="s">
        <v>130</v>
      </c>
      <c r="J96" s="155" t="s">
        <v>117</v>
      </c>
      <c r="K96" s="156" t="s">
        <v>131</v>
      </c>
      <c r="L96" s="157"/>
      <c r="M96" s="82" t="s">
        <v>3</v>
      </c>
      <c r="N96" s="83" t="s">
        <v>42</v>
      </c>
      <c r="O96" s="83" t="s">
        <v>132</v>
      </c>
      <c r="P96" s="83" t="s">
        <v>133</v>
      </c>
      <c r="Q96" s="83" t="s">
        <v>134</v>
      </c>
      <c r="R96" s="83" t="s">
        <v>135</v>
      </c>
      <c r="S96" s="83" t="s">
        <v>136</v>
      </c>
      <c r="T96" s="84" t="s">
        <v>137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="2" customFormat="1" ht="22.8" customHeight="1">
      <c r="A97" s="40"/>
      <c r="B97" s="41"/>
      <c r="C97" s="89" t="s">
        <v>138</v>
      </c>
      <c r="D97" s="40"/>
      <c r="E97" s="40"/>
      <c r="F97" s="40"/>
      <c r="G97" s="40"/>
      <c r="H97" s="40"/>
      <c r="I97" s="40"/>
      <c r="J97" s="158">
        <f>BK97</f>
        <v>0</v>
      </c>
      <c r="K97" s="40"/>
      <c r="L97" s="41"/>
      <c r="M97" s="85"/>
      <c r="N97" s="70"/>
      <c r="O97" s="86"/>
      <c r="P97" s="159">
        <f>P98+P156+P170+P199+P241+P250</f>
        <v>0</v>
      </c>
      <c r="Q97" s="86"/>
      <c r="R97" s="159">
        <f>R98+R156+R170+R199+R241+R250</f>
        <v>0</v>
      </c>
      <c r="S97" s="86"/>
      <c r="T97" s="160">
        <f>T98+T156+T170+T199+T241+T250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1" t="s">
        <v>71</v>
      </c>
      <c r="AU97" s="21" t="s">
        <v>118</v>
      </c>
      <c r="BK97" s="161">
        <f>BK98+BK156+BK170+BK199+BK241+BK250</f>
        <v>0</v>
      </c>
    </row>
    <row r="98" s="12" customFormat="1" ht="25.92" customHeight="1">
      <c r="A98" s="12"/>
      <c r="B98" s="162"/>
      <c r="C98" s="12"/>
      <c r="D98" s="163" t="s">
        <v>71</v>
      </c>
      <c r="E98" s="164" t="s">
        <v>754</v>
      </c>
      <c r="F98" s="164" t="s">
        <v>755</v>
      </c>
      <c r="G98" s="12"/>
      <c r="H98" s="12"/>
      <c r="I98" s="165"/>
      <c r="J98" s="166">
        <f>BK98</f>
        <v>0</v>
      </c>
      <c r="K98" s="12"/>
      <c r="L98" s="162"/>
      <c r="M98" s="167"/>
      <c r="N98" s="168"/>
      <c r="O98" s="168"/>
      <c r="P98" s="169">
        <f>SUM(P99:P155)</f>
        <v>0</v>
      </c>
      <c r="Q98" s="168"/>
      <c r="R98" s="169">
        <f>SUM(R99:R155)</f>
        <v>0</v>
      </c>
      <c r="S98" s="168"/>
      <c r="T98" s="170">
        <f>SUM(T99:T155)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80</v>
      </c>
      <c r="AT98" s="171" t="s">
        <v>71</v>
      </c>
      <c r="AU98" s="171" t="s">
        <v>72</v>
      </c>
      <c r="AY98" s="163" t="s">
        <v>141</v>
      </c>
      <c r="BK98" s="172">
        <f>SUM(BK99:BK155)</f>
        <v>0</v>
      </c>
    </row>
    <row r="99" s="2" customFormat="1" ht="33" customHeight="1">
      <c r="A99" s="40"/>
      <c r="B99" s="175"/>
      <c r="C99" s="176" t="s">
        <v>80</v>
      </c>
      <c r="D99" s="176" t="s">
        <v>144</v>
      </c>
      <c r="E99" s="177" t="s">
        <v>756</v>
      </c>
      <c r="F99" s="178" t="s">
        <v>757</v>
      </c>
      <c r="G99" s="179" t="s">
        <v>344</v>
      </c>
      <c r="H99" s="180">
        <v>500</v>
      </c>
      <c r="I99" s="181"/>
      <c r="J99" s="182">
        <f>ROUND(I99*H99,2)</f>
        <v>0</v>
      </c>
      <c r="K99" s="178" t="s">
        <v>3</v>
      </c>
      <c r="L99" s="41"/>
      <c r="M99" s="183" t="s">
        <v>3</v>
      </c>
      <c r="N99" s="184" t="s">
        <v>43</v>
      </c>
      <c r="O99" s="7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7" t="s">
        <v>163</v>
      </c>
      <c r="AT99" s="187" t="s">
        <v>144</v>
      </c>
      <c r="AU99" s="187" t="s">
        <v>80</v>
      </c>
      <c r="AY99" s="21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1" t="s">
        <v>80</v>
      </c>
      <c r="BK99" s="188">
        <f>ROUND(I99*H99,2)</f>
        <v>0</v>
      </c>
      <c r="BL99" s="21" t="s">
        <v>163</v>
      </c>
      <c r="BM99" s="187" t="s">
        <v>82</v>
      </c>
    </row>
    <row r="100" s="2" customFormat="1" ht="24.15" customHeight="1">
      <c r="A100" s="40"/>
      <c r="B100" s="175"/>
      <c r="C100" s="223" t="s">
        <v>82</v>
      </c>
      <c r="D100" s="223" t="s">
        <v>271</v>
      </c>
      <c r="E100" s="224" t="s">
        <v>758</v>
      </c>
      <c r="F100" s="225" t="s">
        <v>759</v>
      </c>
      <c r="G100" s="226" t="s">
        <v>344</v>
      </c>
      <c r="H100" s="227">
        <v>500</v>
      </c>
      <c r="I100" s="228"/>
      <c r="J100" s="229">
        <f>ROUND(I100*H100,2)</f>
        <v>0</v>
      </c>
      <c r="K100" s="225" t="s">
        <v>3</v>
      </c>
      <c r="L100" s="230"/>
      <c r="M100" s="231" t="s">
        <v>3</v>
      </c>
      <c r="N100" s="232" t="s">
        <v>43</v>
      </c>
      <c r="O100" s="7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7" t="s">
        <v>254</v>
      </c>
      <c r="AT100" s="187" t="s">
        <v>271</v>
      </c>
      <c r="AU100" s="187" t="s">
        <v>80</v>
      </c>
      <c r="AY100" s="21" t="s">
        <v>141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1" t="s">
        <v>80</v>
      </c>
      <c r="BK100" s="188">
        <f>ROUND(I100*H100,2)</f>
        <v>0</v>
      </c>
      <c r="BL100" s="21" t="s">
        <v>163</v>
      </c>
      <c r="BM100" s="187" t="s">
        <v>163</v>
      </c>
    </row>
    <row r="101" s="2" customFormat="1" ht="24.15" customHeight="1">
      <c r="A101" s="40"/>
      <c r="B101" s="175"/>
      <c r="C101" s="176" t="s">
        <v>95</v>
      </c>
      <c r="D101" s="176" t="s">
        <v>144</v>
      </c>
      <c r="E101" s="177" t="s">
        <v>760</v>
      </c>
      <c r="F101" s="178" t="s">
        <v>761</v>
      </c>
      <c r="G101" s="179" t="s">
        <v>374</v>
      </c>
      <c r="H101" s="180">
        <v>30</v>
      </c>
      <c r="I101" s="181"/>
      <c r="J101" s="182">
        <f>ROUND(I101*H101,2)</f>
        <v>0</v>
      </c>
      <c r="K101" s="178" t="s">
        <v>3</v>
      </c>
      <c r="L101" s="41"/>
      <c r="M101" s="183" t="s">
        <v>3</v>
      </c>
      <c r="N101" s="184" t="s">
        <v>43</v>
      </c>
      <c r="O101" s="7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7" t="s">
        <v>163</v>
      </c>
      <c r="AT101" s="187" t="s">
        <v>144</v>
      </c>
      <c r="AU101" s="187" t="s">
        <v>80</v>
      </c>
      <c r="AY101" s="21" t="s">
        <v>141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1" t="s">
        <v>80</v>
      </c>
      <c r="BK101" s="188">
        <f>ROUND(I101*H101,2)</f>
        <v>0</v>
      </c>
      <c r="BL101" s="21" t="s">
        <v>163</v>
      </c>
      <c r="BM101" s="187" t="s">
        <v>174</v>
      </c>
    </row>
    <row r="102" s="2" customFormat="1" ht="24.15" customHeight="1">
      <c r="A102" s="40"/>
      <c r="B102" s="175"/>
      <c r="C102" s="176" t="s">
        <v>163</v>
      </c>
      <c r="D102" s="176" t="s">
        <v>144</v>
      </c>
      <c r="E102" s="177" t="s">
        <v>762</v>
      </c>
      <c r="F102" s="178" t="s">
        <v>763</v>
      </c>
      <c r="G102" s="179" t="s">
        <v>344</v>
      </c>
      <c r="H102" s="180">
        <v>50</v>
      </c>
      <c r="I102" s="181"/>
      <c r="J102" s="182">
        <f>ROUND(I102*H102,2)</f>
        <v>0</v>
      </c>
      <c r="K102" s="178" t="s">
        <v>3</v>
      </c>
      <c r="L102" s="41"/>
      <c r="M102" s="183" t="s">
        <v>3</v>
      </c>
      <c r="N102" s="184" t="s">
        <v>43</v>
      </c>
      <c r="O102" s="7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7" t="s">
        <v>163</v>
      </c>
      <c r="AT102" s="187" t="s">
        <v>144</v>
      </c>
      <c r="AU102" s="187" t="s">
        <v>80</v>
      </c>
      <c r="AY102" s="21" t="s">
        <v>141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1" t="s">
        <v>80</v>
      </c>
      <c r="BK102" s="188">
        <f>ROUND(I102*H102,2)</f>
        <v>0</v>
      </c>
      <c r="BL102" s="21" t="s">
        <v>163</v>
      </c>
      <c r="BM102" s="187" t="s">
        <v>254</v>
      </c>
    </row>
    <row r="103" s="2" customFormat="1" ht="49.05" customHeight="1">
      <c r="A103" s="40"/>
      <c r="B103" s="175"/>
      <c r="C103" s="223" t="s">
        <v>140</v>
      </c>
      <c r="D103" s="223" t="s">
        <v>271</v>
      </c>
      <c r="E103" s="224" t="s">
        <v>764</v>
      </c>
      <c r="F103" s="225" t="s">
        <v>765</v>
      </c>
      <c r="G103" s="226" t="s">
        <v>344</v>
      </c>
      <c r="H103" s="227">
        <v>50</v>
      </c>
      <c r="I103" s="228"/>
      <c r="J103" s="229">
        <f>ROUND(I103*H103,2)</f>
        <v>0</v>
      </c>
      <c r="K103" s="225" t="s">
        <v>3</v>
      </c>
      <c r="L103" s="230"/>
      <c r="M103" s="231" t="s">
        <v>3</v>
      </c>
      <c r="N103" s="232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254</v>
      </c>
      <c r="AT103" s="187" t="s">
        <v>271</v>
      </c>
      <c r="AU103" s="187" t="s">
        <v>80</v>
      </c>
      <c r="AY103" s="21" t="s">
        <v>141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80</v>
      </c>
      <c r="BK103" s="188">
        <f>ROUND(I103*H103,2)</f>
        <v>0</v>
      </c>
      <c r="BL103" s="21" t="s">
        <v>163</v>
      </c>
      <c r="BM103" s="187" t="s">
        <v>265</v>
      </c>
    </row>
    <row r="104" s="2" customFormat="1" ht="24.15" customHeight="1">
      <c r="A104" s="40"/>
      <c r="B104" s="175"/>
      <c r="C104" s="176" t="s">
        <v>174</v>
      </c>
      <c r="D104" s="176" t="s">
        <v>144</v>
      </c>
      <c r="E104" s="177" t="s">
        <v>766</v>
      </c>
      <c r="F104" s="178" t="s">
        <v>767</v>
      </c>
      <c r="G104" s="179" t="s">
        <v>374</v>
      </c>
      <c r="H104" s="180">
        <v>8</v>
      </c>
      <c r="I104" s="181"/>
      <c r="J104" s="182">
        <f>ROUND(I104*H104,2)</f>
        <v>0</v>
      </c>
      <c r="K104" s="178" t="s">
        <v>3</v>
      </c>
      <c r="L104" s="41"/>
      <c r="M104" s="183" t="s">
        <v>3</v>
      </c>
      <c r="N104" s="184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163</v>
      </c>
      <c r="AT104" s="187" t="s">
        <v>144</v>
      </c>
      <c r="AU104" s="187" t="s">
        <v>80</v>
      </c>
      <c r="AY104" s="21" t="s">
        <v>141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80</v>
      </c>
      <c r="BK104" s="188">
        <f>ROUND(I104*H104,2)</f>
        <v>0</v>
      </c>
      <c r="BL104" s="21" t="s">
        <v>163</v>
      </c>
      <c r="BM104" s="187" t="s">
        <v>9</v>
      </c>
    </row>
    <row r="105" s="2" customFormat="1" ht="16.5" customHeight="1">
      <c r="A105" s="40"/>
      <c r="B105" s="175"/>
      <c r="C105" s="223" t="s">
        <v>178</v>
      </c>
      <c r="D105" s="223" t="s">
        <v>271</v>
      </c>
      <c r="E105" s="224" t="s">
        <v>768</v>
      </c>
      <c r="F105" s="225" t="s">
        <v>769</v>
      </c>
      <c r="G105" s="226" t="s">
        <v>374</v>
      </c>
      <c r="H105" s="227">
        <v>8</v>
      </c>
      <c r="I105" s="228"/>
      <c r="J105" s="229">
        <f>ROUND(I105*H105,2)</f>
        <v>0</v>
      </c>
      <c r="K105" s="225" t="s">
        <v>3</v>
      </c>
      <c r="L105" s="230"/>
      <c r="M105" s="231" t="s">
        <v>3</v>
      </c>
      <c r="N105" s="232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254</v>
      </c>
      <c r="AT105" s="187" t="s">
        <v>271</v>
      </c>
      <c r="AU105" s="187" t="s">
        <v>80</v>
      </c>
      <c r="AY105" s="21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80</v>
      </c>
      <c r="BK105" s="188">
        <f>ROUND(I105*H105,2)</f>
        <v>0</v>
      </c>
      <c r="BL105" s="21" t="s">
        <v>163</v>
      </c>
      <c r="BM105" s="187" t="s">
        <v>289</v>
      </c>
    </row>
    <row r="106" s="2" customFormat="1" ht="24.15" customHeight="1">
      <c r="A106" s="40"/>
      <c r="B106" s="175"/>
      <c r="C106" s="176" t="s">
        <v>254</v>
      </c>
      <c r="D106" s="176" t="s">
        <v>144</v>
      </c>
      <c r="E106" s="177" t="s">
        <v>770</v>
      </c>
      <c r="F106" s="178" t="s">
        <v>771</v>
      </c>
      <c r="G106" s="179" t="s">
        <v>344</v>
      </c>
      <c r="H106" s="180">
        <v>250</v>
      </c>
      <c r="I106" s="181"/>
      <c r="J106" s="182">
        <f>ROUND(I106*H106,2)</f>
        <v>0</v>
      </c>
      <c r="K106" s="178" t="s">
        <v>3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163</v>
      </c>
      <c r="AT106" s="187" t="s">
        <v>144</v>
      </c>
      <c r="AU106" s="187" t="s">
        <v>80</v>
      </c>
      <c r="AY106" s="21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80</v>
      </c>
      <c r="BK106" s="188">
        <f>ROUND(I106*H106,2)</f>
        <v>0</v>
      </c>
      <c r="BL106" s="21" t="s">
        <v>163</v>
      </c>
      <c r="BM106" s="187" t="s">
        <v>302</v>
      </c>
    </row>
    <row r="107" s="2" customFormat="1" ht="24.15" customHeight="1">
      <c r="A107" s="40"/>
      <c r="B107" s="175"/>
      <c r="C107" s="223" t="s">
        <v>260</v>
      </c>
      <c r="D107" s="223" t="s">
        <v>271</v>
      </c>
      <c r="E107" s="224" t="s">
        <v>772</v>
      </c>
      <c r="F107" s="225" t="s">
        <v>773</v>
      </c>
      <c r="G107" s="226" t="s">
        <v>344</v>
      </c>
      <c r="H107" s="227">
        <v>250</v>
      </c>
      <c r="I107" s="228"/>
      <c r="J107" s="229">
        <f>ROUND(I107*H107,2)</f>
        <v>0</v>
      </c>
      <c r="K107" s="225" t="s">
        <v>3</v>
      </c>
      <c r="L107" s="230"/>
      <c r="M107" s="231" t="s">
        <v>3</v>
      </c>
      <c r="N107" s="232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254</v>
      </c>
      <c r="AT107" s="187" t="s">
        <v>271</v>
      </c>
      <c r="AU107" s="187" t="s">
        <v>80</v>
      </c>
      <c r="AY107" s="21" t="s">
        <v>141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80</v>
      </c>
      <c r="BK107" s="188">
        <f>ROUND(I107*H107,2)</f>
        <v>0</v>
      </c>
      <c r="BL107" s="21" t="s">
        <v>163</v>
      </c>
      <c r="BM107" s="187" t="s">
        <v>315</v>
      </c>
    </row>
    <row r="108" s="2" customFormat="1" ht="24.15" customHeight="1">
      <c r="A108" s="40"/>
      <c r="B108" s="175"/>
      <c r="C108" s="176" t="s">
        <v>265</v>
      </c>
      <c r="D108" s="176" t="s">
        <v>144</v>
      </c>
      <c r="E108" s="177" t="s">
        <v>774</v>
      </c>
      <c r="F108" s="178" t="s">
        <v>775</v>
      </c>
      <c r="G108" s="179" t="s">
        <v>374</v>
      </c>
      <c r="H108" s="180">
        <v>200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163</v>
      </c>
      <c r="AT108" s="187" t="s">
        <v>144</v>
      </c>
      <c r="AU108" s="187" t="s">
        <v>80</v>
      </c>
      <c r="AY108" s="21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80</v>
      </c>
      <c r="BK108" s="188">
        <f>ROUND(I108*H108,2)</f>
        <v>0</v>
      </c>
      <c r="BL108" s="21" t="s">
        <v>163</v>
      </c>
      <c r="BM108" s="187" t="s">
        <v>326</v>
      </c>
    </row>
    <row r="109" s="2" customFormat="1" ht="24.15" customHeight="1">
      <c r="A109" s="40"/>
      <c r="B109" s="175"/>
      <c r="C109" s="176" t="s">
        <v>270</v>
      </c>
      <c r="D109" s="176" t="s">
        <v>144</v>
      </c>
      <c r="E109" s="177" t="s">
        <v>776</v>
      </c>
      <c r="F109" s="178" t="s">
        <v>777</v>
      </c>
      <c r="G109" s="179" t="s">
        <v>344</v>
      </c>
      <c r="H109" s="180">
        <v>2500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163</v>
      </c>
      <c r="AT109" s="187" t="s">
        <v>144</v>
      </c>
      <c r="AU109" s="187" t="s">
        <v>80</v>
      </c>
      <c r="AY109" s="21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80</v>
      </c>
      <c r="BK109" s="188">
        <f>ROUND(I109*H109,2)</f>
        <v>0</v>
      </c>
      <c r="BL109" s="21" t="s">
        <v>163</v>
      </c>
      <c r="BM109" s="187" t="s">
        <v>335</v>
      </c>
    </row>
    <row r="110" s="2" customFormat="1" ht="24.15" customHeight="1">
      <c r="A110" s="40"/>
      <c r="B110" s="175"/>
      <c r="C110" s="223" t="s">
        <v>9</v>
      </c>
      <c r="D110" s="223" t="s">
        <v>271</v>
      </c>
      <c r="E110" s="224" t="s">
        <v>778</v>
      </c>
      <c r="F110" s="225" t="s">
        <v>779</v>
      </c>
      <c r="G110" s="226" t="s">
        <v>344</v>
      </c>
      <c r="H110" s="227">
        <v>2500</v>
      </c>
      <c r="I110" s="228"/>
      <c r="J110" s="229">
        <f>ROUND(I110*H110,2)</f>
        <v>0</v>
      </c>
      <c r="K110" s="225" t="s">
        <v>3</v>
      </c>
      <c r="L110" s="230"/>
      <c r="M110" s="231" t="s">
        <v>3</v>
      </c>
      <c r="N110" s="232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254</v>
      </c>
      <c r="AT110" s="187" t="s">
        <v>271</v>
      </c>
      <c r="AU110" s="187" t="s">
        <v>80</v>
      </c>
      <c r="AY110" s="21" t="s">
        <v>141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80</v>
      </c>
      <c r="BK110" s="188">
        <f>ROUND(I110*H110,2)</f>
        <v>0</v>
      </c>
      <c r="BL110" s="21" t="s">
        <v>163</v>
      </c>
      <c r="BM110" s="187" t="s">
        <v>348</v>
      </c>
    </row>
    <row r="111" s="2" customFormat="1" ht="24.15" customHeight="1">
      <c r="A111" s="40"/>
      <c r="B111" s="175"/>
      <c r="C111" s="176" t="s">
        <v>283</v>
      </c>
      <c r="D111" s="176" t="s">
        <v>144</v>
      </c>
      <c r="E111" s="177" t="s">
        <v>774</v>
      </c>
      <c r="F111" s="178" t="s">
        <v>775</v>
      </c>
      <c r="G111" s="179" t="s">
        <v>374</v>
      </c>
      <c r="H111" s="180">
        <v>250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163</v>
      </c>
      <c r="AT111" s="187" t="s">
        <v>144</v>
      </c>
      <c r="AU111" s="187" t="s">
        <v>80</v>
      </c>
      <c r="AY111" s="21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80</v>
      </c>
      <c r="BK111" s="188">
        <f>ROUND(I111*H111,2)</f>
        <v>0</v>
      </c>
      <c r="BL111" s="21" t="s">
        <v>163</v>
      </c>
      <c r="BM111" s="187" t="s">
        <v>356</v>
      </c>
    </row>
    <row r="112" s="2" customFormat="1" ht="33" customHeight="1">
      <c r="A112" s="40"/>
      <c r="B112" s="175"/>
      <c r="C112" s="176" t="s">
        <v>289</v>
      </c>
      <c r="D112" s="176" t="s">
        <v>144</v>
      </c>
      <c r="E112" s="177" t="s">
        <v>780</v>
      </c>
      <c r="F112" s="178" t="s">
        <v>781</v>
      </c>
      <c r="G112" s="179" t="s">
        <v>344</v>
      </c>
      <c r="H112" s="180">
        <v>400</v>
      </c>
      <c r="I112" s="181"/>
      <c r="J112" s="182">
        <f>ROUND(I112*H112,2)</f>
        <v>0</v>
      </c>
      <c r="K112" s="178" t="s">
        <v>3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163</v>
      </c>
      <c r="AT112" s="187" t="s">
        <v>144</v>
      </c>
      <c r="AU112" s="187" t="s">
        <v>80</v>
      </c>
      <c r="AY112" s="21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80</v>
      </c>
      <c r="BK112" s="188">
        <f>ROUND(I112*H112,2)</f>
        <v>0</v>
      </c>
      <c r="BL112" s="21" t="s">
        <v>163</v>
      </c>
      <c r="BM112" s="187" t="s">
        <v>367</v>
      </c>
    </row>
    <row r="113" s="2" customFormat="1" ht="24.15" customHeight="1">
      <c r="A113" s="40"/>
      <c r="B113" s="175"/>
      <c r="C113" s="176" t="s">
        <v>295</v>
      </c>
      <c r="D113" s="176" t="s">
        <v>144</v>
      </c>
      <c r="E113" s="177" t="s">
        <v>782</v>
      </c>
      <c r="F113" s="178" t="s">
        <v>783</v>
      </c>
      <c r="G113" s="179" t="s">
        <v>344</v>
      </c>
      <c r="H113" s="180">
        <v>400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163</v>
      </c>
      <c r="AT113" s="187" t="s">
        <v>144</v>
      </c>
      <c r="AU113" s="187" t="s">
        <v>80</v>
      </c>
      <c r="AY113" s="21" t="s">
        <v>141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80</v>
      </c>
      <c r="BK113" s="188">
        <f>ROUND(I113*H113,2)</f>
        <v>0</v>
      </c>
      <c r="BL113" s="21" t="s">
        <v>163</v>
      </c>
      <c r="BM113" s="187" t="s">
        <v>377</v>
      </c>
    </row>
    <row r="114" s="2" customFormat="1" ht="49.05" customHeight="1">
      <c r="A114" s="40"/>
      <c r="B114" s="175"/>
      <c r="C114" s="223" t="s">
        <v>302</v>
      </c>
      <c r="D114" s="223" t="s">
        <v>271</v>
      </c>
      <c r="E114" s="224" t="s">
        <v>784</v>
      </c>
      <c r="F114" s="225" t="s">
        <v>785</v>
      </c>
      <c r="G114" s="226" t="s">
        <v>344</v>
      </c>
      <c r="H114" s="227">
        <v>400</v>
      </c>
      <c r="I114" s="228"/>
      <c r="J114" s="229">
        <f>ROUND(I114*H114,2)</f>
        <v>0</v>
      </c>
      <c r="K114" s="225" t="s">
        <v>3</v>
      </c>
      <c r="L114" s="230"/>
      <c r="M114" s="231" t="s">
        <v>3</v>
      </c>
      <c r="N114" s="232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254</v>
      </c>
      <c r="AT114" s="187" t="s">
        <v>271</v>
      </c>
      <c r="AU114" s="187" t="s">
        <v>80</v>
      </c>
      <c r="AY114" s="21" t="s">
        <v>141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80</v>
      </c>
      <c r="BK114" s="188">
        <f>ROUND(I114*H114,2)</f>
        <v>0</v>
      </c>
      <c r="BL114" s="21" t="s">
        <v>163</v>
      </c>
      <c r="BM114" s="187" t="s">
        <v>386</v>
      </c>
    </row>
    <row r="115" s="2" customFormat="1" ht="24.15" customHeight="1">
      <c r="A115" s="40"/>
      <c r="B115" s="175"/>
      <c r="C115" s="176" t="s">
        <v>308</v>
      </c>
      <c r="D115" s="176" t="s">
        <v>144</v>
      </c>
      <c r="E115" s="177" t="s">
        <v>786</v>
      </c>
      <c r="F115" s="178" t="s">
        <v>787</v>
      </c>
      <c r="G115" s="179" t="s">
        <v>374</v>
      </c>
      <c r="H115" s="180">
        <v>8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163</v>
      </c>
      <c r="AT115" s="187" t="s">
        <v>144</v>
      </c>
      <c r="AU115" s="187" t="s">
        <v>80</v>
      </c>
      <c r="AY115" s="21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80</v>
      </c>
      <c r="BK115" s="188">
        <f>ROUND(I115*H115,2)</f>
        <v>0</v>
      </c>
      <c r="BL115" s="21" t="s">
        <v>163</v>
      </c>
      <c r="BM115" s="187" t="s">
        <v>395</v>
      </c>
    </row>
    <row r="116" s="2" customFormat="1" ht="16.5" customHeight="1">
      <c r="A116" s="40"/>
      <c r="B116" s="175"/>
      <c r="C116" s="223" t="s">
        <v>315</v>
      </c>
      <c r="D116" s="223" t="s">
        <v>271</v>
      </c>
      <c r="E116" s="224" t="s">
        <v>788</v>
      </c>
      <c r="F116" s="225" t="s">
        <v>789</v>
      </c>
      <c r="G116" s="226" t="s">
        <v>374</v>
      </c>
      <c r="H116" s="227">
        <v>8</v>
      </c>
      <c r="I116" s="228"/>
      <c r="J116" s="229">
        <f>ROUND(I116*H116,2)</f>
        <v>0</v>
      </c>
      <c r="K116" s="225" t="s">
        <v>3</v>
      </c>
      <c r="L116" s="230"/>
      <c r="M116" s="231" t="s">
        <v>3</v>
      </c>
      <c r="N116" s="232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254</v>
      </c>
      <c r="AT116" s="187" t="s">
        <v>271</v>
      </c>
      <c r="AU116" s="187" t="s">
        <v>80</v>
      </c>
      <c r="AY116" s="21" t="s">
        <v>141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80</v>
      </c>
      <c r="BK116" s="188">
        <f>ROUND(I116*H116,2)</f>
        <v>0</v>
      </c>
      <c r="BL116" s="21" t="s">
        <v>163</v>
      </c>
      <c r="BM116" s="187" t="s">
        <v>406</v>
      </c>
    </row>
    <row r="117" s="2" customFormat="1" ht="33" customHeight="1">
      <c r="A117" s="40"/>
      <c r="B117" s="175"/>
      <c r="C117" s="176" t="s">
        <v>320</v>
      </c>
      <c r="D117" s="176" t="s">
        <v>144</v>
      </c>
      <c r="E117" s="177" t="s">
        <v>790</v>
      </c>
      <c r="F117" s="178" t="s">
        <v>791</v>
      </c>
      <c r="G117" s="179" t="s">
        <v>344</v>
      </c>
      <c r="H117" s="180">
        <v>4800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163</v>
      </c>
      <c r="AT117" s="187" t="s">
        <v>144</v>
      </c>
      <c r="AU117" s="187" t="s">
        <v>80</v>
      </c>
      <c r="AY117" s="21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80</v>
      </c>
      <c r="BK117" s="188">
        <f>ROUND(I117*H117,2)</f>
        <v>0</v>
      </c>
      <c r="BL117" s="21" t="s">
        <v>163</v>
      </c>
      <c r="BM117" s="187" t="s">
        <v>417</v>
      </c>
    </row>
    <row r="118" s="2" customFormat="1" ht="24.15" customHeight="1">
      <c r="A118" s="40"/>
      <c r="B118" s="175"/>
      <c r="C118" s="176" t="s">
        <v>326</v>
      </c>
      <c r="D118" s="176" t="s">
        <v>144</v>
      </c>
      <c r="E118" s="177" t="s">
        <v>782</v>
      </c>
      <c r="F118" s="178" t="s">
        <v>783</v>
      </c>
      <c r="G118" s="179" t="s">
        <v>344</v>
      </c>
      <c r="H118" s="180">
        <v>4800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163</v>
      </c>
      <c r="AT118" s="187" t="s">
        <v>144</v>
      </c>
      <c r="AU118" s="187" t="s">
        <v>80</v>
      </c>
      <c r="AY118" s="21" t="s">
        <v>141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80</v>
      </c>
      <c r="BK118" s="188">
        <f>ROUND(I118*H118,2)</f>
        <v>0</v>
      </c>
      <c r="BL118" s="21" t="s">
        <v>163</v>
      </c>
      <c r="BM118" s="187" t="s">
        <v>429</v>
      </c>
    </row>
    <row r="119" s="2" customFormat="1" ht="24.15" customHeight="1">
      <c r="A119" s="40"/>
      <c r="B119" s="175"/>
      <c r="C119" s="223" t="s">
        <v>8</v>
      </c>
      <c r="D119" s="223" t="s">
        <v>271</v>
      </c>
      <c r="E119" s="224" t="s">
        <v>792</v>
      </c>
      <c r="F119" s="225" t="s">
        <v>793</v>
      </c>
      <c r="G119" s="226" t="s">
        <v>344</v>
      </c>
      <c r="H119" s="227">
        <v>4800</v>
      </c>
      <c r="I119" s="228"/>
      <c r="J119" s="229">
        <f>ROUND(I119*H119,2)</f>
        <v>0</v>
      </c>
      <c r="K119" s="225" t="s">
        <v>3</v>
      </c>
      <c r="L119" s="230"/>
      <c r="M119" s="231" t="s">
        <v>3</v>
      </c>
      <c r="N119" s="232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254</v>
      </c>
      <c r="AT119" s="187" t="s">
        <v>271</v>
      </c>
      <c r="AU119" s="187" t="s">
        <v>80</v>
      </c>
      <c r="AY119" s="21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80</v>
      </c>
      <c r="BK119" s="188">
        <f>ROUND(I119*H119,2)</f>
        <v>0</v>
      </c>
      <c r="BL119" s="21" t="s">
        <v>163</v>
      </c>
      <c r="BM119" s="187" t="s">
        <v>441</v>
      </c>
    </row>
    <row r="120" s="2" customFormat="1" ht="24.15" customHeight="1">
      <c r="A120" s="40"/>
      <c r="B120" s="175"/>
      <c r="C120" s="176" t="s">
        <v>335</v>
      </c>
      <c r="D120" s="176" t="s">
        <v>144</v>
      </c>
      <c r="E120" s="177" t="s">
        <v>794</v>
      </c>
      <c r="F120" s="178" t="s">
        <v>787</v>
      </c>
      <c r="G120" s="179" t="s">
        <v>374</v>
      </c>
      <c r="H120" s="180">
        <v>24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163</v>
      </c>
      <c r="AT120" s="187" t="s">
        <v>144</v>
      </c>
      <c r="AU120" s="187" t="s">
        <v>80</v>
      </c>
      <c r="AY120" s="21" t="s">
        <v>141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80</v>
      </c>
      <c r="BK120" s="188">
        <f>ROUND(I120*H120,2)</f>
        <v>0</v>
      </c>
      <c r="BL120" s="21" t="s">
        <v>163</v>
      </c>
      <c r="BM120" s="187" t="s">
        <v>452</v>
      </c>
    </row>
    <row r="121" s="2" customFormat="1" ht="33" customHeight="1">
      <c r="A121" s="40"/>
      <c r="B121" s="175"/>
      <c r="C121" s="176" t="s">
        <v>341</v>
      </c>
      <c r="D121" s="176" t="s">
        <v>144</v>
      </c>
      <c r="E121" s="177" t="s">
        <v>795</v>
      </c>
      <c r="F121" s="178" t="s">
        <v>791</v>
      </c>
      <c r="G121" s="179" t="s">
        <v>344</v>
      </c>
      <c r="H121" s="180">
        <v>2000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163</v>
      </c>
      <c r="AT121" s="187" t="s">
        <v>144</v>
      </c>
      <c r="AU121" s="187" t="s">
        <v>80</v>
      </c>
      <c r="AY121" s="21" t="s">
        <v>141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80</v>
      </c>
      <c r="BK121" s="188">
        <f>ROUND(I121*H121,2)</f>
        <v>0</v>
      </c>
      <c r="BL121" s="21" t="s">
        <v>163</v>
      </c>
      <c r="BM121" s="187" t="s">
        <v>462</v>
      </c>
    </row>
    <row r="122" s="2" customFormat="1" ht="24.15" customHeight="1">
      <c r="A122" s="40"/>
      <c r="B122" s="175"/>
      <c r="C122" s="176" t="s">
        <v>348</v>
      </c>
      <c r="D122" s="176" t="s">
        <v>144</v>
      </c>
      <c r="E122" s="177" t="s">
        <v>782</v>
      </c>
      <c r="F122" s="178" t="s">
        <v>783</v>
      </c>
      <c r="G122" s="179" t="s">
        <v>344</v>
      </c>
      <c r="H122" s="180">
        <v>2000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163</v>
      </c>
      <c r="AT122" s="187" t="s">
        <v>144</v>
      </c>
      <c r="AU122" s="187" t="s">
        <v>80</v>
      </c>
      <c r="AY122" s="21" t="s">
        <v>141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80</v>
      </c>
      <c r="BK122" s="188">
        <f>ROUND(I122*H122,2)</f>
        <v>0</v>
      </c>
      <c r="BL122" s="21" t="s">
        <v>163</v>
      </c>
      <c r="BM122" s="187" t="s">
        <v>473</v>
      </c>
    </row>
    <row r="123" s="2" customFormat="1" ht="24.15" customHeight="1">
      <c r="A123" s="40"/>
      <c r="B123" s="175"/>
      <c r="C123" s="223" t="s">
        <v>352</v>
      </c>
      <c r="D123" s="223" t="s">
        <v>271</v>
      </c>
      <c r="E123" s="224" t="s">
        <v>796</v>
      </c>
      <c r="F123" s="225" t="s">
        <v>797</v>
      </c>
      <c r="G123" s="226" t="s">
        <v>344</v>
      </c>
      <c r="H123" s="227">
        <v>2000</v>
      </c>
      <c r="I123" s="228"/>
      <c r="J123" s="229">
        <f>ROUND(I123*H123,2)</f>
        <v>0</v>
      </c>
      <c r="K123" s="225" t="s">
        <v>3</v>
      </c>
      <c r="L123" s="230"/>
      <c r="M123" s="231" t="s">
        <v>3</v>
      </c>
      <c r="N123" s="232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254</v>
      </c>
      <c r="AT123" s="187" t="s">
        <v>271</v>
      </c>
      <c r="AU123" s="187" t="s">
        <v>80</v>
      </c>
      <c r="AY123" s="21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80</v>
      </c>
      <c r="BK123" s="188">
        <f>ROUND(I123*H123,2)</f>
        <v>0</v>
      </c>
      <c r="BL123" s="21" t="s">
        <v>163</v>
      </c>
      <c r="BM123" s="187" t="s">
        <v>486</v>
      </c>
    </row>
    <row r="124" s="2" customFormat="1" ht="24.15" customHeight="1">
      <c r="A124" s="40"/>
      <c r="B124" s="175"/>
      <c r="C124" s="176" t="s">
        <v>356</v>
      </c>
      <c r="D124" s="176" t="s">
        <v>144</v>
      </c>
      <c r="E124" s="177" t="s">
        <v>794</v>
      </c>
      <c r="F124" s="178" t="s">
        <v>787</v>
      </c>
      <c r="G124" s="179" t="s">
        <v>374</v>
      </c>
      <c r="H124" s="180">
        <v>10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163</v>
      </c>
      <c r="AT124" s="187" t="s">
        <v>144</v>
      </c>
      <c r="AU124" s="187" t="s">
        <v>80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163</v>
      </c>
      <c r="BM124" s="187" t="s">
        <v>497</v>
      </c>
    </row>
    <row r="125" s="2" customFormat="1" ht="16.5" customHeight="1">
      <c r="A125" s="40"/>
      <c r="B125" s="175"/>
      <c r="C125" s="223" t="s">
        <v>363</v>
      </c>
      <c r="D125" s="223" t="s">
        <v>271</v>
      </c>
      <c r="E125" s="224" t="s">
        <v>788</v>
      </c>
      <c r="F125" s="225" t="s">
        <v>789</v>
      </c>
      <c r="G125" s="226" t="s">
        <v>374</v>
      </c>
      <c r="H125" s="227">
        <v>34</v>
      </c>
      <c r="I125" s="228"/>
      <c r="J125" s="229">
        <f>ROUND(I125*H125,2)</f>
        <v>0</v>
      </c>
      <c r="K125" s="225" t="s">
        <v>3</v>
      </c>
      <c r="L125" s="230"/>
      <c r="M125" s="231" t="s">
        <v>3</v>
      </c>
      <c r="N125" s="232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254</v>
      </c>
      <c r="AT125" s="187" t="s">
        <v>271</v>
      </c>
      <c r="AU125" s="187" t="s">
        <v>80</v>
      </c>
      <c r="AY125" s="21" t="s">
        <v>141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80</v>
      </c>
      <c r="BK125" s="188">
        <f>ROUND(I125*H125,2)</f>
        <v>0</v>
      </c>
      <c r="BL125" s="21" t="s">
        <v>163</v>
      </c>
      <c r="BM125" s="187" t="s">
        <v>508</v>
      </c>
    </row>
    <row r="126" s="2" customFormat="1" ht="24.15" customHeight="1">
      <c r="A126" s="40"/>
      <c r="B126" s="175"/>
      <c r="C126" s="176" t="s">
        <v>367</v>
      </c>
      <c r="D126" s="176" t="s">
        <v>144</v>
      </c>
      <c r="E126" s="177" t="s">
        <v>798</v>
      </c>
      <c r="F126" s="178" t="s">
        <v>799</v>
      </c>
      <c r="G126" s="179" t="s">
        <v>344</v>
      </c>
      <c r="H126" s="180">
        <v>200</v>
      </c>
      <c r="I126" s="181"/>
      <c r="J126" s="182">
        <f>ROUND(I126*H126,2)</f>
        <v>0</v>
      </c>
      <c r="K126" s="178" t="s">
        <v>3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163</v>
      </c>
      <c r="AT126" s="187" t="s">
        <v>144</v>
      </c>
      <c r="AU126" s="187" t="s">
        <v>80</v>
      </c>
      <c r="AY126" s="21" t="s">
        <v>141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80</v>
      </c>
      <c r="BK126" s="188">
        <f>ROUND(I126*H126,2)</f>
        <v>0</v>
      </c>
      <c r="BL126" s="21" t="s">
        <v>163</v>
      </c>
      <c r="BM126" s="187" t="s">
        <v>524</v>
      </c>
    </row>
    <row r="127" s="2" customFormat="1" ht="24.15" customHeight="1">
      <c r="A127" s="40"/>
      <c r="B127" s="175"/>
      <c r="C127" s="176" t="s">
        <v>371</v>
      </c>
      <c r="D127" s="176" t="s">
        <v>144</v>
      </c>
      <c r="E127" s="177" t="s">
        <v>782</v>
      </c>
      <c r="F127" s="178" t="s">
        <v>783</v>
      </c>
      <c r="G127" s="179" t="s">
        <v>344</v>
      </c>
      <c r="H127" s="180">
        <v>200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163</v>
      </c>
      <c r="AT127" s="187" t="s">
        <v>144</v>
      </c>
      <c r="AU127" s="187" t="s">
        <v>80</v>
      </c>
      <c r="AY127" s="21" t="s">
        <v>141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80</v>
      </c>
      <c r="BK127" s="188">
        <f>ROUND(I127*H127,2)</f>
        <v>0</v>
      </c>
      <c r="BL127" s="21" t="s">
        <v>163</v>
      </c>
      <c r="BM127" s="187" t="s">
        <v>536</v>
      </c>
    </row>
    <row r="128" s="2" customFormat="1" ht="24.15" customHeight="1">
      <c r="A128" s="40"/>
      <c r="B128" s="175"/>
      <c r="C128" s="223" t="s">
        <v>377</v>
      </c>
      <c r="D128" s="223" t="s">
        <v>271</v>
      </c>
      <c r="E128" s="224" t="s">
        <v>800</v>
      </c>
      <c r="F128" s="225" t="s">
        <v>801</v>
      </c>
      <c r="G128" s="226" t="s">
        <v>344</v>
      </c>
      <c r="H128" s="227">
        <v>200</v>
      </c>
      <c r="I128" s="228"/>
      <c r="J128" s="229">
        <f>ROUND(I128*H128,2)</f>
        <v>0</v>
      </c>
      <c r="K128" s="225" t="s">
        <v>3</v>
      </c>
      <c r="L128" s="230"/>
      <c r="M128" s="231" t="s">
        <v>3</v>
      </c>
      <c r="N128" s="232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254</v>
      </c>
      <c r="AT128" s="187" t="s">
        <v>271</v>
      </c>
      <c r="AU128" s="187" t="s">
        <v>80</v>
      </c>
      <c r="AY128" s="21" t="s">
        <v>141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80</v>
      </c>
      <c r="BK128" s="188">
        <f>ROUND(I128*H128,2)</f>
        <v>0</v>
      </c>
      <c r="BL128" s="21" t="s">
        <v>163</v>
      </c>
      <c r="BM128" s="187" t="s">
        <v>548</v>
      </c>
    </row>
    <row r="129" s="2" customFormat="1" ht="24.15" customHeight="1">
      <c r="A129" s="40"/>
      <c r="B129" s="175"/>
      <c r="C129" s="176" t="s">
        <v>381</v>
      </c>
      <c r="D129" s="176" t="s">
        <v>144</v>
      </c>
      <c r="E129" s="177" t="s">
        <v>766</v>
      </c>
      <c r="F129" s="178" t="s">
        <v>767</v>
      </c>
      <c r="G129" s="179" t="s">
        <v>374</v>
      </c>
      <c r="H129" s="180">
        <v>8</v>
      </c>
      <c r="I129" s="181"/>
      <c r="J129" s="182">
        <f>ROUND(I129*H129,2)</f>
        <v>0</v>
      </c>
      <c r="K129" s="178" t="s">
        <v>3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163</v>
      </c>
      <c r="AT129" s="187" t="s">
        <v>144</v>
      </c>
      <c r="AU129" s="187" t="s">
        <v>80</v>
      </c>
      <c r="AY129" s="21" t="s">
        <v>141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80</v>
      </c>
      <c r="BK129" s="188">
        <f>ROUND(I129*H129,2)</f>
        <v>0</v>
      </c>
      <c r="BL129" s="21" t="s">
        <v>163</v>
      </c>
      <c r="BM129" s="187" t="s">
        <v>557</v>
      </c>
    </row>
    <row r="130" s="2" customFormat="1" ht="24.15" customHeight="1">
      <c r="A130" s="40"/>
      <c r="B130" s="175"/>
      <c r="C130" s="176" t="s">
        <v>386</v>
      </c>
      <c r="D130" s="176" t="s">
        <v>144</v>
      </c>
      <c r="E130" s="177" t="s">
        <v>798</v>
      </c>
      <c r="F130" s="178" t="s">
        <v>799</v>
      </c>
      <c r="G130" s="179" t="s">
        <v>344</v>
      </c>
      <c r="H130" s="180">
        <v>100</v>
      </c>
      <c r="I130" s="181"/>
      <c r="J130" s="182">
        <f>ROUND(I130*H130,2)</f>
        <v>0</v>
      </c>
      <c r="K130" s="178" t="s">
        <v>3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163</v>
      </c>
      <c r="AT130" s="187" t="s">
        <v>144</v>
      </c>
      <c r="AU130" s="187" t="s">
        <v>80</v>
      </c>
      <c r="AY130" s="21" t="s">
        <v>141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80</v>
      </c>
      <c r="BK130" s="188">
        <f>ROUND(I130*H130,2)</f>
        <v>0</v>
      </c>
      <c r="BL130" s="21" t="s">
        <v>163</v>
      </c>
      <c r="BM130" s="187" t="s">
        <v>359</v>
      </c>
    </row>
    <row r="131" s="2" customFormat="1" ht="24.15" customHeight="1">
      <c r="A131" s="40"/>
      <c r="B131" s="175"/>
      <c r="C131" s="176" t="s">
        <v>390</v>
      </c>
      <c r="D131" s="176" t="s">
        <v>144</v>
      </c>
      <c r="E131" s="177" t="s">
        <v>782</v>
      </c>
      <c r="F131" s="178" t="s">
        <v>783</v>
      </c>
      <c r="G131" s="179" t="s">
        <v>344</v>
      </c>
      <c r="H131" s="180">
        <v>100</v>
      </c>
      <c r="I131" s="181"/>
      <c r="J131" s="182">
        <f>ROUND(I131*H131,2)</f>
        <v>0</v>
      </c>
      <c r="K131" s="178" t="s">
        <v>3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163</v>
      </c>
      <c r="AT131" s="187" t="s">
        <v>144</v>
      </c>
      <c r="AU131" s="187" t="s">
        <v>80</v>
      </c>
      <c r="AY131" s="21" t="s">
        <v>141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80</v>
      </c>
      <c r="BK131" s="188">
        <f>ROUND(I131*H131,2)</f>
        <v>0</v>
      </c>
      <c r="BL131" s="21" t="s">
        <v>163</v>
      </c>
      <c r="BM131" s="187" t="s">
        <v>575</v>
      </c>
    </row>
    <row r="132" s="2" customFormat="1" ht="24.15" customHeight="1">
      <c r="A132" s="40"/>
      <c r="B132" s="175"/>
      <c r="C132" s="223" t="s">
        <v>395</v>
      </c>
      <c r="D132" s="223" t="s">
        <v>271</v>
      </c>
      <c r="E132" s="224" t="s">
        <v>802</v>
      </c>
      <c r="F132" s="225" t="s">
        <v>803</v>
      </c>
      <c r="G132" s="226" t="s">
        <v>344</v>
      </c>
      <c r="H132" s="227">
        <v>100</v>
      </c>
      <c r="I132" s="228"/>
      <c r="J132" s="229">
        <f>ROUND(I132*H132,2)</f>
        <v>0</v>
      </c>
      <c r="K132" s="225" t="s">
        <v>3</v>
      </c>
      <c r="L132" s="230"/>
      <c r="M132" s="231" t="s">
        <v>3</v>
      </c>
      <c r="N132" s="232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254</v>
      </c>
      <c r="AT132" s="187" t="s">
        <v>271</v>
      </c>
      <c r="AU132" s="187" t="s">
        <v>80</v>
      </c>
      <c r="AY132" s="21" t="s">
        <v>141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80</v>
      </c>
      <c r="BK132" s="188">
        <f>ROUND(I132*H132,2)</f>
        <v>0</v>
      </c>
      <c r="BL132" s="21" t="s">
        <v>163</v>
      </c>
      <c r="BM132" s="187" t="s">
        <v>583</v>
      </c>
    </row>
    <row r="133" s="2" customFormat="1" ht="24.15" customHeight="1">
      <c r="A133" s="40"/>
      <c r="B133" s="175"/>
      <c r="C133" s="176" t="s">
        <v>400</v>
      </c>
      <c r="D133" s="176" t="s">
        <v>144</v>
      </c>
      <c r="E133" s="177" t="s">
        <v>766</v>
      </c>
      <c r="F133" s="178" t="s">
        <v>767</v>
      </c>
      <c r="G133" s="179" t="s">
        <v>374</v>
      </c>
      <c r="H133" s="180">
        <v>4</v>
      </c>
      <c r="I133" s="181"/>
      <c r="J133" s="182">
        <f>ROUND(I133*H133,2)</f>
        <v>0</v>
      </c>
      <c r="K133" s="178" t="s">
        <v>3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163</v>
      </c>
      <c r="AT133" s="187" t="s">
        <v>144</v>
      </c>
      <c r="AU133" s="187" t="s">
        <v>80</v>
      </c>
      <c r="AY133" s="21" t="s">
        <v>141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80</v>
      </c>
      <c r="BK133" s="188">
        <f>ROUND(I133*H133,2)</f>
        <v>0</v>
      </c>
      <c r="BL133" s="21" t="s">
        <v>163</v>
      </c>
      <c r="BM133" s="187" t="s">
        <v>593</v>
      </c>
    </row>
    <row r="134" s="2" customFormat="1" ht="16.5" customHeight="1">
      <c r="A134" s="40"/>
      <c r="B134" s="175"/>
      <c r="C134" s="223" t="s">
        <v>406</v>
      </c>
      <c r="D134" s="223" t="s">
        <v>271</v>
      </c>
      <c r="E134" s="224" t="s">
        <v>768</v>
      </c>
      <c r="F134" s="225" t="s">
        <v>769</v>
      </c>
      <c r="G134" s="226" t="s">
        <v>374</v>
      </c>
      <c r="H134" s="227">
        <v>12</v>
      </c>
      <c r="I134" s="228"/>
      <c r="J134" s="229">
        <f>ROUND(I134*H134,2)</f>
        <v>0</v>
      </c>
      <c r="K134" s="225" t="s">
        <v>3</v>
      </c>
      <c r="L134" s="230"/>
      <c r="M134" s="231" t="s">
        <v>3</v>
      </c>
      <c r="N134" s="232" t="s">
        <v>43</v>
      </c>
      <c r="O134" s="7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254</v>
      </c>
      <c r="AT134" s="187" t="s">
        <v>271</v>
      </c>
      <c r="AU134" s="187" t="s">
        <v>80</v>
      </c>
      <c r="AY134" s="21" t="s">
        <v>141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80</v>
      </c>
      <c r="BK134" s="188">
        <f>ROUND(I134*H134,2)</f>
        <v>0</v>
      </c>
      <c r="BL134" s="21" t="s">
        <v>163</v>
      </c>
      <c r="BM134" s="187" t="s">
        <v>601</v>
      </c>
    </row>
    <row r="135" s="2" customFormat="1" ht="16.5" customHeight="1">
      <c r="A135" s="40"/>
      <c r="B135" s="175"/>
      <c r="C135" s="223" t="s">
        <v>411</v>
      </c>
      <c r="D135" s="223" t="s">
        <v>271</v>
      </c>
      <c r="E135" s="224" t="s">
        <v>804</v>
      </c>
      <c r="F135" s="225" t="s">
        <v>805</v>
      </c>
      <c r="G135" s="226" t="s">
        <v>374</v>
      </c>
      <c r="H135" s="227">
        <v>986</v>
      </c>
      <c r="I135" s="228"/>
      <c r="J135" s="229">
        <f>ROUND(I135*H135,2)</f>
        <v>0</v>
      </c>
      <c r="K135" s="225" t="s">
        <v>3</v>
      </c>
      <c r="L135" s="230"/>
      <c r="M135" s="231" t="s">
        <v>3</v>
      </c>
      <c r="N135" s="232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254</v>
      </c>
      <c r="AT135" s="187" t="s">
        <v>271</v>
      </c>
      <c r="AU135" s="187" t="s">
        <v>80</v>
      </c>
      <c r="AY135" s="21" t="s">
        <v>141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80</v>
      </c>
      <c r="BK135" s="188">
        <f>ROUND(I135*H135,2)</f>
        <v>0</v>
      </c>
      <c r="BL135" s="21" t="s">
        <v>163</v>
      </c>
      <c r="BM135" s="187" t="s">
        <v>611</v>
      </c>
    </row>
    <row r="136" s="2" customFormat="1" ht="55.5" customHeight="1">
      <c r="A136" s="40"/>
      <c r="B136" s="175"/>
      <c r="C136" s="223" t="s">
        <v>417</v>
      </c>
      <c r="D136" s="223" t="s">
        <v>271</v>
      </c>
      <c r="E136" s="224" t="s">
        <v>806</v>
      </c>
      <c r="F136" s="225" t="s">
        <v>807</v>
      </c>
      <c r="G136" s="226" t="s">
        <v>344</v>
      </c>
      <c r="H136" s="227">
        <v>12000</v>
      </c>
      <c r="I136" s="228"/>
      <c r="J136" s="229">
        <f>ROUND(I136*H136,2)</f>
        <v>0</v>
      </c>
      <c r="K136" s="225" t="s">
        <v>3</v>
      </c>
      <c r="L136" s="230"/>
      <c r="M136" s="231" t="s">
        <v>3</v>
      </c>
      <c r="N136" s="232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254</v>
      </c>
      <c r="AT136" s="187" t="s">
        <v>271</v>
      </c>
      <c r="AU136" s="187" t="s">
        <v>80</v>
      </c>
      <c r="AY136" s="21" t="s">
        <v>141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80</v>
      </c>
      <c r="BK136" s="188">
        <f>ROUND(I136*H136,2)</f>
        <v>0</v>
      </c>
      <c r="BL136" s="21" t="s">
        <v>163</v>
      </c>
      <c r="BM136" s="187" t="s">
        <v>618</v>
      </c>
    </row>
    <row r="137" s="2" customFormat="1" ht="55.5" customHeight="1">
      <c r="A137" s="40"/>
      <c r="B137" s="175"/>
      <c r="C137" s="223" t="s">
        <v>423</v>
      </c>
      <c r="D137" s="223" t="s">
        <v>271</v>
      </c>
      <c r="E137" s="224" t="s">
        <v>808</v>
      </c>
      <c r="F137" s="225" t="s">
        <v>809</v>
      </c>
      <c r="G137" s="226" t="s">
        <v>344</v>
      </c>
      <c r="H137" s="227">
        <v>250</v>
      </c>
      <c r="I137" s="228"/>
      <c r="J137" s="229">
        <f>ROUND(I137*H137,2)</f>
        <v>0</v>
      </c>
      <c r="K137" s="225" t="s">
        <v>3</v>
      </c>
      <c r="L137" s="230"/>
      <c r="M137" s="231" t="s">
        <v>3</v>
      </c>
      <c r="N137" s="232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254</v>
      </c>
      <c r="AT137" s="187" t="s">
        <v>271</v>
      </c>
      <c r="AU137" s="187" t="s">
        <v>80</v>
      </c>
      <c r="AY137" s="21" t="s">
        <v>141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80</v>
      </c>
      <c r="BK137" s="188">
        <f>ROUND(I137*H137,2)</f>
        <v>0</v>
      </c>
      <c r="BL137" s="21" t="s">
        <v>163</v>
      </c>
      <c r="BM137" s="187" t="s">
        <v>631</v>
      </c>
    </row>
    <row r="138" s="2" customFormat="1" ht="16.5" customHeight="1">
      <c r="A138" s="40"/>
      <c r="B138" s="175"/>
      <c r="C138" s="176" t="s">
        <v>429</v>
      </c>
      <c r="D138" s="176" t="s">
        <v>144</v>
      </c>
      <c r="E138" s="177" t="s">
        <v>810</v>
      </c>
      <c r="F138" s="178" t="s">
        <v>811</v>
      </c>
      <c r="G138" s="179" t="s">
        <v>344</v>
      </c>
      <c r="H138" s="180">
        <v>12250</v>
      </c>
      <c r="I138" s="181"/>
      <c r="J138" s="182">
        <f>ROUND(I138*H138,2)</f>
        <v>0</v>
      </c>
      <c r="K138" s="178" t="s">
        <v>3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163</v>
      </c>
      <c r="AT138" s="187" t="s">
        <v>144</v>
      </c>
      <c r="AU138" s="187" t="s">
        <v>80</v>
      </c>
      <c r="AY138" s="21" t="s">
        <v>141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80</v>
      </c>
      <c r="BK138" s="188">
        <f>ROUND(I138*H138,2)</f>
        <v>0</v>
      </c>
      <c r="BL138" s="21" t="s">
        <v>163</v>
      </c>
      <c r="BM138" s="187" t="s">
        <v>642</v>
      </c>
    </row>
    <row r="139" s="2" customFormat="1" ht="21.75" customHeight="1">
      <c r="A139" s="40"/>
      <c r="B139" s="175"/>
      <c r="C139" s="176" t="s">
        <v>434</v>
      </c>
      <c r="D139" s="176" t="s">
        <v>144</v>
      </c>
      <c r="E139" s="177" t="s">
        <v>812</v>
      </c>
      <c r="F139" s="178" t="s">
        <v>813</v>
      </c>
      <c r="G139" s="179" t="s">
        <v>374</v>
      </c>
      <c r="H139" s="180">
        <v>45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163</v>
      </c>
      <c r="AT139" s="187" t="s">
        <v>144</v>
      </c>
      <c r="AU139" s="187" t="s">
        <v>80</v>
      </c>
      <c r="AY139" s="21" t="s">
        <v>141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80</v>
      </c>
      <c r="BK139" s="188">
        <f>ROUND(I139*H139,2)</f>
        <v>0</v>
      </c>
      <c r="BL139" s="21" t="s">
        <v>163</v>
      </c>
      <c r="BM139" s="187" t="s">
        <v>656</v>
      </c>
    </row>
    <row r="140" s="2" customFormat="1" ht="16.5" customHeight="1">
      <c r="A140" s="40"/>
      <c r="B140" s="175"/>
      <c r="C140" s="223" t="s">
        <v>441</v>
      </c>
      <c r="D140" s="223" t="s">
        <v>271</v>
      </c>
      <c r="E140" s="224" t="s">
        <v>814</v>
      </c>
      <c r="F140" s="225" t="s">
        <v>815</v>
      </c>
      <c r="G140" s="226" t="s">
        <v>344</v>
      </c>
      <c r="H140" s="227">
        <v>1850</v>
      </c>
      <c r="I140" s="228"/>
      <c r="J140" s="229">
        <f>ROUND(I140*H140,2)</f>
        <v>0</v>
      </c>
      <c r="K140" s="225" t="s">
        <v>3</v>
      </c>
      <c r="L140" s="230"/>
      <c r="M140" s="231" t="s">
        <v>3</v>
      </c>
      <c r="N140" s="232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254</v>
      </c>
      <c r="AT140" s="187" t="s">
        <v>271</v>
      </c>
      <c r="AU140" s="187" t="s">
        <v>80</v>
      </c>
      <c r="AY140" s="21" t="s">
        <v>141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80</v>
      </c>
      <c r="BK140" s="188">
        <f>ROUND(I140*H140,2)</f>
        <v>0</v>
      </c>
      <c r="BL140" s="21" t="s">
        <v>163</v>
      </c>
      <c r="BM140" s="187" t="s">
        <v>666</v>
      </c>
    </row>
    <row r="141" s="2" customFormat="1" ht="16.5" customHeight="1">
      <c r="A141" s="40"/>
      <c r="B141" s="175"/>
      <c r="C141" s="176" t="s">
        <v>447</v>
      </c>
      <c r="D141" s="176" t="s">
        <v>144</v>
      </c>
      <c r="E141" s="177" t="s">
        <v>816</v>
      </c>
      <c r="F141" s="178" t="s">
        <v>817</v>
      </c>
      <c r="G141" s="179" t="s">
        <v>344</v>
      </c>
      <c r="H141" s="180">
        <v>1850</v>
      </c>
      <c r="I141" s="181"/>
      <c r="J141" s="182">
        <f>ROUND(I141*H141,2)</f>
        <v>0</v>
      </c>
      <c r="K141" s="178" t="s">
        <v>3</v>
      </c>
      <c r="L141" s="41"/>
      <c r="M141" s="183" t="s">
        <v>3</v>
      </c>
      <c r="N141" s="184" t="s">
        <v>43</v>
      </c>
      <c r="O141" s="7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7" t="s">
        <v>163</v>
      </c>
      <c r="AT141" s="187" t="s">
        <v>144</v>
      </c>
      <c r="AU141" s="187" t="s">
        <v>80</v>
      </c>
      <c r="AY141" s="21" t="s">
        <v>141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1" t="s">
        <v>80</v>
      </c>
      <c r="BK141" s="188">
        <f>ROUND(I141*H141,2)</f>
        <v>0</v>
      </c>
      <c r="BL141" s="21" t="s">
        <v>163</v>
      </c>
      <c r="BM141" s="187" t="s">
        <v>686</v>
      </c>
    </row>
    <row r="142" s="2" customFormat="1" ht="24.15" customHeight="1">
      <c r="A142" s="40"/>
      <c r="B142" s="175"/>
      <c r="C142" s="223" t="s">
        <v>452</v>
      </c>
      <c r="D142" s="223" t="s">
        <v>271</v>
      </c>
      <c r="E142" s="224" t="s">
        <v>818</v>
      </c>
      <c r="F142" s="225" t="s">
        <v>819</v>
      </c>
      <c r="G142" s="226" t="s">
        <v>344</v>
      </c>
      <c r="H142" s="227">
        <v>400</v>
      </c>
      <c r="I142" s="228"/>
      <c r="J142" s="229">
        <f>ROUND(I142*H142,2)</f>
        <v>0</v>
      </c>
      <c r="K142" s="225" t="s">
        <v>3</v>
      </c>
      <c r="L142" s="230"/>
      <c r="M142" s="231" t="s">
        <v>3</v>
      </c>
      <c r="N142" s="232" t="s">
        <v>43</v>
      </c>
      <c r="O142" s="74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254</v>
      </c>
      <c r="AT142" s="187" t="s">
        <v>271</v>
      </c>
      <c r="AU142" s="187" t="s">
        <v>80</v>
      </c>
      <c r="AY142" s="21" t="s">
        <v>141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80</v>
      </c>
      <c r="BK142" s="188">
        <f>ROUND(I142*H142,2)</f>
        <v>0</v>
      </c>
      <c r="BL142" s="21" t="s">
        <v>163</v>
      </c>
      <c r="BM142" s="187" t="s">
        <v>699</v>
      </c>
    </row>
    <row r="143" s="2" customFormat="1" ht="16.5" customHeight="1">
      <c r="A143" s="40"/>
      <c r="B143" s="175"/>
      <c r="C143" s="176" t="s">
        <v>457</v>
      </c>
      <c r="D143" s="176" t="s">
        <v>144</v>
      </c>
      <c r="E143" s="177" t="s">
        <v>820</v>
      </c>
      <c r="F143" s="178" t="s">
        <v>821</v>
      </c>
      <c r="G143" s="179" t="s">
        <v>344</v>
      </c>
      <c r="H143" s="180">
        <v>400</v>
      </c>
      <c r="I143" s="181"/>
      <c r="J143" s="182">
        <f>ROUND(I143*H143,2)</f>
        <v>0</v>
      </c>
      <c r="K143" s="178" t="s">
        <v>3</v>
      </c>
      <c r="L143" s="41"/>
      <c r="M143" s="183" t="s">
        <v>3</v>
      </c>
      <c r="N143" s="184" t="s">
        <v>43</v>
      </c>
      <c r="O143" s="7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7" t="s">
        <v>163</v>
      </c>
      <c r="AT143" s="187" t="s">
        <v>144</v>
      </c>
      <c r="AU143" s="187" t="s">
        <v>80</v>
      </c>
      <c r="AY143" s="21" t="s">
        <v>141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1" t="s">
        <v>80</v>
      </c>
      <c r="BK143" s="188">
        <f>ROUND(I143*H143,2)</f>
        <v>0</v>
      </c>
      <c r="BL143" s="21" t="s">
        <v>163</v>
      </c>
      <c r="BM143" s="187" t="s">
        <v>709</v>
      </c>
    </row>
    <row r="144" s="2" customFormat="1" ht="16.5" customHeight="1">
      <c r="A144" s="40"/>
      <c r="B144" s="175"/>
      <c r="C144" s="176" t="s">
        <v>462</v>
      </c>
      <c r="D144" s="176" t="s">
        <v>144</v>
      </c>
      <c r="E144" s="177" t="s">
        <v>822</v>
      </c>
      <c r="F144" s="178" t="s">
        <v>823</v>
      </c>
      <c r="G144" s="179" t="s">
        <v>374</v>
      </c>
      <c r="H144" s="180">
        <v>45</v>
      </c>
      <c r="I144" s="181"/>
      <c r="J144" s="182">
        <f>ROUND(I144*H144,2)</f>
        <v>0</v>
      </c>
      <c r="K144" s="178" t="s">
        <v>3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163</v>
      </c>
      <c r="AT144" s="187" t="s">
        <v>144</v>
      </c>
      <c r="AU144" s="187" t="s">
        <v>80</v>
      </c>
      <c r="AY144" s="21" t="s">
        <v>141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80</v>
      </c>
      <c r="BK144" s="188">
        <f>ROUND(I144*H144,2)</f>
        <v>0</v>
      </c>
      <c r="BL144" s="21" t="s">
        <v>163</v>
      </c>
      <c r="BM144" s="187" t="s">
        <v>724</v>
      </c>
    </row>
    <row r="145" s="2" customFormat="1" ht="24.15" customHeight="1">
      <c r="A145" s="40"/>
      <c r="B145" s="175"/>
      <c r="C145" s="223" t="s">
        <v>467</v>
      </c>
      <c r="D145" s="223" t="s">
        <v>271</v>
      </c>
      <c r="E145" s="224" t="s">
        <v>824</v>
      </c>
      <c r="F145" s="225" t="s">
        <v>825</v>
      </c>
      <c r="G145" s="226" t="s">
        <v>374</v>
      </c>
      <c r="H145" s="227">
        <v>1</v>
      </c>
      <c r="I145" s="228"/>
      <c r="J145" s="229">
        <f>ROUND(I145*H145,2)</f>
        <v>0</v>
      </c>
      <c r="K145" s="225" t="s">
        <v>3</v>
      </c>
      <c r="L145" s="230"/>
      <c r="M145" s="231" t="s">
        <v>3</v>
      </c>
      <c r="N145" s="232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254</v>
      </c>
      <c r="AT145" s="187" t="s">
        <v>271</v>
      </c>
      <c r="AU145" s="187" t="s">
        <v>80</v>
      </c>
      <c r="AY145" s="21" t="s">
        <v>141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80</v>
      </c>
      <c r="BK145" s="188">
        <f>ROUND(I145*H145,2)</f>
        <v>0</v>
      </c>
      <c r="BL145" s="21" t="s">
        <v>163</v>
      </c>
      <c r="BM145" s="187" t="s">
        <v>735</v>
      </c>
    </row>
    <row r="146" s="2" customFormat="1" ht="21.75" customHeight="1">
      <c r="A146" s="40"/>
      <c r="B146" s="175"/>
      <c r="C146" s="223" t="s">
        <v>473</v>
      </c>
      <c r="D146" s="223" t="s">
        <v>271</v>
      </c>
      <c r="E146" s="224" t="s">
        <v>826</v>
      </c>
      <c r="F146" s="225" t="s">
        <v>827</v>
      </c>
      <c r="G146" s="226" t="s">
        <v>374</v>
      </c>
      <c r="H146" s="227">
        <v>1</v>
      </c>
      <c r="I146" s="228"/>
      <c r="J146" s="229">
        <f>ROUND(I146*H146,2)</f>
        <v>0</v>
      </c>
      <c r="K146" s="225" t="s">
        <v>3</v>
      </c>
      <c r="L146" s="230"/>
      <c r="M146" s="231" t="s">
        <v>3</v>
      </c>
      <c r="N146" s="232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254</v>
      </c>
      <c r="AT146" s="187" t="s">
        <v>271</v>
      </c>
      <c r="AU146" s="187" t="s">
        <v>80</v>
      </c>
      <c r="AY146" s="21" t="s">
        <v>141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80</v>
      </c>
      <c r="BK146" s="188">
        <f>ROUND(I146*H146,2)</f>
        <v>0</v>
      </c>
      <c r="BL146" s="21" t="s">
        <v>163</v>
      </c>
      <c r="BM146" s="187" t="s">
        <v>828</v>
      </c>
    </row>
    <row r="147" s="2" customFormat="1" ht="24.15" customHeight="1">
      <c r="A147" s="40"/>
      <c r="B147" s="175"/>
      <c r="C147" s="223" t="s">
        <v>481</v>
      </c>
      <c r="D147" s="223" t="s">
        <v>271</v>
      </c>
      <c r="E147" s="224" t="s">
        <v>829</v>
      </c>
      <c r="F147" s="225" t="s">
        <v>830</v>
      </c>
      <c r="G147" s="226" t="s">
        <v>374</v>
      </c>
      <c r="H147" s="227">
        <v>1</v>
      </c>
      <c r="I147" s="228"/>
      <c r="J147" s="229">
        <f>ROUND(I147*H147,2)</f>
        <v>0</v>
      </c>
      <c r="K147" s="225" t="s">
        <v>3</v>
      </c>
      <c r="L147" s="230"/>
      <c r="M147" s="231" t="s">
        <v>3</v>
      </c>
      <c r="N147" s="232" t="s">
        <v>43</v>
      </c>
      <c r="O147" s="74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7" t="s">
        <v>254</v>
      </c>
      <c r="AT147" s="187" t="s">
        <v>271</v>
      </c>
      <c r="AU147" s="187" t="s">
        <v>80</v>
      </c>
      <c r="AY147" s="21" t="s">
        <v>141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1" t="s">
        <v>80</v>
      </c>
      <c r="BK147" s="188">
        <f>ROUND(I147*H147,2)</f>
        <v>0</v>
      </c>
      <c r="BL147" s="21" t="s">
        <v>163</v>
      </c>
      <c r="BM147" s="187" t="s">
        <v>831</v>
      </c>
    </row>
    <row r="148" s="2" customFormat="1" ht="16.5" customHeight="1">
      <c r="A148" s="40"/>
      <c r="B148" s="175"/>
      <c r="C148" s="223" t="s">
        <v>486</v>
      </c>
      <c r="D148" s="223" t="s">
        <v>271</v>
      </c>
      <c r="E148" s="224" t="s">
        <v>832</v>
      </c>
      <c r="F148" s="225" t="s">
        <v>833</v>
      </c>
      <c r="G148" s="226" t="s">
        <v>374</v>
      </c>
      <c r="H148" s="227">
        <v>1</v>
      </c>
      <c r="I148" s="228"/>
      <c r="J148" s="229">
        <f>ROUND(I148*H148,2)</f>
        <v>0</v>
      </c>
      <c r="K148" s="225" t="s">
        <v>3</v>
      </c>
      <c r="L148" s="230"/>
      <c r="M148" s="231" t="s">
        <v>3</v>
      </c>
      <c r="N148" s="232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254</v>
      </c>
      <c r="AT148" s="187" t="s">
        <v>271</v>
      </c>
      <c r="AU148" s="187" t="s">
        <v>80</v>
      </c>
      <c r="AY148" s="21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80</v>
      </c>
      <c r="BK148" s="188">
        <f>ROUND(I148*H148,2)</f>
        <v>0</v>
      </c>
      <c r="BL148" s="21" t="s">
        <v>163</v>
      </c>
      <c r="BM148" s="187" t="s">
        <v>834</v>
      </c>
    </row>
    <row r="149" s="2" customFormat="1" ht="16.5" customHeight="1">
      <c r="A149" s="40"/>
      <c r="B149" s="175"/>
      <c r="C149" s="176" t="s">
        <v>491</v>
      </c>
      <c r="D149" s="176" t="s">
        <v>144</v>
      </c>
      <c r="E149" s="177" t="s">
        <v>835</v>
      </c>
      <c r="F149" s="178" t="s">
        <v>836</v>
      </c>
      <c r="G149" s="179" t="s">
        <v>374</v>
      </c>
      <c r="H149" s="180">
        <v>4</v>
      </c>
      <c r="I149" s="181"/>
      <c r="J149" s="182">
        <f>ROUND(I149*H149,2)</f>
        <v>0</v>
      </c>
      <c r="K149" s="178" t="s">
        <v>3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163</v>
      </c>
      <c r="AT149" s="187" t="s">
        <v>144</v>
      </c>
      <c r="AU149" s="187" t="s">
        <v>80</v>
      </c>
      <c r="AY149" s="21" t="s">
        <v>141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80</v>
      </c>
      <c r="BK149" s="188">
        <f>ROUND(I149*H149,2)</f>
        <v>0</v>
      </c>
      <c r="BL149" s="21" t="s">
        <v>163</v>
      </c>
      <c r="BM149" s="187" t="s">
        <v>837</v>
      </c>
    </row>
    <row r="150" s="2" customFormat="1" ht="24.15" customHeight="1">
      <c r="A150" s="40"/>
      <c r="B150" s="175"/>
      <c r="C150" s="176" t="s">
        <v>497</v>
      </c>
      <c r="D150" s="176" t="s">
        <v>144</v>
      </c>
      <c r="E150" s="177" t="s">
        <v>838</v>
      </c>
      <c r="F150" s="178" t="s">
        <v>839</v>
      </c>
      <c r="G150" s="179" t="s">
        <v>344</v>
      </c>
      <c r="H150" s="180">
        <v>400</v>
      </c>
      <c r="I150" s="181"/>
      <c r="J150" s="182">
        <f>ROUND(I150*H150,2)</f>
        <v>0</v>
      </c>
      <c r="K150" s="178" t="s">
        <v>3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163</v>
      </c>
      <c r="AT150" s="187" t="s">
        <v>144</v>
      </c>
      <c r="AU150" s="187" t="s">
        <v>80</v>
      </c>
      <c r="AY150" s="21" t="s">
        <v>141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80</v>
      </c>
      <c r="BK150" s="188">
        <f>ROUND(I150*H150,2)</f>
        <v>0</v>
      </c>
      <c r="BL150" s="21" t="s">
        <v>163</v>
      </c>
      <c r="BM150" s="187" t="s">
        <v>840</v>
      </c>
    </row>
    <row r="151" s="2" customFormat="1" ht="24.15" customHeight="1">
      <c r="A151" s="40"/>
      <c r="B151" s="175"/>
      <c r="C151" s="223" t="s">
        <v>502</v>
      </c>
      <c r="D151" s="223" t="s">
        <v>271</v>
      </c>
      <c r="E151" s="224" t="s">
        <v>841</v>
      </c>
      <c r="F151" s="225" t="s">
        <v>842</v>
      </c>
      <c r="G151" s="226" t="s">
        <v>344</v>
      </c>
      <c r="H151" s="227">
        <v>400</v>
      </c>
      <c r="I151" s="228"/>
      <c r="J151" s="229">
        <f>ROUND(I151*H151,2)</f>
        <v>0</v>
      </c>
      <c r="K151" s="225" t="s">
        <v>3</v>
      </c>
      <c r="L151" s="230"/>
      <c r="M151" s="231" t="s">
        <v>3</v>
      </c>
      <c r="N151" s="232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254</v>
      </c>
      <c r="AT151" s="187" t="s">
        <v>271</v>
      </c>
      <c r="AU151" s="187" t="s">
        <v>80</v>
      </c>
      <c r="AY151" s="21" t="s">
        <v>141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80</v>
      </c>
      <c r="BK151" s="188">
        <f>ROUND(I151*H151,2)</f>
        <v>0</v>
      </c>
      <c r="BL151" s="21" t="s">
        <v>163</v>
      </c>
      <c r="BM151" s="187" t="s">
        <v>843</v>
      </c>
    </row>
    <row r="152" s="2" customFormat="1" ht="24.15" customHeight="1">
      <c r="A152" s="40"/>
      <c r="B152" s="175"/>
      <c r="C152" s="176" t="s">
        <v>508</v>
      </c>
      <c r="D152" s="176" t="s">
        <v>144</v>
      </c>
      <c r="E152" s="177" t="s">
        <v>844</v>
      </c>
      <c r="F152" s="178" t="s">
        <v>845</v>
      </c>
      <c r="G152" s="179" t="s">
        <v>344</v>
      </c>
      <c r="H152" s="180">
        <v>300</v>
      </c>
      <c r="I152" s="181"/>
      <c r="J152" s="182">
        <f>ROUND(I152*H152,2)</f>
        <v>0</v>
      </c>
      <c r="K152" s="178" t="s">
        <v>3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163</v>
      </c>
      <c r="AT152" s="187" t="s">
        <v>144</v>
      </c>
      <c r="AU152" s="187" t="s">
        <v>80</v>
      </c>
      <c r="AY152" s="21" t="s">
        <v>141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80</v>
      </c>
      <c r="BK152" s="188">
        <f>ROUND(I152*H152,2)</f>
        <v>0</v>
      </c>
      <c r="BL152" s="21" t="s">
        <v>163</v>
      </c>
      <c r="BM152" s="187" t="s">
        <v>846</v>
      </c>
    </row>
    <row r="153" s="2" customFormat="1" ht="24.15" customHeight="1">
      <c r="A153" s="40"/>
      <c r="B153" s="175"/>
      <c r="C153" s="176" t="s">
        <v>515</v>
      </c>
      <c r="D153" s="176" t="s">
        <v>144</v>
      </c>
      <c r="E153" s="177" t="s">
        <v>847</v>
      </c>
      <c r="F153" s="178" t="s">
        <v>848</v>
      </c>
      <c r="G153" s="179" t="s">
        <v>344</v>
      </c>
      <c r="H153" s="180">
        <v>300</v>
      </c>
      <c r="I153" s="181"/>
      <c r="J153" s="182">
        <f>ROUND(I153*H153,2)</f>
        <v>0</v>
      </c>
      <c r="K153" s="178" t="s">
        <v>3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163</v>
      </c>
      <c r="AT153" s="187" t="s">
        <v>144</v>
      </c>
      <c r="AU153" s="187" t="s">
        <v>80</v>
      </c>
      <c r="AY153" s="21" t="s">
        <v>141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80</v>
      </c>
      <c r="BK153" s="188">
        <f>ROUND(I153*H153,2)</f>
        <v>0</v>
      </c>
      <c r="BL153" s="21" t="s">
        <v>163</v>
      </c>
      <c r="BM153" s="187" t="s">
        <v>849</v>
      </c>
    </row>
    <row r="154" s="2" customFormat="1" ht="24.15" customHeight="1">
      <c r="A154" s="40"/>
      <c r="B154" s="175"/>
      <c r="C154" s="223" t="s">
        <v>524</v>
      </c>
      <c r="D154" s="223" t="s">
        <v>271</v>
      </c>
      <c r="E154" s="224" t="s">
        <v>850</v>
      </c>
      <c r="F154" s="225" t="s">
        <v>851</v>
      </c>
      <c r="G154" s="226" t="s">
        <v>621</v>
      </c>
      <c r="H154" s="244"/>
      <c r="I154" s="228"/>
      <c r="J154" s="229">
        <f>ROUND(I154*H154,2)</f>
        <v>0</v>
      </c>
      <c r="K154" s="225" t="s">
        <v>3</v>
      </c>
      <c r="L154" s="230"/>
      <c r="M154" s="231" t="s">
        <v>3</v>
      </c>
      <c r="N154" s="232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254</v>
      </c>
      <c r="AT154" s="187" t="s">
        <v>271</v>
      </c>
      <c r="AU154" s="187" t="s">
        <v>80</v>
      </c>
      <c r="AY154" s="21" t="s">
        <v>141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80</v>
      </c>
      <c r="BK154" s="188">
        <f>ROUND(I154*H154,2)</f>
        <v>0</v>
      </c>
      <c r="BL154" s="21" t="s">
        <v>163</v>
      </c>
      <c r="BM154" s="187" t="s">
        <v>852</v>
      </c>
    </row>
    <row r="155" s="2" customFormat="1" ht="16.5" customHeight="1">
      <c r="A155" s="40"/>
      <c r="B155" s="175"/>
      <c r="C155" s="223" t="s">
        <v>530</v>
      </c>
      <c r="D155" s="223" t="s">
        <v>271</v>
      </c>
      <c r="E155" s="224" t="s">
        <v>853</v>
      </c>
      <c r="F155" s="225" t="s">
        <v>854</v>
      </c>
      <c r="G155" s="226" t="s">
        <v>621</v>
      </c>
      <c r="H155" s="244"/>
      <c r="I155" s="228"/>
      <c r="J155" s="229">
        <f>ROUND(I155*H155,2)</f>
        <v>0</v>
      </c>
      <c r="K155" s="225" t="s">
        <v>3</v>
      </c>
      <c r="L155" s="230"/>
      <c r="M155" s="231" t="s">
        <v>3</v>
      </c>
      <c r="N155" s="232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254</v>
      </c>
      <c r="AT155" s="187" t="s">
        <v>271</v>
      </c>
      <c r="AU155" s="187" t="s">
        <v>80</v>
      </c>
      <c r="AY155" s="21" t="s">
        <v>141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80</v>
      </c>
      <c r="BK155" s="188">
        <f>ROUND(I155*H155,2)</f>
        <v>0</v>
      </c>
      <c r="BL155" s="21" t="s">
        <v>163</v>
      </c>
      <c r="BM155" s="187" t="s">
        <v>855</v>
      </c>
    </row>
    <row r="156" s="12" customFormat="1" ht="25.92" customHeight="1">
      <c r="A156" s="12"/>
      <c r="B156" s="162"/>
      <c r="C156" s="12"/>
      <c r="D156" s="163" t="s">
        <v>71</v>
      </c>
      <c r="E156" s="164" t="s">
        <v>856</v>
      </c>
      <c r="F156" s="164" t="s">
        <v>857</v>
      </c>
      <c r="G156" s="12"/>
      <c r="H156" s="12"/>
      <c r="I156" s="165"/>
      <c r="J156" s="166">
        <f>BK156</f>
        <v>0</v>
      </c>
      <c r="K156" s="12"/>
      <c r="L156" s="162"/>
      <c r="M156" s="167"/>
      <c r="N156" s="168"/>
      <c r="O156" s="168"/>
      <c r="P156" s="169">
        <f>SUM(P157:P169)</f>
        <v>0</v>
      </c>
      <c r="Q156" s="168"/>
      <c r="R156" s="169">
        <f>SUM(R157:R169)</f>
        <v>0</v>
      </c>
      <c r="S156" s="168"/>
      <c r="T156" s="170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3" t="s">
        <v>80</v>
      </c>
      <c r="AT156" s="171" t="s">
        <v>71</v>
      </c>
      <c r="AU156" s="171" t="s">
        <v>72</v>
      </c>
      <c r="AY156" s="163" t="s">
        <v>141</v>
      </c>
      <c r="BK156" s="172">
        <f>SUM(BK157:BK169)</f>
        <v>0</v>
      </c>
    </row>
    <row r="157" s="2" customFormat="1" ht="24.15" customHeight="1">
      <c r="A157" s="40"/>
      <c r="B157" s="175"/>
      <c r="C157" s="176" t="s">
        <v>536</v>
      </c>
      <c r="D157" s="176" t="s">
        <v>144</v>
      </c>
      <c r="E157" s="177" t="s">
        <v>858</v>
      </c>
      <c r="F157" s="178" t="s">
        <v>859</v>
      </c>
      <c r="G157" s="179" t="s">
        <v>374</v>
      </c>
      <c r="H157" s="180">
        <v>4</v>
      </c>
      <c r="I157" s="181"/>
      <c r="J157" s="182">
        <f>ROUND(I157*H157,2)</f>
        <v>0</v>
      </c>
      <c r="K157" s="178" t="s">
        <v>3</v>
      </c>
      <c r="L157" s="41"/>
      <c r="M157" s="183" t="s">
        <v>3</v>
      </c>
      <c r="N157" s="184" t="s">
        <v>43</v>
      </c>
      <c r="O157" s="7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163</v>
      </c>
      <c r="AT157" s="187" t="s">
        <v>144</v>
      </c>
      <c r="AU157" s="187" t="s">
        <v>80</v>
      </c>
      <c r="AY157" s="21" t="s">
        <v>141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80</v>
      </c>
      <c r="BK157" s="188">
        <f>ROUND(I157*H157,2)</f>
        <v>0</v>
      </c>
      <c r="BL157" s="21" t="s">
        <v>163</v>
      </c>
      <c r="BM157" s="187" t="s">
        <v>860</v>
      </c>
    </row>
    <row r="158" s="2" customFormat="1" ht="21.75" customHeight="1">
      <c r="A158" s="40"/>
      <c r="B158" s="175"/>
      <c r="C158" s="176" t="s">
        <v>543</v>
      </c>
      <c r="D158" s="176" t="s">
        <v>144</v>
      </c>
      <c r="E158" s="177" t="s">
        <v>861</v>
      </c>
      <c r="F158" s="178" t="s">
        <v>862</v>
      </c>
      <c r="G158" s="179" t="s">
        <v>147</v>
      </c>
      <c r="H158" s="180">
        <v>1</v>
      </c>
      <c r="I158" s="181"/>
      <c r="J158" s="182">
        <f>ROUND(I158*H158,2)</f>
        <v>0</v>
      </c>
      <c r="K158" s="178" t="s">
        <v>3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163</v>
      </c>
      <c r="AT158" s="187" t="s">
        <v>144</v>
      </c>
      <c r="AU158" s="187" t="s">
        <v>80</v>
      </c>
      <c r="AY158" s="21" t="s">
        <v>141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80</v>
      </c>
      <c r="BK158" s="188">
        <f>ROUND(I158*H158,2)</f>
        <v>0</v>
      </c>
      <c r="BL158" s="21" t="s">
        <v>163</v>
      </c>
      <c r="BM158" s="187" t="s">
        <v>863</v>
      </c>
    </row>
    <row r="159" s="2" customFormat="1">
      <c r="A159" s="40"/>
      <c r="B159" s="41"/>
      <c r="C159" s="40"/>
      <c r="D159" s="194" t="s">
        <v>185</v>
      </c>
      <c r="E159" s="40"/>
      <c r="F159" s="195" t="s">
        <v>864</v>
      </c>
      <c r="G159" s="40"/>
      <c r="H159" s="40"/>
      <c r="I159" s="191"/>
      <c r="J159" s="40"/>
      <c r="K159" s="40"/>
      <c r="L159" s="41"/>
      <c r="M159" s="192"/>
      <c r="N159" s="193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185</v>
      </c>
      <c r="AU159" s="21" t="s">
        <v>80</v>
      </c>
    </row>
    <row r="160" s="2" customFormat="1" ht="16.5" customHeight="1">
      <c r="A160" s="40"/>
      <c r="B160" s="175"/>
      <c r="C160" s="176" t="s">
        <v>548</v>
      </c>
      <c r="D160" s="176" t="s">
        <v>144</v>
      </c>
      <c r="E160" s="177" t="s">
        <v>865</v>
      </c>
      <c r="F160" s="178" t="s">
        <v>866</v>
      </c>
      <c r="G160" s="179" t="s">
        <v>147</v>
      </c>
      <c r="H160" s="180">
        <v>1</v>
      </c>
      <c r="I160" s="181"/>
      <c r="J160" s="182">
        <f>ROUND(I160*H160,2)</f>
        <v>0</v>
      </c>
      <c r="K160" s="178" t="s">
        <v>3</v>
      </c>
      <c r="L160" s="41"/>
      <c r="M160" s="183" t="s">
        <v>3</v>
      </c>
      <c r="N160" s="184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163</v>
      </c>
      <c r="AT160" s="187" t="s">
        <v>144</v>
      </c>
      <c r="AU160" s="187" t="s">
        <v>80</v>
      </c>
      <c r="AY160" s="21" t="s">
        <v>141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80</v>
      </c>
      <c r="BK160" s="188">
        <f>ROUND(I160*H160,2)</f>
        <v>0</v>
      </c>
      <c r="BL160" s="21" t="s">
        <v>163</v>
      </c>
      <c r="BM160" s="187" t="s">
        <v>867</v>
      </c>
    </row>
    <row r="161" s="2" customFormat="1">
      <c r="A161" s="40"/>
      <c r="B161" s="41"/>
      <c r="C161" s="40"/>
      <c r="D161" s="194" t="s">
        <v>185</v>
      </c>
      <c r="E161" s="40"/>
      <c r="F161" s="195" t="s">
        <v>868</v>
      </c>
      <c r="G161" s="40"/>
      <c r="H161" s="40"/>
      <c r="I161" s="191"/>
      <c r="J161" s="40"/>
      <c r="K161" s="40"/>
      <c r="L161" s="41"/>
      <c r="M161" s="192"/>
      <c r="N161" s="193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1" t="s">
        <v>185</v>
      </c>
      <c r="AU161" s="21" t="s">
        <v>80</v>
      </c>
    </row>
    <row r="162" s="2" customFormat="1" ht="16.5" customHeight="1">
      <c r="A162" s="40"/>
      <c r="B162" s="175"/>
      <c r="C162" s="223" t="s">
        <v>552</v>
      </c>
      <c r="D162" s="223" t="s">
        <v>271</v>
      </c>
      <c r="E162" s="224" t="s">
        <v>869</v>
      </c>
      <c r="F162" s="225" t="s">
        <v>870</v>
      </c>
      <c r="G162" s="226" t="s">
        <v>147</v>
      </c>
      <c r="H162" s="227">
        <v>1</v>
      </c>
      <c r="I162" s="228"/>
      <c r="J162" s="229">
        <f>ROUND(I162*H162,2)</f>
        <v>0</v>
      </c>
      <c r="K162" s="225" t="s">
        <v>3</v>
      </c>
      <c r="L162" s="230"/>
      <c r="M162" s="231" t="s">
        <v>3</v>
      </c>
      <c r="N162" s="232" t="s">
        <v>43</v>
      </c>
      <c r="O162" s="7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7" t="s">
        <v>254</v>
      </c>
      <c r="AT162" s="187" t="s">
        <v>271</v>
      </c>
      <c r="AU162" s="187" t="s">
        <v>80</v>
      </c>
      <c r="AY162" s="21" t="s">
        <v>141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1" t="s">
        <v>80</v>
      </c>
      <c r="BK162" s="188">
        <f>ROUND(I162*H162,2)</f>
        <v>0</v>
      </c>
      <c r="BL162" s="21" t="s">
        <v>163</v>
      </c>
      <c r="BM162" s="187" t="s">
        <v>871</v>
      </c>
    </row>
    <row r="163" s="2" customFormat="1">
      <c r="A163" s="40"/>
      <c r="B163" s="41"/>
      <c r="C163" s="40"/>
      <c r="D163" s="194" t="s">
        <v>185</v>
      </c>
      <c r="E163" s="40"/>
      <c r="F163" s="195" t="s">
        <v>872</v>
      </c>
      <c r="G163" s="40"/>
      <c r="H163" s="40"/>
      <c r="I163" s="191"/>
      <c r="J163" s="40"/>
      <c r="K163" s="40"/>
      <c r="L163" s="41"/>
      <c r="M163" s="192"/>
      <c r="N163" s="193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1" t="s">
        <v>185</v>
      </c>
      <c r="AU163" s="21" t="s">
        <v>80</v>
      </c>
    </row>
    <row r="164" s="2" customFormat="1" ht="24.15" customHeight="1">
      <c r="A164" s="40"/>
      <c r="B164" s="175"/>
      <c r="C164" s="223" t="s">
        <v>557</v>
      </c>
      <c r="D164" s="223" t="s">
        <v>271</v>
      </c>
      <c r="E164" s="224" t="s">
        <v>873</v>
      </c>
      <c r="F164" s="225" t="s">
        <v>874</v>
      </c>
      <c r="G164" s="226" t="s">
        <v>147</v>
      </c>
      <c r="H164" s="227">
        <v>1</v>
      </c>
      <c r="I164" s="228"/>
      <c r="J164" s="229">
        <f>ROUND(I164*H164,2)</f>
        <v>0</v>
      </c>
      <c r="K164" s="225" t="s">
        <v>3</v>
      </c>
      <c r="L164" s="230"/>
      <c r="M164" s="231" t="s">
        <v>3</v>
      </c>
      <c r="N164" s="232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254</v>
      </c>
      <c r="AT164" s="187" t="s">
        <v>271</v>
      </c>
      <c r="AU164" s="187" t="s">
        <v>80</v>
      </c>
      <c r="AY164" s="21" t="s">
        <v>141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80</v>
      </c>
      <c r="BK164" s="188">
        <f>ROUND(I164*H164,2)</f>
        <v>0</v>
      </c>
      <c r="BL164" s="21" t="s">
        <v>163</v>
      </c>
      <c r="BM164" s="187" t="s">
        <v>875</v>
      </c>
    </row>
    <row r="165" s="2" customFormat="1">
      <c r="A165" s="40"/>
      <c r="B165" s="41"/>
      <c r="C165" s="40"/>
      <c r="D165" s="194" t="s">
        <v>185</v>
      </c>
      <c r="E165" s="40"/>
      <c r="F165" s="195" t="s">
        <v>876</v>
      </c>
      <c r="G165" s="40"/>
      <c r="H165" s="40"/>
      <c r="I165" s="191"/>
      <c r="J165" s="40"/>
      <c r="K165" s="40"/>
      <c r="L165" s="41"/>
      <c r="M165" s="192"/>
      <c r="N165" s="193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185</v>
      </c>
      <c r="AU165" s="21" t="s">
        <v>80</v>
      </c>
    </row>
    <row r="166" s="2" customFormat="1" ht="16.5" customHeight="1">
      <c r="A166" s="40"/>
      <c r="B166" s="175"/>
      <c r="C166" s="176" t="s">
        <v>561</v>
      </c>
      <c r="D166" s="176" t="s">
        <v>144</v>
      </c>
      <c r="E166" s="177" t="s">
        <v>877</v>
      </c>
      <c r="F166" s="178" t="s">
        <v>878</v>
      </c>
      <c r="G166" s="179" t="s">
        <v>147</v>
      </c>
      <c r="H166" s="180">
        <v>1</v>
      </c>
      <c r="I166" s="181"/>
      <c r="J166" s="182">
        <f>ROUND(I166*H166,2)</f>
        <v>0</v>
      </c>
      <c r="K166" s="178" t="s">
        <v>3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163</v>
      </c>
      <c r="AT166" s="187" t="s">
        <v>144</v>
      </c>
      <c r="AU166" s="187" t="s">
        <v>80</v>
      </c>
      <c r="AY166" s="21" t="s">
        <v>141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80</v>
      </c>
      <c r="BK166" s="188">
        <f>ROUND(I166*H166,2)</f>
        <v>0</v>
      </c>
      <c r="BL166" s="21" t="s">
        <v>163</v>
      </c>
      <c r="BM166" s="187" t="s">
        <v>879</v>
      </c>
    </row>
    <row r="167" s="2" customFormat="1">
      <c r="A167" s="40"/>
      <c r="B167" s="41"/>
      <c r="C167" s="40"/>
      <c r="D167" s="194" t="s">
        <v>185</v>
      </c>
      <c r="E167" s="40"/>
      <c r="F167" s="195" t="s">
        <v>880</v>
      </c>
      <c r="G167" s="40"/>
      <c r="H167" s="40"/>
      <c r="I167" s="191"/>
      <c r="J167" s="40"/>
      <c r="K167" s="40"/>
      <c r="L167" s="41"/>
      <c r="M167" s="192"/>
      <c r="N167" s="193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1" t="s">
        <v>185</v>
      </c>
      <c r="AU167" s="21" t="s">
        <v>80</v>
      </c>
    </row>
    <row r="168" s="2" customFormat="1" ht="16.5" customHeight="1">
      <c r="A168" s="40"/>
      <c r="B168" s="175"/>
      <c r="C168" s="176" t="s">
        <v>359</v>
      </c>
      <c r="D168" s="176" t="s">
        <v>144</v>
      </c>
      <c r="E168" s="177" t="s">
        <v>881</v>
      </c>
      <c r="F168" s="178" t="s">
        <v>882</v>
      </c>
      <c r="G168" s="179" t="s">
        <v>147</v>
      </c>
      <c r="H168" s="180">
        <v>1</v>
      </c>
      <c r="I168" s="181"/>
      <c r="J168" s="182">
        <f>ROUND(I168*H168,2)</f>
        <v>0</v>
      </c>
      <c r="K168" s="178" t="s">
        <v>3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163</v>
      </c>
      <c r="AT168" s="187" t="s">
        <v>144</v>
      </c>
      <c r="AU168" s="187" t="s">
        <v>80</v>
      </c>
      <c r="AY168" s="21" t="s">
        <v>141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80</v>
      </c>
      <c r="BK168" s="188">
        <f>ROUND(I168*H168,2)</f>
        <v>0</v>
      </c>
      <c r="BL168" s="21" t="s">
        <v>163</v>
      </c>
      <c r="BM168" s="187" t="s">
        <v>883</v>
      </c>
    </row>
    <row r="169" s="2" customFormat="1">
      <c r="A169" s="40"/>
      <c r="B169" s="41"/>
      <c r="C169" s="40"/>
      <c r="D169" s="194" t="s">
        <v>185</v>
      </c>
      <c r="E169" s="40"/>
      <c r="F169" s="195" t="s">
        <v>884</v>
      </c>
      <c r="G169" s="40"/>
      <c r="H169" s="40"/>
      <c r="I169" s="191"/>
      <c r="J169" s="40"/>
      <c r="K169" s="40"/>
      <c r="L169" s="41"/>
      <c r="M169" s="192"/>
      <c r="N169" s="193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1" t="s">
        <v>185</v>
      </c>
      <c r="AU169" s="21" t="s">
        <v>80</v>
      </c>
    </row>
    <row r="170" s="12" customFormat="1" ht="25.92" customHeight="1">
      <c r="A170" s="12"/>
      <c r="B170" s="162"/>
      <c r="C170" s="12"/>
      <c r="D170" s="163" t="s">
        <v>71</v>
      </c>
      <c r="E170" s="164" t="s">
        <v>885</v>
      </c>
      <c r="F170" s="164" t="s">
        <v>886</v>
      </c>
      <c r="G170" s="12"/>
      <c r="H170" s="12"/>
      <c r="I170" s="165"/>
      <c r="J170" s="166">
        <f>BK170</f>
        <v>0</v>
      </c>
      <c r="K170" s="12"/>
      <c r="L170" s="162"/>
      <c r="M170" s="167"/>
      <c r="N170" s="168"/>
      <c r="O170" s="168"/>
      <c r="P170" s="169">
        <f>SUM(P171:P198)</f>
        <v>0</v>
      </c>
      <c r="Q170" s="168"/>
      <c r="R170" s="169">
        <f>SUM(R171:R198)</f>
        <v>0</v>
      </c>
      <c r="S170" s="168"/>
      <c r="T170" s="170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3" t="s">
        <v>80</v>
      </c>
      <c r="AT170" s="171" t="s">
        <v>71</v>
      </c>
      <c r="AU170" s="171" t="s">
        <v>72</v>
      </c>
      <c r="AY170" s="163" t="s">
        <v>141</v>
      </c>
      <c r="BK170" s="172">
        <f>SUM(BK171:BK198)</f>
        <v>0</v>
      </c>
    </row>
    <row r="171" s="2" customFormat="1" ht="24.15" customHeight="1">
      <c r="A171" s="40"/>
      <c r="B171" s="175"/>
      <c r="C171" s="176" t="s">
        <v>569</v>
      </c>
      <c r="D171" s="176" t="s">
        <v>144</v>
      </c>
      <c r="E171" s="177" t="s">
        <v>887</v>
      </c>
      <c r="F171" s="178" t="s">
        <v>888</v>
      </c>
      <c r="G171" s="179" t="s">
        <v>344</v>
      </c>
      <c r="H171" s="180">
        <v>268</v>
      </c>
      <c r="I171" s="181"/>
      <c r="J171" s="182">
        <f>ROUND(I171*H171,2)</f>
        <v>0</v>
      </c>
      <c r="K171" s="178" t="s">
        <v>3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163</v>
      </c>
      <c r="AT171" s="187" t="s">
        <v>144</v>
      </c>
      <c r="AU171" s="187" t="s">
        <v>80</v>
      </c>
      <c r="AY171" s="21" t="s">
        <v>141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80</v>
      </c>
      <c r="BK171" s="188">
        <f>ROUND(I171*H171,2)</f>
        <v>0</v>
      </c>
      <c r="BL171" s="21" t="s">
        <v>163</v>
      </c>
      <c r="BM171" s="187" t="s">
        <v>889</v>
      </c>
    </row>
    <row r="172" s="2" customFormat="1" ht="24.15" customHeight="1">
      <c r="A172" s="40"/>
      <c r="B172" s="175"/>
      <c r="C172" s="223" t="s">
        <v>575</v>
      </c>
      <c r="D172" s="223" t="s">
        <v>271</v>
      </c>
      <c r="E172" s="224" t="s">
        <v>890</v>
      </c>
      <c r="F172" s="225" t="s">
        <v>891</v>
      </c>
      <c r="G172" s="226" t="s">
        <v>344</v>
      </c>
      <c r="H172" s="227">
        <v>268</v>
      </c>
      <c r="I172" s="228"/>
      <c r="J172" s="229">
        <f>ROUND(I172*H172,2)</f>
        <v>0</v>
      </c>
      <c r="K172" s="225" t="s">
        <v>3</v>
      </c>
      <c r="L172" s="230"/>
      <c r="M172" s="231" t="s">
        <v>3</v>
      </c>
      <c r="N172" s="232" t="s">
        <v>43</v>
      </c>
      <c r="O172" s="74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7" t="s">
        <v>254</v>
      </c>
      <c r="AT172" s="187" t="s">
        <v>271</v>
      </c>
      <c r="AU172" s="187" t="s">
        <v>80</v>
      </c>
      <c r="AY172" s="21" t="s">
        <v>141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1" t="s">
        <v>80</v>
      </c>
      <c r="BK172" s="188">
        <f>ROUND(I172*H172,2)</f>
        <v>0</v>
      </c>
      <c r="BL172" s="21" t="s">
        <v>163</v>
      </c>
      <c r="BM172" s="187" t="s">
        <v>892</v>
      </c>
    </row>
    <row r="173" s="2" customFormat="1" ht="16.5" customHeight="1">
      <c r="A173" s="40"/>
      <c r="B173" s="175"/>
      <c r="C173" s="176" t="s">
        <v>579</v>
      </c>
      <c r="D173" s="176" t="s">
        <v>144</v>
      </c>
      <c r="E173" s="177" t="s">
        <v>893</v>
      </c>
      <c r="F173" s="178" t="s">
        <v>894</v>
      </c>
      <c r="G173" s="179" t="s">
        <v>374</v>
      </c>
      <c r="H173" s="180">
        <v>328</v>
      </c>
      <c r="I173" s="181"/>
      <c r="J173" s="182">
        <f>ROUND(I173*H173,2)</f>
        <v>0</v>
      </c>
      <c r="K173" s="178" t="s">
        <v>3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163</v>
      </c>
      <c r="AT173" s="187" t="s">
        <v>144</v>
      </c>
      <c r="AU173" s="187" t="s">
        <v>80</v>
      </c>
      <c r="AY173" s="21" t="s">
        <v>141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80</v>
      </c>
      <c r="BK173" s="188">
        <f>ROUND(I173*H173,2)</f>
        <v>0</v>
      </c>
      <c r="BL173" s="21" t="s">
        <v>163</v>
      </c>
      <c r="BM173" s="187" t="s">
        <v>895</v>
      </c>
    </row>
    <row r="174" s="2" customFormat="1" ht="24.15" customHeight="1">
      <c r="A174" s="40"/>
      <c r="B174" s="175"/>
      <c r="C174" s="223" t="s">
        <v>583</v>
      </c>
      <c r="D174" s="223" t="s">
        <v>271</v>
      </c>
      <c r="E174" s="224" t="s">
        <v>896</v>
      </c>
      <c r="F174" s="225" t="s">
        <v>897</v>
      </c>
      <c r="G174" s="226" t="s">
        <v>374</v>
      </c>
      <c r="H174" s="227">
        <v>328</v>
      </c>
      <c r="I174" s="228"/>
      <c r="J174" s="229">
        <f>ROUND(I174*H174,2)</f>
        <v>0</v>
      </c>
      <c r="K174" s="225" t="s">
        <v>3</v>
      </c>
      <c r="L174" s="230"/>
      <c r="M174" s="231" t="s">
        <v>3</v>
      </c>
      <c r="N174" s="232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254</v>
      </c>
      <c r="AT174" s="187" t="s">
        <v>271</v>
      </c>
      <c r="AU174" s="187" t="s">
        <v>80</v>
      </c>
      <c r="AY174" s="21" t="s">
        <v>141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80</v>
      </c>
      <c r="BK174" s="188">
        <f>ROUND(I174*H174,2)</f>
        <v>0</v>
      </c>
      <c r="BL174" s="21" t="s">
        <v>163</v>
      </c>
      <c r="BM174" s="187" t="s">
        <v>898</v>
      </c>
    </row>
    <row r="175" s="2" customFormat="1" ht="24.15" customHeight="1">
      <c r="A175" s="40"/>
      <c r="B175" s="175"/>
      <c r="C175" s="176" t="s">
        <v>587</v>
      </c>
      <c r="D175" s="176" t="s">
        <v>144</v>
      </c>
      <c r="E175" s="177" t="s">
        <v>899</v>
      </c>
      <c r="F175" s="178" t="s">
        <v>900</v>
      </c>
      <c r="G175" s="179" t="s">
        <v>344</v>
      </c>
      <c r="H175" s="180">
        <v>245</v>
      </c>
      <c r="I175" s="181"/>
      <c r="J175" s="182">
        <f>ROUND(I175*H175,2)</f>
        <v>0</v>
      </c>
      <c r="K175" s="178" t="s">
        <v>3</v>
      </c>
      <c r="L175" s="41"/>
      <c r="M175" s="183" t="s">
        <v>3</v>
      </c>
      <c r="N175" s="184" t="s">
        <v>43</v>
      </c>
      <c r="O175" s="7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7" t="s">
        <v>163</v>
      </c>
      <c r="AT175" s="187" t="s">
        <v>144</v>
      </c>
      <c r="AU175" s="187" t="s">
        <v>80</v>
      </c>
      <c r="AY175" s="21" t="s">
        <v>141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1" t="s">
        <v>80</v>
      </c>
      <c r="BK175" s="188">
        <f>ROUND(I175*H175,2)</f>
        <v>0</v>
      </c>
      <c r="BL175" s="21" t="s">
        <v>163</v>
      </c>
      <c r="BM175" s="187" t="s">
        <v>901</v>
      </c>
    </row>
    <row r="176" s="2" customFormat="1" ht="16.5" customHeight="1">
      <c r="A176" s="40"/>
      <c r="B176" s="175"/>
      <c r="C176" s="223" t="s">
        <v>593</v>
      </c>
      <c r="D176" s="223" t="s">
        <v>271</v>
      </c>
      <c r="E176" s="224" t="s">
        <v>902</v>
      </c>
      <c r="F176" s="225" t="s">
        <v>903</v>
      </c>
      <c r="G176" s="226" t="s">
        <v>344</v>
      </c>
      <c r="H176" s="227">
        <v>245</v>
      </c>
      <c r="I176" s="228"/>
      <c r="J176" s="229">
        <f>ROUND(I176*H176,2)</f>
        <v>0</v>
      </c>
      <c r="K176" s="225" t="s">
        <v>3</v>
      </c>
      <c r="L176" s="230"/>
      <c r="M176" s="231" t="s">
        <v>3</v>
      </c>
      <c r="N176" s="232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254</v>
      </c>
      <c r="AT176" s="187" t="s">
        <v>271</v>
      </c>
      <c r="AU176" s="187" t="s">
        <v>80</v>
      </c>
      <c r="AY176" s="21" t="s">
        <v>141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80</v>
      </c>
      <c r="BK176" s="188">
        <f>ROUND(I176*H176,2)</f>
        <v>0</v>
      </c>
      <c r="BL176" s="21" t="s">
        <v>163</v>
      </c>
      <c r="BM176" s="187" t="s">
        <v>904</v>
      </c>
    </row>
    <row r="177" s="2" customFormat="1" ht="24.15" customHeight="1">
      <c r="A177" s="40"/>
      <c r="B177" s="175"/>
      <c r="C177" s="176" t="s">
        <v>597</v>
      </c>
      <c r="D177" s="176" t="s">
        <v>144</v>
      </c>
      <c r="E177" s="177" t="s">
        <v>905</v>
      </c>
      <c r="F177" s="178" t="s">
        <v>906</v>
      </c>
      <c r="G177" s="179" t="s">
        <v>344</v>
      </c>
      <c r="H177" s="180">
        <v>295</v>
      </c>
      <c r="I177" s="181"/>
      <c r="J177" s="182">
        <f>ROUND(I177*H177,2)</f>
        <v>0</v>
      </c>
      <c r="K177" s="178" t="s">
        <v>3</v>
      </c>
      <c r="L177" s="41"/>
      <c r="M177" s="183" t="s">
        <v>3</v>
      </c>
      <c r="N177" s="184" t="s">
        <v>43</v>
      </c>
      <c r="O177" s="7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87" t="s">
        <v>163</v>
      </c>
      <c r="AT177" s="187" t="s">
        <v>144</v>
      </c>
      <c r="AU177" s="187" t="s">
        <v>80</v>
      </c>
      <c r="AY177" s="21" t="s">
        <v>141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1" t="s">
        <v>80</v>
      </c>
      <c r="BK177" s="188">
        <f>ROUND(I177*H177,2)</f>
        <v>0</v>
      </c>
      <c r="BL177" s="21" t="s">
        <v>163</v>
      </c>
      <c r="BM177" s="187" t="s">
        <v>907</v>
      </c>
    </row>
    <row r="178" s="2" customFormat="1" ht="16.5" customHeight="1">
      <c r="A178" s="40"/>
      <c r="B178" s="175"/>
      <c r="C178" s="223" t="s">
        <v>601</v>
      </c>
      <c r="D178" s="223" t="s">
        <v>271</v>
      </c>
      <c r="E178" s="224" t="s">
        <v>908</v>
      </c>
      <c r="F178" s="225" t="s">
        <v>909</v>
      </c>
      <c r="G178" s="226" t="s">
        <v>344</v>
      </c>
      <c r="H178" s="227">
        <v>295</v>
      </c>
      <c r="I178" s="228"/>
      <c r="J178" s="229">
        <f>ROUND(I178*H178,2)</f>
        <v>0</v>
      </c>
      <c r="K178" s="225" t="s">
        <v>3</v>
      </c>
      <c r="L178" s="230"/>
      <c r="M178" s="231" t="s">
        <v>3</v>
      </c>
      <c r="N178" s="232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254</v>
      </c>
      <c r="AT178" s="187" t="s">
        <v>271</v>
      </c>
      <c r="AU178" s="187" t="s">
        <v>80</v>
      </c>
      <c r="AY178" s="21" t="s">
        <v>141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80</v>
      </c>
      <c r="BK178" s="188">
        <f>ROUND(I178*H178,2)</f>
        <v>0</v>
      </c>
      <c r="BL178" s="21" t="s">
        <v>163</v>
      </c>
      <c r="BM178" s="187" t="s">
        <v>910</v>
      </c>
    </row>
    <row r="179" s="2" customFormat="1" ht="24.15" customHeight="1">
      <c r="A179" s="40"/>
      <c r="B179" s="175"/>
      <c r="C179" s="176" t="s">
        <v>607</v>
      </c>
      <c r="D179" s="176" t="s">
        <v>144</v>
      </c>
      <c r="E179" s="177" t="s">
        <v>911</v>
      </c>
      <c r="F179" s="178" t="s">
        <v>912</v>
      </c>
      <c r="G179" s="179" t="s">
        <v>344</v>
      </c>
      <c r="H179" s="180">
        <v>295</v>
      </c>
      <c r="I179" s="181"/>
      <c r="J179" s="182">
        <f>ROUND(I179*H179,2)</f>
        <v>0</v>
      </c>
      <c r="K179" s="178" t="s">
        <v>3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163</v>
      </c>
      <c r="AT179" s="187" t="s">
        <v>144</v>
      </c>
      <c r="AU179" s="187" t="s">
        <v>80</v>
      </c>
      <c r="AY179" s="21" t="s">
        <v>141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80</v>
      </c>
      <c r="BK179" s="188">
        <f>ROUND(I179*H179,2)</f>
        <v>0</v>
      </c>
      <c r="BL179" s="21" t="s">
        <v>163</v>
      </c>
      <c r="BM179" s="187" t="s">
        <v>913</v>
      </c>
    </row>
    <row r="180" s="2" customFormat="1" ht="21.75" customHeight="1">
      <c r="A180" s="40"/>
      <c r="B180" s="175"/>
      <c r="C180" s="176" t="s">
        <v>611</v>
      </c>
      <c r="D180" s="176" t="s">
        <v>144</v>
      </c>
      <c r="E180" s="177" t="s">
        <v>914</v>
      </c>
      <c r="F180" s="178" t="s">
        <v>915</v>
      </c>
      <c r="G180" s="179" t="s">
        <v>344</v>
      </c>
      <c r="H180" s="180">
        <v>126</v>
      </c>
      <c r="I180" s="181"/>
      <c r="J180" s="182">
        <f>ROUND(I180*H180,2)</f>
        <v>0</v>
      </c>
      <c r="K180" s="178" t="s">
        <v>3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163</v>
      </c>
      <c r="AT180" s="187" t="s">
        <v>144</v>
      </c>
      <c r="AU180" s="187" t="s">
        <v>80</v>
      </c>
      <c r="AY180" s="21" t="s">
        <v>141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80</v>
      </c>
      <c r="BK180" s="188">
        <f>ROUND(I180*H180,2)</f>
        <v>0</v>
      </c>
      <c r="BL180" s="21" t="s">
        <v>163</v>
      </c>
      <c r="BM180" s="187" t="s">
        <v>916</v>
      </c>
    </row>
    <row r="181" s="2" customFormat="1" ht="16.5" customHeight="1">
      <c r="A181" s="40"/>
      <c r="B181" s="175"/>
      <c r="C181" s="176" t="s">
        <v>615</v>
      </c>
      <c r="D181" s="176" t="s">
        <v>144</v>
      </c>
      <c r="E181" s="177" t="s">
        <v>917</v>
      </c>
      <c r="F181" s="178" t="s">
        <v>918</v>
      </c>
      <c r="G181" s="179" t="s">
        <v>374</v>
      </c>
      <c r="H181" s="180">
        <v>10</v>
      </c>
      <c r="I181" s="181"/>
      <c r="J181" s="182">
        <f>ROUND(I181*H181,2)</f>
        <v>0</v>
      </c>
      <c r="K181" s="178" t="s">
        <v>3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163</v>
      </c>
      <c r="AT181" s="187" t="s">
        <v>144</v>
      </c>
      <c r="AU181" s="187" t="s">
        <v>80</v>
      </c>
      <c r="AY181" s="21" t="s">
        <v>141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80</v>
      </c>
      <c r="BK181" s="188">
        <f>ROUND(I181*H181,2)</f>
        <v>0</v>
      </c>
      <c r="BL181" s="21" t="s">
        <v>163</v>
      </c>
      <c r="BM181" s="187" t="s">
        <v>919</v>
      </c>
    </row>
    <row r="182" s="2" customFormat="1" ht="24.15" customHeight="1">
      <c r="A182" s="40"/>
      <c r="B182" s="175"/>
      <c r="C182" s="176" t="s">
        <v>618</v>
      </c>
      <c r="D182" s="176" t="s">
        <v>144</v>
      </c>
      <c r="E182" s="177" t="s">
        <v>920</v>
      </c>
      <c r="F182" s="178" t="s">
        <v>921</v>
      </c>
      <c r="G182" s="179" t="s">
        <v>213</v>
      </c>
      <c r="H182" s="180">
        <v>4</v>
      </c>
      <c r="I182" s="181"/>
      <c r="J182" s="182">
        <f>ROUND(I182*H182,2)</f>
        <v>0</v>
      </c>
      <c r="K182" s="178" t="s">
        <v>3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163</v>
      </c>
      <c r="AT182" s="187" t="s">
        <v>144</v>
      </c>
      <c r="AU182" s="187" t="s">
        <v>80</v>
      </c>
      <c r="AY182" s="21" t="s">
        <v>141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80</v>
      </c>
      <c r="BK182" s="188">
        <f>ROUND(I182*H182,2)</f>
        <v>0</v>
      </c>
      <c r="BL182" s="21" t="s">
        <v>163</v>
      </c>
      <c r="BM182" s="187" t="s">
        <v>922</v>
      </c>
    </row>
    <row r="183" s="2" customFormat="1">
      <c r="A183" s="40"/>
      <c r="B183" s="41"/>
      <c r="C183" s="40"/>
      <c r="D183" s="194" t="s">
        <v>185</v>
      </c>
      <c r="E183" s="40"/>
      <c r="F183" s="195" t="s">
        <v>923</v>
      </c>
      <c r="G183" s="40"/>
      <c r="H183" s="40"/>
      <c r="I183" s="191"/>
      <c r="J183" s="40"/>
      <c r="K183" s="40"/>
      <c r="L183" s="41"/>
      <c r="M183" s="192"/>
      <c r="N183" s="193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185</v>
      </c>
      <c r="AU183" s="21" t="s">
        <v>80</v>
      </c>
    </row>
    <row r="184" s="13" customFormat="1">
      <c r="A184" s="13"/>
      <c r="B184" s="200"/>
      <c r="C184" s="13"/>
      <c r="D184" s="194" t="s">
        <v>216</v>
      </c>
      <c r="E184" s="201" t="s">
        <v>3</v>
      </c>
      <c r="F184" s="202" t="s">
        <v>924</v>
      </c>
      <c r="G184" s="13"/>
      <c r="H184" s="203">
        <v>4</v>
      </c>
      <c r="I184" s="204"/>
      <c r="J184" s="13"/>
      <c r="K184" s="13"/>
      <c r="L184" s="200"/>
      <c r="M184" s="205"/>
      <c r="N184" s="206"/>
      <c r="O184" s="206"/>
      <c r="P184" s="206"/>
      <c r="Q184" s="206"/>
      <c r="R184" s="206"/>
      <c r="S184" s="206"/>
      <c r="T184" s="20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1" t="s">
        <v>216</v>
      </c>
      <c r="AU184" s="201" t="s">
        <v>80</v>
      </c>
      <c r="AV184" s="13" t="s">
        <v>82</v>
      </c>
      <c r="AW184" s="13" t="s">
        <v>34</v>
      </c>
      <c r="AX184" s="13" t="s">
        <v>72</v>
      </c>
      <c r="AY184" s="201" t="s">
        <v>141</v>
      </c>
    </row>
    <row r="185" s="15" customFormat="1">
      <c r="A185" s="15"/>
      <c r="B185" s="215"/>
      <c r="C185" s="15"/>
      <c r="D185" s="194" t="s">
        <v>216</v>
      </c>
      <c r="E185" s="216" t="s">
        <v>3</v>
      </c>
      <c r="F185" s="217" t="s">
        <v>220</v>
      </c>
      <c r="G185" s="15"/>
      <c r="H185" s="218">
        <v>4</v>
      </c>
      <c r="I185" s="219"/>
      <c r="J185" s="15"/>
      <c r="K185" s="15"/>
      <c r="L185" s="215"/>
      <c r="M185" s="220"/>
      <c r="N185" s="221"/>
      <c r="O185" s="221"/>
      <c r="P185" s="221"/>
      <c r="Q185" s="221"/>
      <c r="R185" s="221"/>
      <c r="S185" s="221"/>
      <c r="T185" s="22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16" t="s">
        <v>216</v>
      </c>
      <c r="AU185" s="216" t="s">
        <v>80</v>
      </c>
      <c r="AV185" s="15" t="s">
        <v>163</v>
      </c>
      <c r="AW185" s="15" t="s">
        <v>34</v>
      </c>
      <c r="AX185" s="15" t="s">
        <v>80</v>
      </c>
      <c r="AY185" s="216" t="s">
        <v>141</v>
      </c>
    </row>
    <row r="186" s="2" customFormat="1" ht="37.8" customHeight="1">
      <c r="A186" s="40"/>
      <c r="B186" s="175"/>
      <c r="C186" s="176" t="s">
        <v>626</v>
      </c>
      <c r="D186" s="176" t="s">
        <v>144</v>
      </c>
      <c r="E186" s="177" t="s">
        <v>925</v>
      </c>
      <c r="F186" s="178" t="s">
        <v>926</v>
      </c>
      <c r="G186" s="179" t="s">
        <v>213</v>
      </c>
      <c r="H186" s="180">
        <v>4</v>
      </c>
      <c r="I186" s="181"/>
      <c r="J186" s="182">
        <f>ROUND(I186*H186,2)</f>
        <v>0</v>
      </c>
      <c r="K186" s="178" t="s">
        <v>3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163</v>
      </c>
      <c r="AT186" s="187" t="s">
        <v>144</v>
      </c>
      <c r="AU186" s="187" t="s">
        <v>80</v>
      </c>
      <c r="AY186" s="21" t="s">
        <v>141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80</v>
      </c>
      <c r="BK186" s="188">
        <f>ROUND(I186*H186,2)</f>
        <v>0</v>
      </c>
      <c r="BL186" s="21" t="s">
        <v>163</v>
      </c>
      <c r="BM186" s="187" t="s">
        <v>927</v>
      </c>
    </row>
    <row r="187" s="13" customFormat="1">
      <c r="A187" s="13"/>
      <c r="B187" s="200"/>
      <c r="C187" s="13"/>
      <c r="D187" s="194" t="s">
        <v>216</v>
      </c>
      <c r="E187" s="201" t="s">
        <v>3</v>
      </c>
      <c r="F187" s="202" t="s">
        <v>924</v>
      </c>
      <c r="G187" s="13"/>
      <c r="H187" s="203">
        <v>4</v>
      </c>
      <c r="I187" s="204"/>
      <c r="J187" s="13"/>
      <c r="K187" s="13"/>
      <c r="L187" s="200"/>
      <c r="M187" s="205"/>
      <c r="N187" s="206"/>
      <c r="O187" s="206"/>
      <c r="P187" s="206"/>
      <c r="Q187" s="206"/>
      <c r="R187" s="206"/>
      <c r="S187" s="206"/>
      <c r="T187" s="20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1" t="s">
        <v>216</v>
      </c>
      <c r="AU187" s="201" t="s">
        <v>80</v>
      </c>
      <c r="AV187" s="13" t="s">
        <v>82</v>
      </c>
      <c r="AW187" s="13" t="s">
        <v>34</v>
      </c>
      <c r="AX187" s="13" t="s">
        <v>72</v>
      </c>
      <c r="AY187" s="201" t="s">
        <v>141</v>
      </c>
    </row>
    <row r="188" s="15" customFormat="1">
      <c r="A188" s="15"/>
      <c r="B188" s="215"/>
      <c r="C188" s="15"/>
      <c r="D188" s="194" t="s">
        <v>216</v>
      </c>
      <c r="E188" s="216" t="s">
        <v>3</v>
      </c>
      <c r="F188" s="217" t="s">
        <v>220</v>
      </c>
      <c r="G188" s="15"/>
      <c r="H188" s="218">
        <v>4</v>
      </c>
      <c r="I188" s="219"/>
      <c r="J188" s="15"/>
      <c r="K188" s="15"/>
      <c r="L188" s="215"/>
      <c r="M188" s="220"/>
      <c r="N188" s="221"/>
      <c r="O188" s="221"/>
      <c r="P188" s="221"/>
      <c r="Q188" s="221"/>
      <c r="R188" s="221"/>
      <c r="S188" s="221"/>
      <c r="T188" s="22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16" t="s">
        <v>216</v>
      </c>
      <c r="AU188" s="216" t="s">
        <v>80</v>
      </c>
      <c r="AV188" s="15" t="s">
        <v>163</v>
      </c>
      <c r="AW188" s="15" t="s">
        <v>34</v>
      </c>
      <c r="AX188" s="15" t="s">
        <v>80</v>
      </c>
      <c r="AY188" s="216" t="s">
        <v>141</v>
      </c>
    </row>
    <row r="189" s="2" customFormat="1" ht="24.15" customHeight="1">
      <c r="A189" s="40"/>
      <c r="B189" s="175"/>
      <c r="C189" s="176" t="s">
        <v>631</v>
      </c>
      <c r="D189" s="176" t="s">
        <v>144</v>
      </c>
      <c r="E189" s="177" t="s">
        <v>928</v>
      </c>
      <c r="F189" s="178" t="s">
        <v>929</v>
      </c>
      <c r="G189" s="179" t="s">
        <v>213</v>
      </c>
      <c r="H189" s="180">
        <v>4</v>
      </c>
      <c r="I189" s="181"/>
      <c r="J189" s="182">
        <f>ROUND(I189*H189,2)</f>
        <v>0</v>
      </c>
      <c r="K189" s="178" t="s">
        <v>3</v>
      </c>
      <c r="L189" s="41"/>
      <c r="M189" s="183" t="s">
        <v>3</v>
      </c>
      <c r="N189" s="184" t="s">
        <v>43</v>
      </c>
      <c r="O189" s="7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163</v>
      </c>
      <c r="AT189" s="187" t="s">
        <v>144</v>
      </c>
      <c r="AU189" s="187" t="s">
        <v>80</v>
      </c>
      <c r="AY189" s="21" t="s">
        <v>141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80</v>
      </c>
      <c r="BK189" s="188">
        <f>ROUND(I189*H189,2)</f>
        <v>0</v>
      </c>
      <c r="BL189" s="21" t="s">
        <v>163</v>
      </c>
      <c r="BM189" s="187" t="s">
        <v>930</v>
      </c>
    </row>
    <row r="190" s="2" customFormat="1">
      <c r="A190" s="40"/>
      <c r="B190" s="41"/>
      <c r="C190" s="40"/>
      <c r="D190" s="194" t="s">
        <v>185</v>
      </c>
      <c r="E190" s="40"/>
      <c r="F190" s="195" t="s">
        <v>931</v>
      </c>
      <c r="G190" s="40"/>
      <c r="H190" s="40"/>
      <c r="I190" s="191"/>
      <c r="J190" s="40"/>
      <c r="K190" s="40"/>
      <c r="L190" s="41"/>
      <c r="M190" s="192"/>
      <c r="N190" s="193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1" t="s">
        <v>185</v>
      </c>
      <c r="AU190" s="21" t="s">
        <v>80</v>
      </c>
    </row>
    <row r="191" s="13" customFormat="1">
      <c r="A191" s="13"/>
      <c r="B191" s="200"/>
      <c r="C191" s="13"/>
      <c r="D191" s="194" t="s">
        <v>216</v>
      </c>
      <c r="E191" s="201" t="s">
        <v>3</v>
      </c>
      <c r="F191" s="202" t="s">
        <v>924</v>
      </c>
      <c r="G191" s="13"/>
      <c r="H191" s="203">
        <v>4</v>
      </c>
      <c r="I191" s="204"/>
      <c r="J191" s="13"/>
      <c r="K191" s="13"/>
      <c r="L191" s="200"/>
      <c r="M191" s="205"/>
      <c r="N191" s="206"/>
      <c r="O191" s="206"/>
      <c r="P191" s="206"/>
      <c r="Q191" s="206"/>
      <c r="R191" s="206"/>
      <c r="S191" s="206"/>
      <c r="T191" s="20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1" t="s">
        <v>216</v>
      </c>
      <c r="AU191" s="201" t="s">
        <v>80</v>
      </c>
      <c r="AV191" s="13" t="s">
        <v>82</v>
      </c>
      <c r="AW191" s="13" t="s">
        <v>34</v>
      </c>
      <c r="AX191" s="13" t="s">
        <v>72</v>
      </c>
      <c r="AY191" s="201" t="s">
        <v>141</v>
      </c>
    </row>
    <row r="192" s="15" customFormat="1">
      <c r="A192" s="15"/>
      <c r="B192" s="215"/>
      <c r="C192" s="15"/>
      <c r="D192" s="194" t="s">
        <v>216</v>
      </c>
      <c r="E192" s="216" t="s">
        <v>3</v>
      </c>
      <c r="F192" s="217" t="s">
        <v>220</v>
      </c>
      <c r="G192" s="15"/>
      <c r="H192" s="218">
        <v>4</v>
      </c>
      <c r="I192" s="219"/>
      <c r="J192" s="15"/>
      <c r="K192" s="15"/>
      <c r="L192" s="215"/>
      <c r="M192" s="220"/>
      <c r="N192" s="221"/>
      <c r="O192" s="221"/>
      <c r="P192" s="221"/>
      <c r="Q192" s="221"/>
      <c r="R192" s="221"/>
      <c r="S192" s="221"/>
      <c r="T192" s="22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6" t="s">
        <v>216</v>
      </c>
      <c r="AU192" s="216" t="s">
        <v>80</v>
      </c>
      <c r="AV192" s="15" t="s">
        <v>163</v>
      </c>
      <c r="AW192" s="15" t="s">
        <v>34</v>
      </c>
      <c r="AX192" s="15" t="s">
        <v>80</v>
      </c>
      <c r="AY192" s="216" t="s">
        <v>141</v>
      </c>
    </row>
    <row r="193" s="2" customFormat="1" ht="24.15" customHeight="1">
      <c r="A193" s="40"/>
      <c r="B193" s="175"/>
      <c r="C193" s="223" t="s">
        <v>636</v>
      </c>
      <c r="D193" s="223" t="s">
        <v>271</v>
      </c>
      <c r="E193" s="224" t="s">
        <v>932</v>
      </c>
      <c r="F193" s="225" t="s">
        <v>933</v>
      </c>
      <c r="G193" s="226" t="s">
        <v>374</v>
      </c>
      <c r="H193" s="227">
        <v>10</v>
      </c>
      <c r="I193" s="228"/>
      <c r="J193" s="229">
        <f>ROUND(I193*H193,2)</f>
        <v>0</v>
      </c>
      <c r="K193" s="225" t="s">
        <v>3</v>
      </c>
      <c r="L193" s="230"/>
      <c r="M193" s="231" t="s">
        <v>3</v>
      </c>
      <c r="N193" s="232" t="s">
        <v>43</v>
      </c>
      <c r="O193" s="74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254</v>
      </c>
      <c r="AT193" s="187" t="s">
        <v>271</v>
      </c>
      <c r="AU193" s="187" t="s">
        <v>80</v>
      </c>
      <c r="AY193" s="21" t="s">
        <v>141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80</v>
      </c>
      <c r="BK193" s="188">
        <f>ROUND(I193*H193,2)</f>
        <v>0</v>
      </c>
      <c r="BL193" s="21" t="s">
        <v>163</v>
      </c>
      <c r="BM193" s="187" t="s">
        <v>934</v>
      </c>
    </row>
    <row r="194" s="2" customFormat="1" ht="16.5" customHeight="1">
      <c r="A194" s="40"/>
      <c r="B194" s="175"/>
      <c r="C194" s="176" t="s">
        <v>642</v>
      </c>
      <c r="D194" s="176" t="s">
        <v>144</v>
      </c>
      <c r="E194" s="177" t="s">
        <v>935</v>
      </c>
      <c r="F194" s="178" t="s">
        <v>936</v>
      </c>
      <c r="G194" s="179" t="s">
        <v>374</v>
      </c>
      <c r="H194" s="180">
        <v>10</v>
      </c>
      <c r="I194" s="181"/>
      <c r="J194" s="182">
        <f>ROUND(I194*H194,2)</f>
        <v>0</v>
      </c>
      <c r="K194" s="178" t="s">
        <v>3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163</v>
      </c>
      <c r="AT194" s="187" t="s">
        <v>144</v>
      </c>
      <c r="AU194" s="187" t="s">
        <v>80</v>
      </c>
      <c r="AY194" s="21" t="s">
        <v>141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80</v>
      </c>
      <c r="BK194" s="188">
        <f>ROUND(I194*H194,2)</f>
        <v>0</v>
      </c>
      <c r="BL194" s="21" t="s">
        <v>163</v>
      </c>
      <c r="BM194" s="187" t="s">
        <v>937</v>
      </c>
    </row>
    <row r="195" s="2" customFormat="1" ht="24.15" customHeight="1">
      <c r="A195" s="40"/>
      <c r="B195" s="175"/>
      <c r="C195" s="223" t="s">
        <v>651</v>
      </c>
      <c r="D195" s="223" t="s">
        <v>271</v>
      </c>
      <c r="E195" s="224" t="s">
        <v>938</v>
      </c>
      <c r="F195" s="225" t="s">
        <v>939</v>
      </c>
      <c r="G195" s="226" t="s">
        <v>374</v>
      </c>
      <c r="H195" s="227">
        <v>10</v>
      </c>
      <c r="I195" s="228"/>
      <c r="J195" s="229">
        <f>ROUND(I195*H195,2)</f>
        <v>0</v>
      </c>
      <c r="K195" s="225" t="s">
        <v>3</v>
      </c>
      <c r="L195" s="230"/>
      <c r="M195" s="231" t="s">
        <v>3</v>
      </c>
      <c r="N195" s="232" t="s">
        <v>43</v>
      </c>
      <c r="O195" s="7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7" t="s">
        <v>254</v>
      </c>
      <c r="AT195" s="187" t="s">
        <v>271</v>
      </c>
      <c r="AU195" s="187" t="s">
        <v>80</v>
      </c>
      <c r="AY195" s="21" t="s">
        <v>141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1" t="s">
        <v>80</v>
      </c>
      <c r="BK195" s="188">
        <f>ROUND(I195*H195,2)</f>
        <v>0</v>
      </c>
      <c r="BL195" s="21" t="s">
        <v>163</v>
      </c>
      <c r="BM195" s="187" t="s">
        <v>940</v>
      </c>
    </row>
    <row r="196" s="2" customFormat="1" ht="16.5" customHeight="1">
      <c r="A196" s="40"/>
      <c r="B196" s="175"/>
      <c r="C196" s="176" t="s">
        <v>656</v>
      </c>
      <c r="D196" s="176" t="s">
        <v>144</v>
      </c>
      <c r="E196" s="177" t="s">
        <v>938</v>
      </c>
      <c r="F196" s="178" t="s">
        <v>941</v>
      </c>
      <c r="G196" s="179" t="s">
        <v>374</v>
      </c>
      <c r="H196" s="180">
        <v>10</v>
      </c>
      <c r="I196" s="181"/>
      <c r="J196" s="182">
        <f>ROUND(I196*H196,2)</f>
        <v>0</v>
      </c>
      <c r="K196" s="178" t="s">
        <v>3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163</v>
      </c>
      <c r="AT196" s="187" t="s">
        <v>144</v>
      </c>
      <c r="AU196" s="187" t="s">
        <v>80</v>
      </c>
      <c r="AY196" s="21" t="s">
        <v>141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80</v>
      </c>
      <c r="BK196" s="188">
        <f>ROUND(I196*H196,2)</f>
        <v>0</v>
      </c>
      <c r="BL196" s="21" t="s">
        <v>163</v>
      </c>
      <c r="BM196" s="187" t="s">
        <v>942</v>
      </c>
    </row>
    <row r="197" s="2" customFormat="1" ht="24.15" customHeight="1">
      <c r="A197" s="40"/>
      <c r="B197" s="175"/>
      <c r="C197" s="223" t="s">
        <v>661</v>
      </c>
      <c r="D197" s="223" t="s">
        <v>271</v>
      </c>
      <c r="E197" s="224" t="s">
        <v>943</v>
      </c>
      <c r="F197" s="225" t="s">
        <v>944</v>
      </c>
      <c r="G197" s="226" t="s">
        <v>344</v>
      </c>
      <c r="H197" s="227">
        <v>70</v>
      </c>
      <c r="I197" s="228"/>
      <c r="J197" s="229">
        <f>ROUND(I197*H197,2)</f>
        <v>0</v>
      </c>
      <c r="K197" s="225" t="s">
        <v>3</v>
      </c>
      <c r="L197" s="230"/>
      <c r="M197" s="231" t="s">
        <v>3</v>
      </c>
      <c r="N197" s="232" t="s">
        <v>43</v>
      </c>
      <c r="O197" s="74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7" t="s">
        <v>254</v>
      </c>
      <c r="AT197" s="187" t="s">
        <v>271</v>
      </c>
      <c r="AU197" s="187" t="s">
        <v>80</v>
      </c>
      <c r="AY197" s="21" t="s">
        <v>141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1" t="s">
        <v>80</v>
      </c>
      <c r="BK197" s="188">
        <f>ROUND(I197*H197,2)</f>
        <v>0</v>
      </c>
      <c r="BL197" s="21" t="s">
        <v>163</v>
      </c>
      <c r="BM197" s="187" t="s">
        <v>945</v>
      </c>
    </row>
    <row r="198" s="2" customFormat="1" ht="16.5" customHeight="1">
      <c r="A198" s="40"/>
      <c r="B198" s="175"/>
      <c r="C198" s="176" t="s">
        <v>666</v>
      </c>
      <c r="D198" s="176" t="s">
        <v>144</v>
      </c>
      <c r="E198" s="177" t="s">
        <v>946</v>
      </c>
      <c r="F198" s="178" t="s">
        <v>947</v>
      </c>
      <c r="G198" s="179" t="s">
        <v>344</v>
      </c>
      <c r="H198" s="180">
        <v>70</v>
      </c>
      <c r="I198" s="181"/>
      <c r="J198" s="182">
        <f>ROUND(I198*H198,2)</f>
        <v>0</v>
      </c>
      <c r="K198" s="178" t="s">
        <v>3</v>
      </c>
      <c r="L198" s="41"/>
      <c r="M198" s="183" t="s">
        <v>3</v>
      </c>
      <c r="N198" s="184" t="s">
        <v>43</v>
      </c>
      <c r="O198" s="74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163</v>
      </c>
      <c r="AT198" s="187" t="s">
        <v>144</v>
      </c>
      <c r="AU198" s="187" t="s">
        <v>80</v>
      </c>
      <c r="AY198" s="21" t="s">
        <v>141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80</v>
      </c>
      <c r="BK198" s="188">
        <f>ROUND(I198*H198,2)</f>
        <v>0</v>
      </c>
      <c r="BL198" s="21" t="s">
        <v>163</v>
      </c>
      <c r="BM198" s="187" t="s">
        <v>948</v>
      </c>
    </row>
    <row r="199" s="12" customFormat="1" ht="25.92" customHeight="1">
      <c r="A199" s="12"/>
      <c r="B199" s="162"/>
      <c r="C199" s="12"/>
      <c r="D199" s="163" t="s">
        <v>71</v>
      </c>
      <c r="E199" s="164" t="s">
        <v>949</v>
      </c>
      <c r="F199" s="164" t="s">
        <v>950</v>
      </c>
      <c r="G199" s="12"/>
      <c r="H199" s="12"/>
      <c r="I199" s="165"/>
      <c r="J199" s="166">
        <f>BK199</f>
        <v>0</v>
      </c>
      <c r="K199" s="12"/>
      <c r="L199" s="162"/>
      <c r="M199" s="167"/>
      <c r="N199" s="168"/>
      <c r="O199" s="168"/>
      <c r="P199" s="169">
        <f>SUM(P200:P240)</f>
        <v>0</v>
      </c>
      <c r="Q199" s="168"/>
      <c r="R199" s="169">
        <f>SUM(R200:R240)</f>
        <v>0</v>
      </c>
      <c r="S199" s="168"/>
      <c r="T199" s="170">
        <f>SUM(T200:T240)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3" t="s">
        <v>95</v>
      </c>
      <c r="AT199" s="171" t="s">
        <v>71</v>
      </c>
      <c r="AU199" s="171" t="s">
        <v>72</v>
      </c>
      <c r="AY199" s="163" t="s">
        <v>141</v>
      </c>
      <c r="BK199" s="172">
        <f>SUM(BK200:BK240)</f>
        <v>0</v>
      </c>
    </row>
    <row r="200" s="2" customFormat="1" ht="33" customHeight="1">
      <c r="A200" s="40"/>
      <c r="B200" s="175"/>
      <c r="C200" s="176" t="s">
        <v>681</v>
      </c>
      <c r="D200" s="176" t="s">
        <v>144</v>
      </c>
      <c r="E200" s="177" t="s">
        <v>951</v>
      </c>
      <c r="F200" s="178" t="s">
        <v>952</v>
      </c>
      <c r="G200" s="179" t="s">
        <v>374</v>
      </c>
      <c r="H200" s="180">
        <v>2</v>
      </c>
      <c r="I200" s="181"/>
      <c r="J200" s="182">
        <f>ROUND(I200*H200,2)</f>
        <v>0</v>
      </c>
      <c r="K200" s="178" t="s">
        <v>3</v>
      </c>
      <c r="L200" s="41"/>
      <c r="M200" s="183" t="s">
        <v>3</v>
      </c>
      <c r="N200" s="184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359</v>
      </c>
      <c r="AT200" s="187" t="s">
        <v>144</v>
      </c>
      <c r="AU200" s="187" t="s">
        <v>80</v>
      </c>
      <c r="AY200" s="21" t="s">
        <v>141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80</v>
      </c>
      <c r="BK200" s="188">
        <f>ROUND(I200*H200,2)</f>
        <v>0</v>
      </c>
      <c r="BL200" s="21" t="s">
        <v>359</v>
      </c>
      <c r="BM200" s="187" t="s">
        <v>953</v>
      </c>
    </row>
    <row r="201" s="2" customFormat="1" ht="37.8" customHeight="1">
      <c r="A201" s="40"/>
      <c r="B201" s="175"/>
      <c r="C201" s="223" t="s">
        <v>686</v>
      </c>
      <c r="D201" s="223" t="s">
        <v>271</v>
      </c>
      <c r="E201" s="224" t="s">
        <v>954</v>
      </c>
      <c r="F201" s="225" t="s">
        <v>955</v>
      </c>
      <c r="G201" s="226" t="s">
        <v>374</v>
      </c>
      <c r="H201" s="227">
        <v>2</v>
      </c>
      <c r="I201" s="228"/>
      <c r="J201" s="229">
        <f>ROUND(I201*H201,2)</f>
        <v>0</v>
      </c>
      <c r="K201" s="225" t="s">
        <v>3</v>
      </c>
      <c r="L201" s="230"/>
      <c r="M201" s="231" t="s">
        <v>3</v>
      </c>
      <c r="N201" s="232" t="s">
        <v>43</v>
      </c>
      <c r="O201" s="74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956</v>
      </c>
      <c r="AT201" s="187" t="s">
        <v>271</v>
      </c>
      <c r="AU201" s="187" t="s">
        <v>80</v>
      </c>
      <c r="AY201" s="21" t="s">
        <v>141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80</v>
      </c>
      <c r="BK201" s="188">
        <f>ROUND(I201*H201,2)</f>
        <v>0</v>
      </c>
      <c r="BL201" s="21" t="s">
        <v>359</v>
      </c>
      <c r="BM201" s="187" t="s">
        <v>957</v>
      </c>
    </row>
    <row r="202" s="2" customFormat="1" ht="24.15" customHeight="1">
      <c r="A202" s="40"/>
      <c r="B202" s="175"/>
      <c r="C202" s="176" t="s">
        <v>693</v>
      </c>
      <c r="D202" s="176" t="s">
        <v>144</v>
      </c>
      <c r="E202" s="177" t="s">
        <v>958</v>
      </c>
      <c r="F202" s="178" t="s">
        <v>959</v>
      </c>
      <c r="G202" s="179" t="s">
        <v>960</v>
      </c>
      <c r="H202" s="180">
        <v>0.024</v>
      </c>
      <c r="I202" s="181"/>
      <c r="J202" s="182">
        <f>ROUND(I202*H202,2)</f>
        <v>0</v>
      </c>
      <c r="K202" s="178" t="s">
        <v>181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359</v>
      </c>
      <c r="AT202" s="187" t="s">
        <v>144</v>
      </c>
      <c r="AU202" s="187" t="s">
        <v>80</v>
      </c>
      <c r="AY202" s="21" t="s">
        <v>141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80</v>
      </c>
      <c r="BK202" s="188">
        <f>ROUND(I202*H202,2)</f>
        <v>0</v>
      </c>
      <c r="BL202" s="21" t="s">
        <v>359</v>
      </c>
      <c r="BM202" s="187" t="s">
        <v>961</v>
      </c>
    </row>
    <row r="203" s="2" customFormat="1">
      <c r="A203" s="40"/>
      <c r="B203" s="41"/>
      <c r="C203" s="40"/>
      <c r="D203" s="189" t="s">
        <v>183</v>
      </c>
      <c r="E203" s="40"/>
      <c r="F203" s="190" t="s">
        <v>962</v>
      </c>
      <c r="G203" s="40"/>
      <c r="H203" s="40"/>
      <c r="I203" s="191"/>
      <c r="J203" s="40"/>
      <c r="K203" s="40"/>
      <c r="L203" s="41"/>
      <c r="M203" s="192"/>
      <c r="N203" s="193"/>
      <c r="O203" s="74"/>
      <c r="P203" s="74"/>
      <c r="Q203" s="74"/>
      <c r="R203" s="74"/>
      <c r="S203" s="74"/>
      <c r="T203" s="75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21" t="s">
        <v>183</v>
      </c>
      <c r="AU203" s="21" t="s">
        <v>80</v>
      </c>
    </row>
    <row r="204" s="13" customFormat="1">
      <c r="A204" s="13"/>
      <c r="B204" s="200"/>
      <c r="C204" s="13"/>
      <c r="D204" s="194" t="s">
        <v>216</v>
      </c>
      <c r="E204" s="201" t="s">
        <v>3</v>
      </c>
      <c r="F204" s="202" t="s">
        <v>963</v>
      </c>
      <c r="G204" s="13"/>
      <c r="H204" s="203">
        <v>0.024</v>
      </c>
      <c r="I204" s="204"/>
      <c r="J204" s="13"/>
      <c r="K204" s="13"/>
      <c r="L204" s="200"/>
      <c r="M204" s="205"/>
      <c r="N204" s="206"/>
      <c r="O204" s="206"/>
      <c r="P204" s="206"/>
      <c r="Q204" s="206"/>
      <c r="R204" s="206"/>
      <c r="S204" s="206"/>
      <c r="T204" s="20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1" t="s">
        <v>216</v>
      </c>
      <c r="AU204" s="201" t="s">
        <v>80</v>
      </c>
      <c r="AV204" s="13" t="s">
        <v>82</v>
      </c>
      <c r="AW204" s="13" t="s">
        <v>34</v>
      </c>
      <c r="AX204" s="13" t="s">
        <v>72</v>
      </c>
      <c r="AY204" s="201" t="s">
        <v>141</v>
      </c>
    </row>
    <row r="205" s="15" customFormat="1">
      <c r="A205" s="15"/>
      <c r="B205" s="215"/>
      <c r="C205" s="15"/>
      <c r="D205" s="194" t="s">
        <v>216</v>
      </c>
      <c r="E205" s="216" t="s">
        <v>3</v>
      </c>
      <c r="F205" s="217" t="s">
        <v>220</v>
      </c>
      <c r="G205" s="15"/>
      <c r="H205" s="218">
        <v>0.024</v>
      </c>
      <c r="I205" s="219"/>
      <c r="J205" s="15"/>
      <c r="K205" s="15"/>
      <c r="L205" s="215"/>
      <c r="M205" s="220"/>
      <c r="N205" s="221"/>
      <c r="O205" s="221"/>
      <c r="P205" s="221"/>
      <c r="Q205" s="221"/>
      <c r="R205" s="221"/>
      <c r="S205" s="221"/>
      <c r="T205" s="22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6" t="s">
        <v>216</v>
      </c>
      <c r="AU205" s="216" t="s">
        <v>80</v>
      </c>
      <c r="AV205" s="15" t="s">
        <v>163</v>
      </c>
      <c r="AW205" s="15" t="s">
        <v>34</v>
      </c>
      <c r="AX205" s="15" t="s">
        <v>80</v>
      </c>
      <c r="AY205" s="216" t="s">
        <v>141</v>
      </c>
    </row>
    <row r="206" s="2" customFormat="1" ht="44.25" customHeight="1">
      <c r="A206" s="40"/>
      <c r="B206" s="175"/>
      <c r="C206" s="176" t="s">
        <v>699</v>
      </c>
      <c r="D206" s="176" t="s">
        <v>144</v>
      </c>
      <c r="E206" s="177" t="s">
        <v>964</v>
      </c>
      <c r="F206" s="178" t="s">
        <v>965</v>
      </c>
      <c r="G206" s="179" t="s">
        <v>213</v>
      </c>
      <c r="H206" s="180">
        <v>50</v>
      </c>
      <c r="I206" s="181"/>
      <c r="J206" s="182">
        <f>ROUND(I206*H206,2)</f>
        <v>0</v>
      </c>
      <c r="K206" s="178" t="s">
        <v>181</v>
      </c>
      <c r="L206" s="41"/>
      <c r="M206" s="183" t="s">
        <v>3</v>
      </c>
      <c r="N206" s="184" t="s">
        <v>43</v>
      </c>
      <c r="O206" s="7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7" t="s">
        <v>359</v>
      </c>
      <c r="AT206" s="187" t="s">
        <v>144</v>
      </c>
      <c r="AU206" s="187" t="s">
        <v>80</v>
      </c>
      <c r="AY206" s="21" t="s">
        <v>141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1" t="s">
        <v>80</v>
      </c>
      <c r="BK206" s="188">
        <f>ROUND(I206*H206,2)</f>
        <v>0</v>
      </c>
      <c r="BL206" s="21" t="s">
        <v>359</v>
      </c>
      <c r="BM206" s="187" t="s">
        <v>966</v>
      </c>
    </row>
    <row r="207" s="2" customFormat="1">
      <c r="A207" s="40"/>
      <c r="B207" s="41"/>
      <c r="C207" s="40"/>
      <c r="D207" s="189" t="s">
        <v>183</v>
      </c>
      <c r="E207" s="40"/>
      <c r="F207" s="190" t="s">
        <v>967</v>
      </c>
      <c r="G207" s="40"/>
      <c r="H207" s="40"/>
      <c r="I207" s="191"/>
      <c r="J207" s="40"/>
      <c r="K207" s="40"/>
      <c r="L207" s="41"/>
      <c r="M207" s="192"/>
      <c r="N207" s="193"/>
      <c r="O207" s="74"/>
      <c r="P207" s="74"/>
      <c r="Q207" s="74"/>
      <c r="R207" s="74"/>
      <c r="S207" s="74"/>
      <c r="T207" s="75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21" t="s">
        <v>183</v>
      </c>
      <c r="AU207" s="21" t="s">
        <v>80</v>
      </c>
    </row>
    <row r="208" s="13" customFormat="1">
      <c r="A208" s="13"/>
      <c r="B208" s="200"/>
      <c r="C208" s="13"/>
      <c r="D208" s="194" t="s">
        <v>216</v>
      </c>
      <c r="E208" s="201" t="s">
        <v>3</v>
      </c>
      <c r="F208" s="202" t="s">
        <v>968</v>
      </c>
      <c r="G208" s="13"/>
      <c r="H208" s="203">
        <v>50</v>
      </c>
      <c r="I208" s="204"/>
      <c r="J208" s="13"/>
      <c r="K208" s="13"/>
      <c r="L208" s="200"/>
      <c r="M208" s="205"/>
      <c r="N208" s="206"/>
      <c r="O208" s="206"/>
      <c r="P208" s="206"/>
      <c r="Q208" s="206"/>
      <c r="R208" s="206"/>
      <c r="S208" s="206"/>
      <c r="T208" s="20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1" t="s">
        <v>216</v>
      </c>
      <c r="AU208" s="201" t="s">
        <v>80</v>
      </c>
      <c r="AV208" s="13" t="s">
        <v>82</v>
      </c>
      <c r="AW208" s="13" t="s">
        <v>34</v>
      </c>
      <c r="AX208" s="13" t="s">
        <v>72</v>
      </c>
      <c r="AY208" s="201" t="s">
        <v>141</v>
      </c>
    </row>
    <row r="209" s="15" customFormat="1">
      <c r="A209" s="15"/>
      <c r="B209" s="215"/>
      <c r="C209" s="15"/>
      <c r="D209" s="194" t="s">
        <v>216</v>
      </c>
      <c r="E209" s="216" t="s">
        <v>3</v>
      </c>
      <c r="F209" s="217" t="s">
        <v>220</v>
      </c>
      <c r="G209" s="15"/>
      <c r="H209" s="218">
        <v>50</v>
      </c>
      <c r="I209" s="219"/>
      <c r="J209" s="15"/>
      <c r="K209" s="15"/>
      <c r="L209" s="215"/>
      <c r="M209" s="220"/>
      <c r="N209" s="221"/>
      <c r="O209" s="221"/>
      <c r="P209" s="221"/>
      <c r="Q209" s="221"/>
      <c r="R209" s="221"/>
      <c r="S209" s="221"/>
      <c r="T209" s="22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6" t="s">
        <v>216</v>
      </c>
      <c r="AU209" s="216" t="s">
        <v>80</v>
      </c>
      <c r="AV209" s="15" t="s">
        <v>163</v>
      </c>
      <c r="AW209" s="15" t="s">
        <v>34</v>
      </c>
      <c r="AX209" s="15" t="s">
        <v>80</v>
      </c>
      <c r="AY209" s="216" t="s">
        <v>141</v>
      </c>
    </row>
    <row r="210" s="2" customFormat="1" ht="62.7" customHeight="1">
      <c r="A210" s="40"/>
      <c r="B210" s="175"/>
      <c r="C210" s="176" t="s">
        <v>704</v>
      </c>
      <c r="D210" s="176" t="s">
        <v>144</v>
      </c>
      <c r="E210" s="177" t="s">
        <v>969</v>
      </c>
      <c r="F210" s="178" t="s">
        <v>970</v>
      </c>
      <c r="G210" s="179" t="s">
        <v>344</v>
      </c>
      <c r="H210" s="180">
        <v>24</v>
      </c>
      <c r="I210" s="181"/>
      <c r="J210" s="182">
        <f>ROUND(I210*H210,2)</f>
        <v>0</v>
      </c>
      <c r="K210" s="178" t="s">
        <v>311</v>
      </c>
      <c r="L210" s="41"/>
      <c r="M210" s="183" t="s">
        <v>3</v>
      </c>
      <c r="N210" s="184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359</v>
      </c>
      <c r="AT210" s="187" t="s">
        <v>144</v>
      </c>
      <c r="AU210" s="187" t="s">
        <v>80</v>
      </c>
      <c r="AY210" s="21" t="s">
        <v>141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80</v>
      </c>
      <c r="BK210" s="188">
        <f>ROUND(I210*H210,2)</f>
        <v>0</v>
      </c>
      <c r="BL210" s="21" t="s">
        <v>359</v>
      </c>
      <c r="BM210" s="187" t="s">
        <v>971</v>
      </c>
    </row>
    <row r="211" s="2" customFormat="1">
      <c r="A211" s="40"/>
      <c r="B211" s="41"/>
      <c r="C211" s="40"/>
      <c r="D211" s="189" t="s">
        <v>183</v>
      </c>
      <c r="E211" s="40"/>
      <c r="F211" s="190" t="s">
        <v>972</v>
      </c>
      <c r="G211" s="40"/>
      <c r="H211" s="40"/>
      <c r="I211" s="191"/>
      <c r="J211" s="40"/>
      <c r="K211" s="40"/>
      <c r="L211" s="41"/>
      <c r="M211" s="192"/>
      <c r="N211" s="193"/>
      <c r="O211" s="74"/>
      <c r="P211" s="74"/>
      <c r="Q211" s="74"/>
      <c r="R211" s="74"/>
      <c r="S211" s="74"/>
      <c r="T211" s="75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21" t="s">
        <v>183</v>
      </c>
      <c r="AU211" s="21" t="s">
        <v>80</v>
      </c>
    </row>
    <row r="212" s="13" customFormat="1">
      <c r="A212" s="13"/>
      <c r="B212" s="200"/>
      <c r="C212" s="13"/>
      <c r="D212" s="194" t="s">
        <v>216</v>
      </c>
      <c r="E212" s="201" t="s">
        <v>3</v>
      </c>
      <c r="F212" s="202" t="s">
        <v>973</v>
      </c>
      <c r="G212" s="13"/>
      <c r="H212" s="203">
        <v>24</v>
      </c>
      <c r="I212" s="204"/>
      <c r="J212" s="13"/>
      <c r="K212" s="13"/>
      <c r="L212" s="200"/>
      <c r="M212" s="205"/>
      <c r="N212" s="206"/>
      <c r="O212" s="206"/>
      <c r="P212" s="206"/>
      <c r="Q212" s="206"/>
      <c r="R212" s="206"/>
      <c r="S212" s="206"/>
      <c r="T212" s="20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1" t="s">
        <v>216</v>
      </c>
      <c r="AU212" s="201" t="s">
        <v>80</v>
      </c>
      <c r="AV212" s="13" t="s">
        <v>82</v>
      </c>
      <c r="AW212" s="13" t="s">
        <v>34</v>
      </c>
      <c r="AX212" s="13" t="s">
        <v>72</v>
      </c>
      <c r="AY212" s="201" t="s">
        <v>141</v>
      </c>
    </row>
    <row r="213" s="15" customFormat="1">
      <c r="A213" s="15"/>
      <c r="B213" s="215"/>
      <c r="C213" s="15"/>
      <c r="D213" s="194" t="s">
        <v>216</v>
      </c>
      <c r="E213" s="216" t="s">
        <v>3</v>
      </c>
      <c r="F213" s="217" t="s">
        <v>220</v>
      </c>
      <c r="G213" s="15"/>
      <c r="H213" s="218">
        <v>24</v>
      </c>
      <c r="I213" s="219"/>
      <c r="J213" s="15"/>
      <c r="K213" s="15"/>
      <c r="L213" s="215"/>
      <c r="M213" s="220"/>
      <c r="N213" s="221"/>
      <c r="O213" s="221"/>
      <c r="P213" s="221"/>
      <c r="Q213" s="221"/>
      <c r="R213" s="221"/>
      <c r="S213" s="221"/>
      <c r="T213" s="22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6" t="s">
        <v>216</v>
      </c>
      <c r="AU213" s="216" t="s">
        <v>80</v>
      </c>
      <c r="AV213" s="15" t="s">
        <v>163</v>
      </c>
      <c r="AW213" s="15" t="s">
        <v>34</v>
      </c>
      <c r="AX213" s="15" t="s">
        <v>80</v>
      </c>
      <c r="AY213" s="216" t="s">
        <v>141</v>
      </c>
    </row>
    <row r="214" s="2" customFormat="1" ht="24.15" customHeight="1">
      <c r="A214" s="40"/>
      <c r="B214" s="175"/>
      <c r="C214" s="176" t="s">
        <v>709</v>
      </c>
      <c r="D214" s="176" t="s">
        <v>144</v>
      </c>
      <c r="E214" s="177" t="s">
        <v>974</v>
      </c>
      <c r="F214" s="178" t="s">
        <v>975</v>
      </c>
      <c r="G214" s="179" t="s">
        <v>223</v>
      </c>
      <c r="H214" s="180">
        <v>6</v>
      </c>
      <c r="I214" s="181"/>
      <c r="J214" s="182">
        <f>ROUND(I214*H214,2)</f>
        <v>0</v>
      </c>
      <c r="K214" s="178" t="s">
        <v>181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359</v>
      </c>
      <c r="AT214" s="187" t="s">
        <v>144</v>
      </c>
      <c r="AU214" s="187" t="s">
        <v>80</v>
      </c>
      <c r="AY214" s="21" t="s">
        <v>141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80</v>
      </c>
      <c r="BK214" s="188">
        <f>ROUND(I214*H214,2)</f>
        <v>0</v>
      </c>
      <c r="BL214" s="21" t="s">
        <v>359</v>
      </c>
      <c r="BM214" s="187" t="s">
        <v>976</v>
      </c>
    </row>
    <row r="215" s="2" customFormat="1">
      <c r="A215" s="40"/>
      <c r="B215" s="41"/>
      <c r="C215" s="40"/>
      <c r="D215" s="189" t="s">
        <v>183</v>
      </c>
      <c r="E215" s="40"/>
      <c r="F215" s="190" t="s">
        <v>977</v>
      </c>
      <c r="G215" s="40"/>
      <c r="H215" s="40"/>
      <c r="I215" s="191"/>
      <c r="J215" s="40"/>
      <c r="K215" s="40"/>
      <c r="L215" s="41"/>
      <c r="M215" s="192"/>
      <c r="N215" s="193"/>
      <c r="O215" s="74"/>
      <c r="P215" s="74"/>
      <c r="Q215" s="74"/>
      <c r="R215" s="74"/>
      <c r="S215" s="74"/>
      <c r="T215" s="75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21" t="s">
        <v>183</v>
      </c>
      <c r="AU215" s="21" t="s">
        <v>80</v>
      </c>
    </row>
    <row r="216" s="2" customFormat="1" ht="44.25" customHeight="1">
      <c r="A216" s="40"/>
      <c r="B216" s="175"/>
      <c r="C216" s="176" t="s">
        <v>716</v>
      </c>
      <c r="D216" s="176" t="s">
        <v>144</v>
      </c>
      <c r="E216" s="177" t="s">
        <v>978</v>
      </c>
      <c r="F216" s="178" t="s">
        <v>979</v>
      </c>
      <c r="G216" s="179" t="s">
        <v>223</v>
      </c>
      <c r="H216" s="180">
        <v>6</v>
      </c>
      <c r="I216" s="181"/>
      <c r="J216" s="182">
        <f>ROUND(I216*H216,2)</f>
        <v>0</v>
      </c>
      <c r="K216" s="178" t="s">
        <v>181</v>
      </c>
      <c r="L216" s="41"/>
      <c r="M216" s="183" t="s">
        <v>3</v>
      </c>
      <c r="N216" s="184" t="s">
        <v>43</v>
      </c>
      <c r="O216" s="74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359</v>
      </c>
      <c r="AT216" s="187" t="s">
        <v>144</v>
      </c>
      <c r="AU216" s="187" t="s">
        <v>80</v>
      </c>
      <c r="AY216" s="21" t="s">
        <v>141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80</v>
      </c>
      <c r="BK216" s="188">
        <f>ROUND(I216*H216,2)</f>
        <v>0</v>
      </c>
      <c r="BL216" s="21" t="s">
        <v>359</v>
      </c>
      <c r="BM216" s="187" t="s">
        <v>980</v>
      </c>
    </row>
    <row r="217" s="2" customFormat="1">
      <c r="A217" s="40"/>
      <c r="B217" s="41"/>
      <c r="C217" s="40"/>
      <c r="D217" s="189" t="s">
        <v>183</v>
      </c>
      <c r="E217" s="40"/>
      <c r="F217" s="190" t="s">
        <v>981</v>
      </c>
      <c r="G217" s="40"/>
      <c r="H217" s="40"/>
      <c r="I217" s="191"/>
      <c r="J217" s="40"/>
      <c r="K217" s="40"/>
      <c r="L217" s="41"/>
      <c r="M217" s="192"/>
      <c r="N217" s="193"/>
      <c r="O217" s="74"/>
      <c r="P217" s="74"/>
      <c r="Q217" s="74"/>
      <c r="R217" s="74"/>
      <c r="S217" s="74"/>
      <c r="T217" s="75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21" t="s">
        <v>183</v>
      </c>
      <c r="AU217" s="21" t="s">
        <v>80</v>
      </c>
    </row>
    <row r="218" s="13" customFormat="1">
      <c r="A218" s="13"/>
      <c r="B218" s="200"/>
      <c r="C218" s="13"/>
      <c r="D218" s="194" t="s">
        <v>216</v>
      </c>
      <c r="E218" s="201" t="s">
        <v>3</v>
      </c>
      <c r="F218" s="202" t="s">
        <v>982</v>
      </c>
      <c r="G218" s="13"/>
      <c r="H218" s="203">
        <v>6</v>
      </c>
      <c r="I218" s="204"/>
      <c r="J218" s="13"/>
      <c r="K218" s="13"/>
      <c r="L218" s="200"/>
      <c r="M218" s="205"/>
      <c r="N218" s="206"/>
      <c r="O218" s="206"/>
      <c r="P218" s="206"/>
      <c r="Q218" s="206"/>
      <c r="R218" s="206"/>
      <c r="S218" s="206"/>
      <c r="T218" s="20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1" t="s">
        <v>216</v>
      </c>
      <c r="AU218" s="201" t="s">
        <v>80</v>
      </c>
      <c r="AV218" s="13" t="s">
        <v>82</v>
      </c>
      <c r="AW218" s="13" t="s">
        <v>34</v>
      </c>
      <c r="AX218" s="13" t="s">
        <v>72</v>
      </c>
      <c r="AY218" s="201" t="s">
        <v>141</v>
      </c>
    </row>
    <row r="219" s="15" customFormat="1">
      <c r="A219" s="15"/>
      <c r="B219" s="215"/>
      <c r="C219" s="15"/>
      <c r="D219" s="194" t="s">
        <v>216</v>
      </c>
      <c r="E219" s="216" t="s">
        <v>3</v>
      </c>
      <c r="F219" s="217" t="s">
        <v>220</v>
      </c>
      <c r="G219" s="15"/>
      <c r="H219" s="218">
        <v>6</v>
      </c>
      <c r="I219" s="219"/>
      <c r="J219" s="15"/>
      <c r="K219" s="15"/>
      <c r="L219" s="215"/>
      <c r="M219" s="220"/>
      <c r="N219" s="221"/>
      <c r="O219" s="221"/>
      <c r="P219" s="221"/>
      <c r="Q219" s="221"/>
      <c r="R219" s="221"/>
      <c r="S219" s="221"/>
      <c r="T219" s="22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6" t="s">
        <v>216</v>
      </c>
      <c r="AU219" s="216" t="s">
        <v>80</v>
      </c>
      <c r="AV219" s="15" t="s">
        <v>163</v>
      </c>
      <c r="AW219" s="15" t="s">
        <v>34</v>
      </c>
      <c r="AX219" s="15" t="s">
        <v>80</v>
      </c>
      <c r="AY219" s="216" t="s">
        <v>141</v>
      </c>
    </row>
    <row r="220" s="2" customFormat="1" ht="55.5" customHeight="1">
      <c r="A220" s="40"/>
      <c r="B220" s="175"/>
      <c r="C220" s="176" t="s">
        <v>724</v>
      </c>
      <c r="D220" s="176" t="s">
        <v>144</v>
      </c>
      <c r="E220" s="177" t="s">
        <v>983</v>
      </c>
      <c r="F220" s="178" t="s">
        <v>984</v>
      </c>
      <c r="G220" s="179" t="s">
        <v>223</v>
      </c>
      <c r="H220" s="180">
        <v>114</v>
      </c>
      <c r="I220" s="181"/>
      <c r="J220" s="182">
        <f>ROUND(I220*H220,2)</f>
        <v>0</v>
      </c>
      <c r="K220" s="178" t="s">
        <v>181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359</v>
      </c>
      <c r="AT220" s="187" t="s">
        <v>144</v>
      </c>
      <c r="AU220" s="187" t="s">
        <v>80</v>
      </c>
      <c r="AY220" s="21" t="s">
        <v>141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80</v>
      </c>
      <c r="BK220" s="188">
        <f>ROUND(I220*H220,2)</f>
        <v>0</v>
      </c>
      <c r="BL220" s="21" t="s">
        <v>359</v>
      </c>
      <c r="BM220" s="187" t="s">
        <v>985</v>
      </c>
    </row>
    <row r="221" s="2" customFormat="1">
      <c r="A221" s="40"/>
      <c r="B221" s="41"/>
      <c r="C221" s="40"/>
      <c r="D221" s="189" t="s">
        <v>183</v>
      </c>
      <c r="E221" s="40"/>
      <c r="F221" s="190" t="s">
        <v>986</v>
      </c>
      <c r="G221" s="40"/>
      <c r="H221" s="40"/>
      <c r="I221" s="191"/>
      <c r="J221" s="40"/>
      <c r="K221" s="40"/>
      <c r="L221" s="41"/>
      <c r="M221" s="192"/>
      <c r="N221" s="193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183</v>
      </c>
      <c r="AU221" s="21" t="s">
        <v>80</v>
      </c>
    </row>
    <row r="222" s="13" customFormat="1">
      <c r="A222" s="13"/>
      <c r="B222" s="200"/>
      <c r="C222" s="13"/>
      <c r="D222" s="194" t="s">
        <v>216</v>
      </c>
      <c r="E222" s="201" t="s">
        <v>3</v>
      </c>
      <c r="F222" s="202" t="s">
        <v>987</v>
      </c>
      <c r="G222" s="13"/>
      <c r="H222" s="203">
        <v>114</v>
      </c>
      <c r="I222" s="204"/>
      <c r="J222" s="13"/>
      <c r="K222" s="13"/>
      <c r="L222" s="200"/>
      <c r="M222" s="205"/>
      <c r="N222" s="206"/>
      <c r="O222" s="206"/>
      <c r="P222" s="206"/>
      <c r="Q222" s="206"/>
      <c r="R222" s="206"/>
      <c r="S222" s="206"/>
      <c r="T222" s="20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1" t="s">
        <v>216</v>
      </c>
      <c r="AU222" s="201" t="s">
        <v>80</v>
      </c>
      <c r="AV222" s="13" t="s">
        <v>82</v>
      </c>
      <c r="AW222" s="13" t="s">
        <v>34</v>
      </c>
      <c r="AX222" s="13" t="s">
        <v>72</v>
      </c>
      <c r="AY222" s="201" t="s">
        <v>141</v>
      </c>
    </row>
    <row r="223" s="15" customFormat="1">
      <c r="A223" s="15"/>
      <c r="B223" s="215"/>
      <c r="C223" s="15"/>
      <c r="D223" s="194" t="s">
        <v>216</v>
      </c>
      <c r="E223" s="216" t="s">
        <v>3</v>
      </c>
      <c r="F223" s="217" t="s">
        <v>220</v>
      </c>
      <c r="G223" s="15"/>
      <c r="H223" s="218">
        <v>114</v>
      </c>
      <c r="I223" s="219"/>
      <c r="J223" s="15"/>
      <c r="K223" s="15"/>
      <c r="L223" s="215"/>
      <c r="M223" s="220"/>
      <c r="N223" s="221"/>
      <c r="O223" s="221"/>
      <c r="P223" s="221"/>
      <c r="Q223" s="221"/>
      <c r="R223" s="221"/>
      <c r="S223" s="221"/>
      <c r="T223" s="22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6" t="s">
        <v>216</v>
      </c>
      <c r="AU223" s="216" t="s">
        <v>80</v>
      </c>
      <c r="AV223" s="15" t="s">
        <v>163</v>
      </c>
      <c r="AW223" s="15" t="s">
        <v>34</v>
      </c>
      <c r="AX223" s="15" t="s">
        <v>80</v>
      </c>
      <c r="AY223" s="216" t="s">
        <v>141</v>
      </c>
    </row>
    <row r="224" s="2" customFormat="1" ht="37.8" customHeight="1">
      <c r="A224" s="40"/>
      <c r="B224" s="175"/>
      <c r="C224" s="176" t="s">
        <v>730</v>
      </c>
      <c r="D224" s="176" t="s">
        <v>144</v>
      </c>
      <c r="E224" s="177" t="s">
        <v>988</v>
      </c>
      <c r="F224" s="178" t="s">
        <v>989</v>
      </c>
      <c r="G224" s="179" t="s">
        <v>250</v>
      </c>
      <c r="H224" s="180">
        <v>10.199999999999999</v>
      </c>
      <c r="I224" s="181"/>
      <c r="J224" s="182">
        <f>ROUND(I224*H224,2)</f>
        <v>0</v>
      </c>
      <c r="K224" s="178" t="s">
        <v>181</v>
      </c>
      <c r="L224" s="41"/>
      <c r="M224" s="183" t="s">
        <v>3</v>
      </c>
      <c r="N224" s="184" t="s">
        <v>43</v>
      </c>
      <c r="O224" s="74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359</v>
      </c>
      <c r="AT224" s="187" t="s">
        <v>144</v>
      </c>
      <c r="AU224" s="187" t="s">
        <v>80</v>
      </c>
      <c r="AY224" s="21" t="s">
        <v>141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80</v>
      </c>
      <c r="BK224" s="188">
        <f>ROUND(I224*H224,2)</f>
        <v>0</v>
      </c>
      <c r="BL224" s="21" t="s">
        <v>359</v>
      </c>
      <c r="BM224" s="187" t="s">
        <v>990</v>
      </c>
    </row>
    <row r="225" s="2" customFormat="1">
      <c r="A225" s="40"/>
      <c r="B225" s="41"/>
      <c r="C225" s="40"/>
      <c r="D225" s="189" t="s">
        <v>183</v>
      </c>
      <c r="E225" s="40"/>
      <c r="F225" s="190" t="s">
        <v>991</v>
      </c>
      <c r="G225" s="40"/>
      <c r="H225" s="40"/>
      <c r="I225" s="191"/>
      <c r="J225" s="40"/>
      <c r="K225" s="40"/>
      <c r="L225" s="41"/>
      <c r="M225" s="192"/>
      <c r="N225" s="193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183</v>
      </c>
      <c r="AU225" s="21" t="s">
        <v>80</v>
      </c>
    </row>
    <row r="226" s="13" customFormat="1">
      <c r="A226" s="13"/>
      <c r="B226" s="200"/>
      <c r="C226" s="13"/>
      <c r="D226" s="194" t="s">
        <v>216</v>
      </c>
      <c r="E226" s="201" t="s">
        <v>3</v>
      </c>
      <c r="F226" s="202" t="s">
        <v>992</v>
      </c>
      <c r="G226" s="13"/>
      <c r="H226" s="203">
        <v>10.199999999999999</v>
      </c>
      <c r="I226" s="204"/>
      <c r="J226" s="13"/>
      <c r="K226" s="13"/>
      <c r="L226" s="200"/>
      <c r="M226" s="205"/>
      <c r="N226" s="206"/>
      <c r="O226" s="206"/>
      <c r="P226" s="206"/>
      <c r="Q226" s="206"/>
      <c r="R226" s="206"/>
      <c r="S226" s="206"/>
      <c r="T226" s="20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1" t="s">
        <v>216</v>
      </c>
      <c r="AU226" s="201" t="s">
        <v>80</v>
      </c>
      <c r="AV226" s="13" t="s">
        <v>82</v>
      </c>
      <c r="AW226" s="13" t="s">
        <v>34</v>
      </c>
      <c r="AX226" s="13" t="s">
        <v>72</v>
      </c>
      <c r="AY226" s="201" t="s">
        <v>141</v>
      </c>
    </row>
    <row r="227" s="15" customFormat="1">
      <c r="A227" s="15"/>
      <c r="B227" s="215"/>
      <c r="C227" s="15"/>
      <c r="D227" s="194" t="s">
        <v>216</v>
      </c>
      <c r="E227" s="216" t="s">
        <v>3</v>
      </c>
      <c r="F227" s="217" t="s">
        <v>220</v>
      </c>
      <c r="G227" s="15"/>
      <c r="H227" s="218">
        <v>10.199999999999999</v>
      </c>
      <c r="I227" s="219"/>
      <c r="J227" s="15"/>
      <c r="K227" s="15"/>
      <c r="L227" s="215"/>
      <c r="M227" s="220"/>
      <c r="N227" s="221"/>
      <c r="O227" s="221"/>
      <c r="P227" s="221"/>
      <c r="Q227" s="221"/>
      <c r="R227" s="221"/>
      <c r="S227" s="221"/>
      <c r="T227" s="22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6" t="s">
        <v>216</v>
      </c>
      <c r="AU227" s="216" t="s">
        <v>80</v>
      </c>
      <c r="AV227" s="15" t="s">
        <v>163</v>
      </c>
      <c r="AW227" s="15" t="s">
        <v>34</v>
      </c>
      <c r="AX227" s="15" t="s">
        <v>80</v>
      </c>
      <c r="AY227" s="216" t="s">
        <v>141</v>
      </c>
    </row>
    <row r="228" s="2" customFormat="1" ht="55.5" customHeight="1">
      <c r="A228" s="40"/>
      <c r="B228" s="175"/>
      <c r="C228" s="176" t="s">
        <v>735</v>
      </c>
      <c r="D228" s="176" t="s">
        <v>144</v>
      </c>
      <c r="E228" s="177" t="s">
        <v>993</v>
      </c>
      <c r="F228" s="178" t="s">
        <v>994</v>
      </c>
      <c r="G228" s="179" t="s">
        <v>344</v>
      </c>
      <c r="H228" s="180">
        <v>24</v>
      </c>
      <c r="I228" s="181"/>
      <c r="J228" s="182">
        <f>ROUND(I228*H228,2)</f>
        <v>0</v>
      </c>
      <c r="K228" s="178" t="s">
        <v>311</v>
      </c>
      <c r="L228" s="41"/>
      <c r="M228" s="183" t="s">
        <v>3</v>
      </c>
      <c r="N228" s="184" t="s">
        <v>43</v>
      </c>
      <c r="O228" s="74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359</v>
      </c>
      <c r="AT228" s="187" t="s">
        <v>144</v>
      </c>
      <c r="AU228" s="187" t="s">
        <v>80</v>
      </c>
      <c r="AY228" s="21" t="s">
        <v>141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80</v>
      </c>
      <c r="BK228" s="188">
        <f>ROUND(I228*H228,2)</f>
        <v>0</v>
      </c>
      <c r="BL228" s="21" t="s">
        <v>359</v>
      </c>
      <c r="BM228" s="187" t="s">
        <v>995</v>
      </c>
    </row>
    <row r="229" s="2" customFormat="1">
      <c r="A229" s="40"/>
      <c r="B229" s="41"/>
      <c r="C229" s="40"/>
      <c r="D229" s="189" t="s">
        <v>183</v>
      </c>
      <c r="E229" s="40"/>
      <c r="F229" s="190" t="s">
        <v>996</v>
      </c>
      <c r="G229" s="40"/>
      <c r="H229" s="40"/>
      <c r="I229" s="191"/>
      <c r="J229" s="40"/>
      <c r="K229" s="40"/>
      <c r="L229" s="41"/>
      <c r="M229" s="192"/>
      <c r="N229" s="193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183</v>
      </c>
      <c r="AU229" s="21" t="s">
        <v>80</v>
      </c>
    </row>
    <row r="230" s="2" customFormat="1" ht="24.15" customHeight="1">
      <c r="A230" s="40"/>
      <c r="B230" s="175"/>
      <c r="C230" s="176" t="s">
        <v>740</v>
      </c>
      <c r="D230" s="176" t="s">
        <v>144</v>
      </c>
      <c r="E230" s="177" t="s">
        <v>997</v>
      </c>
      <c r="F230" s="178" t="s">
        <v>998</v>
      </c>
      <c r="G230" s="179" t="s">
        <v>213</v>
      </c>
      <c r="H230" s="180">
        <v>50</v>
      </c>
      <c r="I230" s="181"/>
      <c r="J230" s="182">
        <f>ROUND(I230*H230,2)</f>
        <v>0</v>
      </c>
      <c r="K230" s="178" t="s">
        <v>181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359</v>
      </c>
      <c r="AT230" s="187" t="s">
        <v>144</v>
      </c>
      <c r="AU230" s="187" t="s">
        <v>80</v>
      </c>
      <c r="AY230" s="21" t="s">
        <v>141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80</v>
      </c>
      <c r="BK230" s="188">
        <f>ROUND(I230*H230,2)</f>
        <v>0</v>
      </c>
      <c r="BL230" s="21" t="s">
        <v>359</v>
      </c>
      <c r="BM230" s="187" t="s">
        <v>999</v>
      </c>
    </row>
    <row r="231" s="2" customFormat="1">
      <c r="A231" s="40"/>
      <c r="B231" s="41"/>
      <c r="C231" s="40"/>
      <c r="D231" s="189" t="s">
        <v>183</v>
      </c>
      <c r="E231" s="40"/>
      <c r="F231" s="190" t="s">
        <v>1000</v>
      </c>
      <c r="G231" s="40"/>
      <c r="H231" s="40"/>
      <c r="I231" s="191"/>
      <c r="J231" s="40"/>
      <c r="K231" s="40"/>
      <c r="L231" s="41"/>
      <c r="M231" s="192"/>
      <c r="N231" s="193"/>
      <c r="O231" s="74"/>
      <c r="P231" s="74"/>
      <c r="Q231" s="74"/>
      <c r="R231" s="74"/>
      <c r="S231" s="74"/>
      <c r="T231" s="75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21" t="s">
        <v>183</v>
      </c>
      <c r="AU231" s="21" t="s">
        <v>80</v>
      </c>
    </row>
    <row r="232" s="2" customFormat="1" ht="49.05" customHeight="1">
      <c r="A232" s="40"/>
      <c r="B232" s="175"/>
      <c r="C232" s="176" t="s">
        <v>828</v>
      </c>
      <c r="D232" s="176" t="s">
        <v>144</v>
      </c>
      <c r="E232" s="177" t="s">
        <v>1001</v>
      </c>
      <c r="F232" s="178" t="s">
        <v>1002</v>
      </c>
      <c r="G232" s="179" t="s">
        <v>213</v>
      </c>
      <c r="H232" s="180">
        <v>50</v>
      </c>
      <c r="I232" s="181"/>
      <c r="J232" s="182">
        <f>ROUND(I232*H232,2)</f>
        <v>0</v>
      </c>
      <c r="K232" s="178" t="s">
        <v>181</v>
      </c>
      <c r="L232" s="41"/>
      <c r="M232" s="183" t="s">
        <v>3</v>
      </c>
      <c r="N232" s="184" t="s">
        <v>43</v>
      </c>
      <c r="O232" s="74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7" t="s">
        <v>359</v>
      </c>
      <c r="AT232" s="187" t="s">
        <v>144</v>
      </c>
      <c r="AU232" s="187" t="s">
        <v>80</v>
      </c>
      <c r="AY232" s="21" t="s">
        <v>141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1" t="s">
        <v>80</v>
      </c>
      <c r="BK232" s="188">
        <f>ROUND(I232*H232,2)</f>
        <v>0</v>
      </c>
      <c r="BL232" s="21" t="s">
        <v>359</v>
      </c>
      <c r="BM232" s="187" t="s">
        <v>1003</v>
      </c>
    </row>
    <row r="233" s="2" customFormat="1">
      <c r="A233" s="40"/>
      <c r="B233" s="41"/>
      <c r="C233" s="40"/>
      <c r="D233" s="189" t="s">
        <v>183</v>
      </c>
      <c r="E233" s="40"/>
      <c r="F233" s="190" t="s">
        <v>1004</v>
      </c>
      <c r="G233" s="40"/>
      <c r="H233" s="40"/>
      <c r="I233" s="191"/>
      <c r="J233" s="40"/>
      <c r="K233" s="40"/>
      <c r="L233" s="41"/>
      <c r="M233" s="192"/>
      <c r="N233" s="193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1" t="s">
        <v>183</v>
      </c>
      <c r="AU233" s="21" t="s">
        <v>80</v>
      </c>
    </row>
    <row r="234" s="2" customFormat="1" ht="24.15" customHeight="1">
      <c r="A234" s="40"/>
      <c r="B234" s="175"/>
      <c r="C234" s="176" t="s">
        <v>1005</v>
      </c>
      <c r="D234" s="176" t="s">
        <v>144</v>
      </c>
      <c r="E234" s="177" t="s">
        <v>1006</v>
      </c>
      <c r="F234" s="178" t="s">
        <v>1007</v>
      </c>
      <c r="G234" s="179" t="s">
        <v>213</v>
      </c>
      <c r="H234" s="180">
        <v>50</v>
      </c>
      <c r="I234" s="181"/>
      <c r="J234" s="182">
        <f>ROUND(I234*H234,2)</f>
        <v>0</v>
      </c>
      <c r="K234" s="178" t="s">
        <v>181</v>
      </c>
      <c r="L234" s="41"/>
      <c r="M234" s="183" t="s">
        <v>3</v>
      </c>
      <c r="N234" s="184" t="s">
        <v>43</v>
      </c>
      <c r="O234" s="74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7" t="s">
        <v>359</v>
      </c>
      <c r="AT234" s="187" t="s">
        <v>144</v>
      </c>
      <c r="AU234" s="187" t="s">
        <v>80</v>
      </c>
      <c r="AY234" s="21" t="s">
        <v>141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1" t="s">
        <v>80</v>
      </c>
      <c r="BK234" s="188">
        <f>ROUND(I234*H234,2)</f>
        <v>0</v>
      </c>
      <c r="BL234" s="21" t="s">
        <v>359</v>
      </c>
      <c r="BM234" s="187" t="s">
        <v>1008</v>
      </c>
    </row>
    <row r="235" s="2" customFormat="1">
      <c r="A235" s="40"/>
      <c r="B235" s="41"/>
      <c r="C235" s="40"/>
      <c r="D235" s="189" t="s">
        <v>183</v>
      </c>
      <c r="E235" s="40"/>
      <c r="F235" s="190" t="s">
        <v>1009</v>
      </c>
      <c r="G235" s="40"/>
      <c r="H235" s="40"/>
      <c r="I235" s="191"/>
      <c r="J235" s="40"/>
      <c r="K235" s="40"/>
      <c r="L235" s="41"/>
      <c r="M235" s="192"/>
      <c r="N235" s="193"/>
      <c r="O235" s="74"/>
      <c r="P235" s="74"/>
      <c r="Q235" s="74"/>
      <c r="R235" s="74"/>
      <c r="S235" s="74"/>
      <c r="T235" s="75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21" t="s">
        <v>183</v>
      </c>
      <c r="AU235" s="21" t="s">
        <v>80</v>
      </c>
    </row>
    <row r="236" s="2" customFormat="1" ht="37.8" customHeight="1">
      <c r="A236" s="40"/>
      <c r="B236" s="175"/>
      <c r="C236" s="176" t="s">
        <v>831</v>
      </c>
      <c r="D236" s="176" t="s">
        <v>144</v>
      </c>
      <c r="E236" s="177" t="s">
        <v>1010</v>
      </c>
      <c r="F236" s="178" t="s">
        <v>1011</v>
      </c>
      <c r="G236" s="179" t="s">
        <v>344</v>
      </c>
      <c r="H236" s="180">
        <v>24</v>
      </c>
      <c r="I236" s="181"/>
      <c r="J236" s="182">
        <f>ROUND(I236*H236,2)</f>
        <v>0</v>
      </c>
      <c r="K236" s="178" t="s">
        <v>311</v>
      </c>
      <c r="L236" s="41"/>
      <c r="M236" s="183" t="s">
        <v>3</v>
      </c>
      <c r="N236" s="184" t="s">
        <v>43</v>
      </c>
      <c r="O236" s="74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7" t="s">
        <v>359</v>
      </c>
      <c r="AT236" s="187" t="s">
        <v>144</v>
      </c>
      <c r="AU236" s="187" t="s">
        <v>80</v>
      </c>
      <c r="AY236" s="21" t="s">
        <v>141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1" t="s">
        <v>80</v>
      </c>
      <c r="BK236" s="188">
        <f>ROUND(I236*H236,2)</f>
        <v>0</v>
      </c>
      <c r="BL236" s="21" t="s">
        <v>359</v>
      </c>
      <c r="BM236" s="187" t="s">
        <v>1012</v>
      </c>
    </row>
    <row r="237" s="2" customFormat="1">
      <c r="A237" s="40"/>
      <c r="B237" s="41"/>
      <c r="C237" s="40"/>
      <c r="D237" s="189" t="s">
        <v>183</v>
      </c>
      <c r="E237" s="40"/>
      <c r="F237" s="190" t="s">
        <v>1013</v>
      </c>
      <c r="G237" s="40"/>
      <c r="H237" s="40"/>
      <c r="I237" s="191"/>
      <c r="J237" s="40"/>
      <c r="K237" s="40"/>
      <c r="L237" s="41"/>
      <c r="M237" s="192"/>
      <c r="N237" s="193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1" t="s">
        <v>183</v>
      </c>
      <c r="AU237" s="21" t="s">
        <v>80</v>
      </c>
    </row>
    <row r="238" s="2" customFormat="1" ht="37.8" customHeight="1">
      <c r="A238" s="40"/>
      <c r="B238" s="175"/>
      <c r="C238" s="176" t="s">
        <v>1014</v>
      </c>
      <c r="D238" s="176" t="s">
        <v>144</v>
      </c>
      <c r="E238" s="177" t="s">
        <v>1015</v>
      </c>
      <c r="F238" s="178" t="s">
        <v>1016</v>
      </c>
      <c r="G238" s="179" t="s">
        <v>344</v>
      </c>
      <c r="H238" s="180">
        <v>24</v>
      </c>
      <c r="I238" s="181"/>
      <c r="J238" s="182">
        <f>ROUND(I238*H238,2)</f>
        <v>0</v>
      </c>
      <c r="K238" s="178" t="s">
        <v>311</v>
      </c>
      <c r="L238" s="41"/>
      <c r="M238" s="183" t="s">
        <v>3</v>
      </c>
      <c r="N238" s="184" t="s">
        <v>43</v>
      </c>
      <c r="O238" s="74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7" t="s">
        <v>359</v>
      </c>
      <c r="AT238" s="187" t="s">
        <v>144</v>
      </c>
      <c r="AU238" s="187" t="s">
        <v>80</v>
      </c>
      <c r="AY238" s="21" t="s">
        <v>141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1" t="s">
        <v>80</v>
      </c>
      <c r="BK238" s="188">
        <f>ROUND(I238*H238,2)</f>
        <v>0</v>
      </c>
      <c r="BL238" s="21" t="s">
        <v>359</v>
      </c>
      <c r="BM238" s="187" t="s">
        <v>1017</v>
      </c>
    </row>
    <row r="239" s="2" customFormat="1">
      <c r="A239" s="40"/>
      <c r="B239" s="41"/>
      <c r="C239" s="40"/>
      <c r="D239" s="189" t="s">
        <v>183</v>
      </c>
      <c r="E239" s="40"/>
      <c r="F239" s="190" t="s">
        <v>1018</v>
      </c>
      <c r="G239" s="40"/>
      <c r="H239" s="40"/>
      <c r="I239" s="191"/>
      <c r="J239" s="40"/>
      <c r="K239" s="40"/>
      <c r="L239" s="41"/>
      <c r="M239" s="192"/>
      <c r="N239" s="193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1" t="s">
        <v>183</v>
      </c>
      <c r="AU239" s="21" t="s">
        <v>80</v>
      </c>
    </row>
    <row r="240" s="2" customFormat="1" ht="24.15" customHeight="1">
      <c r="A240" s="40"/>
      <c r="B240" s="175"/>
      <c r="C240" s="176" t="s">
        <v>834</v>
      </c>
      <c r="D240" s="176" t="s">
        <v>144</v>
      </c>
      <c r="E240" s="177" t="s">
        <v>1019</v>
      </c>
      <c r="F240" s="178" t="s">
        <v>1020</v>
      </c>
      <c r="G240" s="179" t="s">
        <v>250</v>
      </c>
      <c r="H240" s="180">
        <v>0.10299999999999999</v>
      </c>
      <c r="I240" s="181"/>
      <c r="J240" s="182">
        <f>ROUND(I240*H240,2)</f>
        <v>0</v>
      </c>
      <c r="K240" s="178" t="s">
        <v>3</v>
      </c>
      <c r="L240" s="41"/>
      <c r="M240" s="183" t="s">
        <v>3</v>
      </c>
      <c r="N240" s="184" t="s">
        <v>43</v>
      </c>
      <c r="O240" s="74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7" t="s">
        <v>359</v>
      </c>
      <c r="AT240" s="187" t="s">
        <v>144</v>
      </c>
      <c r="AU240" s="187" t="s">
        <v>80</v>
      </c>
      <c r="AY240" s="21" t="s">
        <v>141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1" t="s">
        <v>80</v>
      </c>
      <c r="BK240" s="188">
        <f>ROUND(I240*H240,2)</f>
        <v>0</v>
      </c>
      <c r="BL240" s="21" t="s">
        <v>359</v>
      </c>
      <c r="BM240" s="187" t="s">
        <v>1021</v>
      </c>
    </row>
    <row r="241" s="12" customFormat="1" ht="25.92" customHeight="1">
      <c r="A241" s="12"/>
      <c r="B241" s="162"/>
      <c r="C241" s="12"/>
      <c r="D241" s="163" t="s">
        <v>71</v>
      </c>
      <c r="E241" s="164" t="s">
        <v>1022</v>
      </c>
      <c r="F241" s="164" t="s">
        <v>1023</v>
      </c>
      <c r="G241" s="12"/>
      <c r="H241" s="12"/>
      <c r="I241" s="165"/>
      <c r="J241" s="166">
        <f>BK241</f>
        <v>0</v>
      </c>
      <c r="K241" s="12"/>
      <c r="L241" s="162"/>
      <c r="M241" s="167"/>
      <c r="N241" s="168"/>
      <c r="O241" s="168"/>
      <c r="P241" s="169">
        <f>SUM(P242:P249)</f>
        <v>0</v>
      </c>
      <c r="Q241" s="168"/>
      <c r="R241" s="169">
        <f>SUM(R242:R249)</f>
        <v>0</v>
      </c>
      <c r="S241" s="168"/>
      <c r="T241" s="170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63" t="s">
        <v>82</v>
      </c>
      <c r="AT241" s="171" t="s">
        <v>71</v>
      </c>
      <c r="AU241" s="171" t="s">
        <v>72</v>
      </c>
      <c r="AY241" s="163" t="s">
        <v>141</v>
      </c>
      <c r="BK241" s="172">
        <f>SUM(BK242:BK249)</f>
        <v>0</v>
      </c>
    </row>
    <row r="242" s="2" customFormat="1" ht="24.15" customHeight="1">
      <c r="A242" s="40"/>
      <c r="B242" s="175"/>
      <c r="C242" s="176" t="s">
        <v>1024</v>
      </c>
      <c r="D242" s="176" t="s">
        <v>144</v>
      </c>
      <c r="E242" s="177" t="s">
        <v>1025</v>
      </c>
      <c r="F242" s="178" t="s">
        <v>1026</v>
      </c>
      <c r="G242" s="179" t="s">
        <v>344</v>
      </c>
      <c r="H242" s="180">
        <v>120</v>
      </c>
      <c r="I242" s="181"/>
      <c r="J242" s="182">
        <f>ROUND(I242*H242,2)</f>
        <v>0</v>
      </c>
      <c r="K242" s="178" t="s">
        <v>3</v>
      </c>
      <c r="L242" s="41"/>
      <c r="M242" s="183" t="s">
        <v>3</v>
      </c>
      <c r="N242" s="184" t="s">
        <v>43</v>
      </c>
      <c r="O242" s="74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7" t="s">
        <v>302</v>
      </c>
      <c r="AT242" s="187" t="s">
        <v>144</v>
      </c>
      <c r="AU242" s="187" t="s">
        <v>80</v>
      </c>
      <c r="AY242" s="21" t="s">
        <v>141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1" t="s">
        <v>80</v>
      </c>
      <c r="BK242" s="188">
        <f>ROUND(I242*H242,2)</f>
        <v>0</v>
      </c>
      <c r="BL242" s="21" t="s">
        <v>302</v>
      </c>
      <c r="BM242" s="187" t="s">
        <v>1027</v>
      </c>
    </row>
    <row r="243" s="2" customFormat="1" ht="16.5" customHeight="1">
      <c r="A243" s="40"/>
      <c r="B243" s="175"/>
      <c r="C243" s="223" t="s">
        <v>837</v>
      </c>
      <c r="D243" s="223" t="s">
        <v>271</v>
      </c>
      <c r="E243" s="224" t="s">
        <v>1028</v>
      </c>
      <c r="F243" s="225" t="s">
        <v>1029</v>
      </c>
      <c r="G243" s="226" t="s">
        <v>274</v>
      </c>
      <c r="H243" s="227">
        <v>120</v>
      </c>
      <c r="I243" s="228"/>
      <c r="J243" s="229">
        <f>ROUND(I243*H243,2)</f>
        <v>0</v>
      </c>
      <c r="K243" s="225" t="s">
        <v>3</v>
      </c>
      <c r="L243" s="230"/>
      <c r="M243" s="231" t="s">
        <v>3</v>
      </c>
      <c r="N243" s="232" t="s">
        <v>43</v>
      </c>
      <c r="O243" s="74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7" t="s">
        <v>386</v>
      </c>
      <c r="AT243" s="187" t="s">
        <v>271</v>
      </c>
      <c r="AU243" s="187" t="s">
        <v>80</v>
      </c>
      <c r="AY243" s="21" t="s">
        <v>141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1" t="s">
        <v>80</v>
      </c>
      <c r="BK243" s="188">
        <f>ROUND(I243*H243,2)</f>
        <v>0</v>
      </c>
      <c r="BL243" s="21" t="s">
        <v>302</v>
      </c>
      <c r="BM243" s="187" t="s">
        <v>1030</v>
      </c>
    </row>
    <row r="244" s="2" customFormat="1" ht="21.75" customHeight="1">
      <c r="A244" s="40"/>
      <c r="B244" s="175"/>
      <c r="C244" s="176" t="s">
        <v>1031</v>
      </c>
      <c r="D244" s="176" t="s">
        <v>144</v>
      </c>
      <c r="E244" s="177" t="s">
        <v>1032</v>
      </c>
      <c r="F244" s="178" t="s">
        <v>1033</v>
      </c>
      <c r="G244" s="179" t="s">
        <v>374</v>
      </c>
      <c r="H244" s="180">
        <v>1</v>
      </c>
      <c r="I244" s="181"/>
      <c r="J244" s="182">
        <f>ROUND(I244*H244,2)</f>
        <v>0</v>
      </c>
      <c r="K244" s="178" t="s">
        <v>3</v>
      </c>
      <c r="L244" s="41"/>
      <c r="M244" s="183" t="s">
        <v>3</v>
      </c>
      <c r="N244" s="184" t="s">
        <v>43</v>
      </c>
      <c r="O244" s="74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7" t="s">
        <v>302</v>
      </c>
      <c r="AT244" s="187" t="s">
        <v>144</v>
      </c>
      <c r="AU244" s="187" t="s">
        <v>80</v>
      </c>
      <c r="AY244" s="21" t="s">
        <v>141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1" t="s">
        <v>80</v>
      </c>
      <c r="BK244" s="188">
        <f>ROUND(I244*H244,2)</f>
        <v>0</v>
      </c>
      <c r="BL244" s="21" t="s">
        <v>302</v>
      </c>
      <c r="BM244" s="187" t="s">
        <v>1034</v>
      </c>
    </row>
    <row r="245" s="2" customFormat="1" ht="24.15" customHeight="1">
      <c r="A245" s="40"/>
      <c r="B245" s="175"/>
      <c r="C245" s="223" t="s">
        <v>840</v>
      </c>
      <c r="D245" s="223" t="s">
        <v>271</v>
      </c>
      <c r="E245" s="224" t="s">
        <v>1035</v>
      </c>
      <c r="F245" s="225" t="s">
        <v>1036</v>
      </c>
      <c r="G245" s="226" t="s">
        <v>374</v>
      </c>
      <c r="H245" s="227">
        <v>1</v>
      </c>
      <c r="I245" s="228"/>
      <c r="J245" s="229">
        <f>ROUND(I245*H245,2)</f>
        <v>0</v>
      </c>
      <c r="K245" s="225" t="s">
        <v>3</v>
      </c>
      <c r="L245" s="230"/>
      <c r="M245" s="231" t="s">
        <v>3</v>
      </c>
      <c r="N245" s="232" t="s">
        <v>43</v>
      </c>
      <c r="O245" s="74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386</v>
      </c>
      <c r="AT245" s="187" t="s">
        <v>271</v>
      </c>
      <c r="AU245" s="187" t="s">
        <v>80</v>
      </c>
      <c r="AY245" s="21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80</v>
      </c>
      <c r="BK245" s="188">
        <f>ROUND(I245*H245,2)</f>
        <v>0</v>
      </c>
      <c r="BL245" s="21" t="s">
        <v>302</v>
      </c>
      <c r="BM245" s="187" t="s">
        <v>1037</v>
      </c>
    </row>
    <row r="246" s="2" customFormat="1" ht="16.5" customHeight="1">
      <c r="A246" s="40"/>
      <c r="B246" s="175"/>
      <c r="C246" s="223" t="s">
        <v>1038</v>
      </c>
      <c r="D246" s="223" t="s">
        <v>271</v>
      </c>
      <c r="E246" s="224" t="s">
        <v>1039</v>
      </c>
      <c r="F246" s="225" t="s">
        <v>1040</v>
      </c>
      <c r="G246" s="226" t="s">
        <v>374</v>
      </c>
      <c r="H246" s="227">
        <v>1</v>
      </c>
      <c r="I246" s="228"/>
      <c r="J246" s="229">
        <f>ROUND(I246*H246,2)</f>
        <v>0</v>
      </c>
      <c r="K246" s="225" t="s">
        <v>3</v>
      </c>
      <c r="L246" s="230"/>
      <c r="M246" s="231" t="s">
        <v>3</v>
      </c>
      <c r="N246" s="232" t="s">
        <v>43</v>
      </c>
      <c r="O246" s="74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386</v>
      </c>
      <c r="AT246" s="187" t="s">
        <v>271</v>
      </c>
      <c r="AU246" s="187" t="s">
        <v>80</v>
      </c>
      <c r="AY246" s="21" t="s">
        <v>141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80</v>
      </c>
      <c r="BK246" s="188">
        <f>ROUND(I246*H246,2)</f>
        <v>0</v>
      </c>
      <c r="BL246" s="21" t="s">
        <v>302</v>
      </c>
      <c r="BM246" s="187" t="s">
        <v>1041</v>
      </c>
    </row>
    <row r="247" s="2" customFormat="1" ht="24.15" customHeight="1">
      <c r="A247" s="40"/>
      <c r="B247" s="175"/>
      <c r="C247" s="176" t="s">
        <v>843</v>
      </c>
      <c r="D247" s="176" t="s">
        <v>144</v>
      </c>
      <c r="E247" s="177" t="s">
        <v>1042</v>
      </c>
      <c r="F247" s="178" t="s">
        <v>1043</v>
      </c>
      <c r="G247" s="179" t="s">
        <v>344</v>
      </c>
      <c r="H247" s="180">
        <v>150</v>
      </c>
      <c r="I247" s="181"/>
      <c r="J247" s="182">
        <f>ROUND(I247*H247,2)</f>
        <v>0</v>
      </c>
      <c r="K247" s="178" t="s">
        <v>3</v>
      </c>
      <c r="L247" s="41"/>
      <c r="M247" s="183" t="s">
        <v>3</v>
      </c>
      <c r="N247" s="184" t="s">
        <v>43</v>
      </c>
      <c r="O247" s="74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302</v>
      </c>
      <c r="AT247" s="187" t="s">
        <v>144</v>
      </c>
      <c r="AU247" s="187" t="s">
        <v>80</v>
      </c>
      <c r="AY247" s="21" t="s">
        <v>141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80</v>
      </c>
      <c r="BK247" s="188">
        <f>ROUND(I247*H247,2)</f>
        <v>0</v>
      </c>
      <c r="BL247" s="21" t="s">
        <v>302</v>
      </c>
      <c r="BM247" s="187" t="s">
        <v>1044</v>
      </c>
    </row>
    <row r="248" s="2" customFormat="1" ht="16.5" customHeight="1">
      <c r="A248" s="40"/>
      <c r="B248" s="175"/>
      <c r="C248" s="223" t="s">
        <v>1045</v>
      </c>
      <c r="D248" s="223" t="s">
        <v>271</v>
      </c>
      <c r="E248" s="224" t="s">
        <v>1046</v>
      </c>
      <c r="F248" s="225" t="s">
        <v>1047</v>
      </c>
      <c r="G248" s="226" t="s">
        <v>344</v>
      </c>
      <c r="H248" s="227">
        <v>150</v>
      </c>
      <c r="I248" s="228"/>
      <c r="J248" s="229">
        <f>ROUND(I248*H248,2)</f>
        <v>0</v>
      </c>
      <c r="K248" s="225" t="s">
        <v>3</v>
      </c>
      <c r="L248" s="230"/>
      <c r="M248" s="231" t="s">
        <v>3</v>
      </c>
      <c r="N248" s="232" t="s">
        <v>43</v>
      </c>
      <c r="O248" s="74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386</v>
      </c>
      <c r="AT248" s="187" t="s">
        <v>271</v>
      </c>
      <c r="AU248" s="187" t="s">
        <v>80</v>
      </c>
      <c r="AY248" s="21" t="s">
        <v>141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80</v>
      </c>
      <c r="BK248" s="188">
        <f>ROUND(I248*H248,2)</f>
        <v>0</v>
      </c>
      <c r="BL248" s="21" t="s">
        <v>302</v>
      </c>
      <c r="BM248" s="187" t="s">
        <v>1048</v>
      </c>
    </row>
    <row r="249" s="2" customFormat="1" ht="37.8" customHeight="1">
      <c r="A249" s="40"/>
      <c r="B249" s="175"/>
      <c r="C249" s="176" t="s">
        <v>846</v>
      </c>
      <c r="D249" s="176" t="s">
        <v>144</v>
      </c>
      <c r="E249" s="177" t="s">
        <v>1049</v>
      </c>
      <c r="F249" s="178" t="s">
        <v>1050</v>
      </c>
      <c r="G249" s="179" t="s">
        <v>374</v>
      </c>
      <c r="H249" s="180">
        <v>48</v>
      </c>
      <c r="I249" s="181"/>
      <c r="J249" s="182">
        <f>ROUND(I249*H249,2)</f>
        <v>0</v>
      </c>
      <c r="K249" s="178" t="s">
        <v>3</v>
      </c>
      <c r="L249" s="41"/>
      <c r="M249" s="183" t="s">
        <v>3</v>
      </c>
      <c r="N249" s="184" t="s">
        <v>43</v>
      </c>
      <c r="O249" s="74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7" t="s">
        <v>302</v>
      </c>
      <c r="AT249" s="187" t="s">
        <v>144</v>
      </c>
      <c r="AU249" s="187" t="s">
        <v>80</v>
      </c>
      <c r="AY249" s="21" t="s">
        <v>141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1" t="s">
        <v>80</v>
      </c>
      <c r="BK249" s="188">
        <f>ROUND(I249*H249,2)</f>
        <v>0</v>
      </c>
      <c r="BL249" s="21" t="s">
        <v>302</v>
      </c>
      <c r="BM249" s="187" t="s">
        <v>1051</v>
      </c>
    </row>
    <row r="250" s="12" customFormat="1" ht="25.92" customHeight="1">
      <c r="A250" s="12"/>
      <c r="B250" s="162"/>
      <c r="C250" s="12"/>
      <c r="D250" s="163" t="s">
        <v>71</v>
      </c>
      <c r="E250" s="164" t="s">
        <v>1052</v>
      </c>
      <c r="F250" s="164" t="s">
        <v>1053</v>
      </c>
      <c r="G250" s="12"/>
      <c r="H250" s="12"/>
      <c r="I250" s="165"/>
      <c r="J250" s="166">
        <f>BK250</f>
        <v>0</v>
      </c>
      <c r="K250" s="12"/>
      <c r="L250" s="162"/>
      <c r="M250" s="167"/>
      <c r="N250" s="168"/>
      <c r="O250" s="168"/>
      <c r="P250" s="169">
        <f>SUM(P251:P257)</f>
        <v>0</v>
      </c>
      <c r="Q250" s="168"/>
      <c r="R250" s="169">
        <f>SUM(R251:R257)</f>
        <v>0</v>
      </c>
      <c r="S250" s="168"/>
      <c r="T250" s="170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3" t="s">
        <v>163</v>
      </c>
      <c r="AT250" s="171" t="s">
        <v>71</v>
      </c>
      <c r="AU250" s="171" t="s">
        <v>72</v>
      </c>
      <c r="AY250" s="163" t="s">
        <v>141</v>
      </c>
      <c r="BK250" s="172">
        <f>SUM(BK251:BK257)</f>
        <v>0</v>
      </c>
    </row>
    <row r="251" s="2" customFormat="1" ht="21.75" customHeight="1">
      <c r="A251" s="40"/>
      <c r="B251" s="175"/>
      <c r="C251" s="176" t="s">
        <v>1054</v>
      </c>
      <c r="D251" s="176" t="s">
        <v>144</v>
      </c>
      <c r="E251" s="177" t="s">
        <v>1055</v>
      </c>
      <c r="F251" s="178" t="s">
        <v>1056</v>
      </c>
      <c r="G251" s="179" t="s">
        <v>1057</v>
      </c>
      <c r="H251" s="180">
        <v>250</v>
      </c>
      <c r="I251" s="181"/>
      <c r="J251" s="182">
        <f>ROUND(I251*H251,2)</f>
        <v>0</v>
      </c>
      <c r="K251" s="178" t="s">
        <v>3</v>
      </c>
      <c r="L251" s="41"/>
      <c r="M251" s="183" t="s">
        <v>3</v>
      </c>
      <c r="N251" s="184" t="s">
        <v>43</v>
      </c>
      <c r="O251" s="74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7" t="s">
        <v>1058</v>
      </c>
      <c r="AT251" s="187" t="s">
        <v>144</v>
      </c>
      <c r="AU251" s="187" t="s">
        <v>80</v>
      </c>
      <c r="AY251" s="21" t="s">
        <v>141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1" t="s">
        <v>80</v>
      </c>
      <c r="BK251" s="188">
        <f>ROUND(I251*H251,2)</f>
        <v>0</v>
      </c>
      <c r="BL251" s="21" t="s">
        <v>1058</v>
      </c>
      <c r="BM251" s="187" t="s">
        <v>1059</v>
      </c>
    </row>
    <row r="252" s="2" customFormat="1" ht="21.75" customHeight="1">
      <c r="A252" s="40"/>
      <c r="B252" s="175"/>
      <c r="C252" s="176" t="s">
        <v>849</v>
      </c>
      <c r="D252" s="176" t="s">
        <v>144</v>
      </c>
      <c r="E252" s="177" t="s">
        <v>1060</v>
      </c>
      <c r="F252" s="178" t="s">
        <v>1061</v>
      </c>
      <c r="G252" s="179" t="s">
        <v>1057</v>
      </c>
      <c r="H252" s="180">
        <v>40</v>
      </c>
      <c r="I252" s="181"/>
      <c r="J252" s="182">
        <f>ROUND(I252*H252,2)</f>
        <v>0</v>
      </c>
      <c r="K252" s="178" t="s">
        <v>3</v>
      </c>
      <c r="L252" s="41"/>
      <c r="M252" s="183" t="s">
        <v>3</v>
      </c>
      <c r="N252" s="184" t="s">
        <v>43</v>
      </c>
      <c r="O252" s="74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1058</v>
      </c>
      <c r="AT252" s="187" t="s">
        <v>144</v>
      </c>
      <c r="AU252" s="187" t="s">
        <v>80</v>
      </c>
      <c r="AY252" s="21" t="s">
        <v>141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80</v>
      </c>
      <c r="BK252" s="188">
        <f>ROUND(I252*H252,2)</f>
        <v>0</v>
      </c>
      <c r="BL252" s="21" t="s">
        <v>1058</v>
      </c>
      <c r="BM252" s="187" t="s">
        <v>1062</v>
      </c>
    </row>
    <row r="253" s="2" customFormat="1" ht="16.5" customHeight="1">
      <c r="A253" s="40"/>
      <c r="B253" s="175"/>
      <c r="C253" s="176" t="s">
        <v>1063</v>
      </c>
      <c r="D253" s="176" t="s">
        <v>144</v>
      </c>
      <c r="E253" s="177" t="s">
        <v>1064</v>
      </c>
      <c r="F253" s="178" t="s">
        <v>1065</v>
      </c>
      <c r="G253" s="179" t="s">
        <v>1057</v>
      </c>
      <c r="H253" s="180">
        <v>150</v>
      </c>
      <c r="I253" s="181"/>
      <c r="J253" s="182">
        <f>ROUND(I253*H253,2)</f>
        <v>0</v>
      </c>
      <c r="K253" s="178" t="s">
        <v>3</v>
      </c>
      <c r="L253" s="41"/>
      <c r="M253" s="183" t="s">
        <v>3</v>
      </c>
      <c r="N253" s="184" t="s">
        <v>43</v>
      </c>
      <c r="O253" s="74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7" t="s">
        <v>1058</v>
      </c>
      <c r="AT253" s="187" t="s">
        <v>144</v>
      </c>
      <c r="AU253" s="187" t="s">
        <v>80</v>
      </c>
      <c r="AY253" s="21" t="s">
        <v>141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1" t="s">
        <v>80</v>
      </c>
      <c r="BK253" s="188">
        <f>ROUND(I253*H253,2)</f>
        <v>0</v>
      </c>
      <c r="BL253" s="21" t="s">
        <v>1058</v>
      </c>
      <c r="BM253" s="187" t="s">
        <v>1066</v>
      </c>
    </row>
    <row r="254" s="2" customFormat="1" ht="16.5" customHeight="1">
      <c r="A254" s="40"/>
      <c r="B254" s="175"/>
      <c r="C254" s="176" t="s">
        <v>852</v>
      </c>
      <c r="D254" s="176" t="s">
        <v>144</v>
      </c>
      <c r="E254" s="177" t="s">
        <v>1067</v>
      </c>
      <c r="F254" s="178" t="s">
        <v>1068</v>
      </c>
      <c r="G254" s="179" t="s">
        <v>1057</v>
      </c>
      <c r="H254" s="180">
        <v>120</v>
      </c>
      <c r="I254" s="181"/>
      <c r="J254" s="182">
        <f>ROUND(I254*H254,2)</f>
        <v>0</v>
      </c>
      <c r="K254" s="178" t="s">
        <v>3</v>
      </c>
      <c r="L254" s="41"/>
      <c r="M254" s="183" t="s">
        <v>3</v>
      </c>
      <c r="N254" s="184" t="s">
        <v>43</v>
      </c>
      <c r="O254" s="74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87" t="s">
        <v>1058</v>
      </c>
      <c r="AT254" s="187" t="s">
        <v>144</v>
      </c>
      <c r="AU254" s="187" t="s">
        <v>80</v>
      </c>
      <c r="AY254" s="21" t="s">
        <v>141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1" t="s">
        <v>80</v>
      </c>
      <c r="BK254" s="188">
        <f>ROUND(I254*H254,2)</f>
        <v>0</v>
      </c>
      <c r="BL254" s="21" t="s">
        <v>1058</v>
      </c>
      <c r="BM254" s="187" t="s">
        <v>1069</v>
      </c>
    </row>
    <row r="255" s="2" customFormat="1" ht="24.15" customHeight="1">
      <c r="A255" s="40"/>
      <c r="B255" s="175"/>
      <c r="C255" s="176" t="s">
        <v>1070</v>
      </c>
      <c r="D255" s="176" t="s">
        <v>144</v>
      </c>
      <c r="E255" s="177" t="s">
        <v>1071</v>
      </c>
      <c r="F255" s="178" t="s">
        <v>1072</v>
      </c>
      <c r="G255" s="179" t="s">
        <v>1057</v>
      </c>
      <c r="H255" s="180">
        <v>80</v>
      </c>
      <c r="I255" s="181"/>
      <c r="J255" s="182">
        <f>ROUND(I255*H255,2)</f>
        <v>0</v>
      </c>
      <c r="K255" s="178" t="s">
        <v>3</v>
      </c>
      <c r="L255" s="41"/>
      <c r="M255" s="183" t="s">
        <v>3</v>
      </c>
      <c r="N255" s="184" t="s">
        <v>43</v>
      </c>
      <c r="O255" s="74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7" t="s">
        <v>1058</v>
      </c>
      <c r="AT255" s="187" t="s">
        <v>144</v>
      </c>
      <c r="AU255" s="187" t="s">
        <v>80</v>
      </c>
      <c r="AY255" s="21" t="s">
        <v>141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1" t="s">
        <v>80</v>
      </c>
      <c r="BK255" s="188">
        <f>ROUND(I255*H255,2)</f>
        <v>0</v>
      </c>
      <c r="BL255" s="21" t="s">
        <v>1058</v>
      </c>
      <c r="BM255" s="187" t="s">
        <v>1073</v>
      </c>
    </row>
    <row r="256" s="2" customFormat="1" ht="16.5" customHeight="1">
      <c r="A256" s="40"/>
      <c r="B256" s="175"/>
      <c r="C256" s="176" t="s">
        <v>855</v>
      </c>
      <c r="D256" s="176" t="s">
        <v>144</v>
      </c>
      <c r="E256" s="177" t="s">
        <v>1074</v>
      </c>
      <c r="F256" s="178" t="s">
        <v>1075</v>
      </c>
      <c r="G256" s="179" t="s">
        <v>1057</v>
      </c>
      <c r="H256" s="180">
        <v>80</v>
      </c>
      <c r="I256" s="181"/>
      <c r="J256" s="182">
        <f>ROUND(I256*H256,2)</f>
        <v>0</v>
      </c>
      <c r="K256" s="178" t="s">
        <v>3</v>
      </c>
      <c r="L256" s="41"/>
      <c r="M256" s="183" t="s">
        <v>3</v>
      </c>
      <c r="N256" s="184" t="s">
        <v>43</v>
      </c>
      <c r="O256" s="74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87" t="s">
        <v>1058</v>
      </c>
      <c r="AT256" s="187" t="s">
        <v>144</v>
      </c>
      <c r="AU256" s="187" t="s">
        <v>80</v>
      </c>
      <c r="AY256" s="21" t="s">
        <v>141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1" t="s">
        <v>80</v>
      </c>
      <c r="BK256" s="188">
        <f>ROUND(I256*H256,2)</f>
        <v>0</v>
      </c>
      <c r="BL256" s="21" t="s">
        <v>1058</v>
      </c>
      <c r="BM256" s="187" t="s">
        <v>1076</v>
      </c>
    </row>
    <row r="257" s="2" customFormat="1" ht="16.5" customHeight="1">
      <c r="A257" s="40"/>
      <c r="B257" s="175"/>
      <c r="C257" s="176" t="s">
        <v>1077</v>
      </c>
      <c r="D257" s="176" t="s">
        <v>144</v>
      </c>
      <c r="E257" s="177" t="s">
        <v>1078</v>
      </c>
      <c r="F257" s="178" t="s">
        <v>1079</v>
      </c>
      <c r="G257" s="179" t="s">
        <v>374</v>
      </c>
      <c r="H257" s="180">
        <v>1</v>
      </c>
      <c r="I257" s="181"/>
      <c r="J257" s="182">
        <f>ROUND(I257*H257,2)</f>
        <v>0</v>
      </c>
      <c r="K257" s="178" t="s">
        <v>3</v>
      </c>
      <c r="L257" s="41"/>
      <c r="M257" s="245" t="s">
        <v>3</v>
      </c>
      <c r="N257" s="246" t="s">
        <v>43</v>
      </c>
      <c r="O257" s="198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7" t="s">
        <v>1058</v>
      </c>
      <c r="AT257" s="187" t="s">
        <v>144</v>
      </c>
      <c r="AU257" s="187" t="s">
        <v>80</v>
      </c>
      <c r="AY257" s="21" t="s">
        <v>141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1" t="s">
        <v>80</v>
      </c>
      <c r="BK257" s="188">
        <f>ROUND(I257*H257,2)</f>
        <v>0</v>
      </c>
      <c r="BL257" s="21" t="s">
        <v>1058</v>
      </c>
      <c r="BM257" s="187" t="s">
        <v>1080</v>
      </c>
    </row>
    <row r="258" s="2" customFormat="1" ht="6.96" customHeight="1">
      <c r="A258" s="40"/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41"/>
      <c r="M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</sheetData>
  <autoFilter ref="C96:K2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203" r:id="rId1" display="https://podminky.urs.cz/item/CS_URS_2024_02/460010024"/>
    <hyperlink ref="F207" r:id="rId2" display="https://podminky.urs.cz/item/CS_URS_2024_02/460021121"/>
    <hyperlink ref="F211" r:id="rId3" display="https://podminky.urs.cz/item/CS_URS_2025_01/460161272"/>
    <hyperlink ref="F215" r:id="rId4" display="https://podminky.urs.cz/item/CS_URS_2024_02/460371121"/>
    <hyperlink ref="F217" r:id="rId5" display="https://podminky.urs.cz/item/CS_URS_2024_02/460341113"/>
    <hyperlink ref="F221" r:id="rId6" display="https://podminky.urs.cz/item/CS_URS_2024_02/460341121"/>
    <hyperlink ref="F225" r:id="rId7" display="https://podminky.urs.cz/item/CS_URS_2024_02/460361121"/>
    <hyperlink ref="F229" r:id="rId8" display="https://podminky.urs.cz/item/CS_URS_2025_01/460431282"/>
    <hyperlink ref="F231" r:id="rId9" display="https://podminky.urs.cz/item/CS_URS_2024_02/460541112"/>
    <hyperlink ref="F233" r:id="rId10" display="https://podminky.urs.cz/item/CS_URS_2024_02/460571111"/>
    <hyperlink ref="F235" r:id="rId11" display="https://podminky.urs.cz/item/CS_URS_2024_02/460581121"/>
    <hyperlink ref="F237" r:id="rId12" display="https://podminky.urs.cz/item/CS_URS_2025_01/460661112"/>
    <hyperlink ref="F239" r:id="rId13" display="https://podminky.urs.cz/item/CS_URS_2025_01/46067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>
      <c r="B8" s="24"/>
      <c r="D8" s="34" t="s">
        <v>113</v>
      </c>
      <c r="L8" s="24"/>
    </row>
    <row r="9" s="1" customFormat="1" ht="16.5" customHeight="1">
      <c r="B9" s="24"/>
      <c r="E9" s="126" t="s">
        <v>187</v>
      </c>
      <c r="F9" s="1"/>
      <c r="G9" s="1"/>
      <c r="H9" s="1"/>
      <c r="L9" s="24"/>
    </row>
    <row r="10" s="1" customFormat="1" ht="12" customHeight="1">
      <c r="B10" s="24"/>
      <c r="D10" s="34" t="s">
        <v>188</v>
      </c>
      <c r="L10" s="24"/>
    </row>
    <row r="11" s="2" customFormat="1" ht="16.5" customHeight="1">
      <c r="A11" s="40"/>
      <c r="B11" s="41"/>
      <c r="C11" s="40"/>
      <c r="D11" s="40"/>
      <c r="E11" s="132" t="s">
        <v>745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746</v>
      </c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1081</v>
      </c>
      <c r="F13" s="40"/>
      <c r="G13" s="40"/>
      <c r="H13" s="40"/>
      <c r="I13" s="40"/>
      <c r="J13" s="40"/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21</v>
      </c>
      <c r="J15" s="29" t="s">
        <v>3</v>
      </c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22</v>
      </c>
      <c r="E16" s="40"/>
      <c r="F16" s="29" t="s">
        <v>23</v>
      </c>
      <c r="G16" s="40"/>
      <c r="H16" s="40"/>
      <c r="I16" s="34" t="s">
        <v>24</v>
      </c>
      <c r="J16" s="66" t="str">
        <f>'Rekapitulace stavby'!AN8</f>
        <v>31. 7. 2025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26</v>
      </c>
      <c r="E18" s="40"/>
      <c r="F18" s="40"/>
      <c r="G18" s="40"/>
      <c r="H18" s="40"/>
      <c r="I18" s="34" t="s">
        <v>27</v>
      </c>
      <c r="J18" s="29" t="s">
        <v>3</v>
      </c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28</v>
      </c>
      <c r="F19" s="40"/>
      <c r="G19" s="40"/>
      <c r="H19" s="40"/>
      <c r="I19" s="34" t="s">
        <v>29</v>
      </c>
      <c r="J19" s="29" t="s">
        <v>3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30</v>
      </c>
      <c r="E21" s="40"/>
      <c r="F21" s="40"/>
      <c r="G21" s="40"/>
      <c r="H21" s="40"/>
      <c r="I21" s="34" t="s">
        <v>27</v>
      </c>
      <c r="J21" s="35" t="str">
        <f>'Rekapitulace stavby'!AN13</f>
        <v>Vyplň údaj</v>
      </c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29</v>
      </c>
      <c r="J22" s="35" t="str">
        <f>'Rekapitulace stavby'!AN14</f>
        <v>Vyplň údaj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32</v>
      </c>
      <c r="E24" s="40"/>
      <c r="F24" s="40"/>
      <c r="G24" s="40"/>
      <c r="H24" s="40"/>
      <c r="I24" s="34" t="s">
        <v>27</v>
      </c>
      <c r="J24" s="29" t="s">
        <v>3</v>
      </c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33</v>
      </c>
      <c r="F25" s="40"/>
      <c r="G25" s="40"/>
      <c r="H25" s="40"/>
      <c r="I25" s="34" t="s">
        <v>29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35</v>
      </c>
      <c r="E27" s="40"/>
      <c r="F27" s="40"/>
      <c r="G27" s="40"/>
      <c r="H27" s="40"/>
      <c r="I27" s="34" t="s">
        <v>27</v>
      </c>
      <c r="J27" s="29" t="s">
        <v>3</v>
      </c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33</v>
      </c>
      <c r="F28" s="40"/>
      <c r="G28" s="40"/>
      <c r="H28" s="40"/>
      <c r="I28" s="34" t="s">
        <v>29</v>
      </c>
      <c r="J28" s="29" t="s">
        <v>3</v>
      </c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28"/>
      <c r="B31" s="129"/>
      <c r="C31" s="128"/>
      <c r="D31" s="128"/>
      <c r="E31" s="38" t="s">
        <v>37</v>
      </c>
      <c r="F31" s="38"/>
      <c r="G31" s="38"/>
      <c r="H31" s="38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1" t="s">
        <v>38</v>
      </c>
      <c r="E34" s="40"/>
      <c r="F34" s="40"/>
      <c r="G34" s="40"/>
      <c r="H34" s="40"/>
      <c r="I34" s="40"/>
      <c r="J34" s="92">
        <f>ROUND(J103, 2)</f>
        <v>0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32" t="s">
        <v>42</v>
      </c>
      <c r="E37" s="34" t="s">
        <v>43</v>
      </c>
      <c r="F37" s="133">
        <f>ROUND((SUM(BE103:BE319)),  2)</f>
        <v>0</v>
      </c>
      <c r="G37" s="40"/>
      <c r="H37" s="40"/>
      <c r="I37" s="134">
        <v>0.20999999999999999</v>
      </c>
      <c r="J37" s="133">
        <f>ROUND(((SUM(BE103:BE319))*I37),  2)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ROUND((SUM(BF103:BF319)),  2)</f>
        <v>0</v>
      </c>
      <c r="G38" s="40"/>
      <c r="H38" s="40"/>
      <c r="I38" s="134">
        <v>0.12</v>
      </c>
      <c r="J38" s="133">
        <f>ROUND(((SUM(BF103:BF319))*I38),  2)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ROUND((SUM(BG103:BG319)),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ROUND((SUM(BH103:BH319)),  2)</f>
        <v>0</v>
      </c>
      <c r="G40" s="40"/>
      <c r="H40" s="40"/>
      <c r="I40" s="134">
        <v>0.12</v>
      </c>
      <c r="J40" s="133">
        <f>0</f>
        <v>0</v>
      </c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ROUND((SUM(BI103:BI319)),  2)</f>
        <v>0</v>
      </c>
      <c r="G41" s="40"/>
      <c r="H41" s="40"/>
      <c r="I41" s="134">
        <v>0</v>
      </c>
      <c r="J41" s="133">
        <f>0</f>
        <v>0</v>
      </c>
      <c r="K41" s="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115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FN Brno – Modernizace heliportů,Bohunice - MAIN</v>
      </c>
      <c r="F52" s="34"/>
      <c r="G52" s="34"/>
      <c r="H52" s="34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113</v>
      </c>
      <c r="L53" s="24"/>
    </row>
    <row r="54" s="1" customFormat="1" ht="16.5" customHeight="1">
      <c r="B54" s="24"/>
      <c r="E54" s="126" t="s">
        <v>187</v>
      </c>
      <c r="F54" s="1"/>
      <c r="G54" s="1"/>
      <c r="H54" s="1"/>
      <c r="L54" s="24"/>
    </row>
    <row r="55" s="1" customFormat="1" ht="12" customHeight="1">
      <c r="B55" s="24"/>
      <c r="C55" s="34" t="s">
        <v>188</v>
      </c>
      <c r="L55" s="24"/>
    </row>
    <row r="56" s="2" customFormat="1" ht="16.5" customHeight="1">
      <c r="A56" s="40"/>
      <c r="B56" s="41"/>
      <c r="C56" s="40"/>
      <c r="D56" s="40"/>
      <c r="E56" s="132" t="s">
        <v>745</v>
      </c>
      <c r="F56" s="40"/>
      <c r="G56" s="40"/>
      <c r="H56" s="40"/>
      <c r="I56" s="40"/>
      <c r="J56" s="40"/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746</v>
      </c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D2.2 - ESIL- strojovna SHZ, nouzové osvětlení</v>
      </c>
      <c r="F58" s="40"/>
      <c r="G58" s="40"/>
      <c r="H58" s="40"/>
      <c r="I58" s="40"/>
      <c r="J58" s="40"/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0"/>
      <c r="E60" s="40"/>
      <c r="F60" s="29" t="str">
        <f>F16</f>
        <v>FN Brno- Bohunice</v>
      </c>
      <c r="G60" s="40"/>
      <c r="H60" s="40"/>
      <c r="I60" s="34" t="s">
        <v>24</v>
      </c>
      <c r="J60" s="66" t="str">
        <f>IF(J16="","",J16)</f>
        <v>31. 7. 2025</v>
      </c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0"/>
      <c r="E62" s="40"/>
      <c r="F62" s="29" t="str">
        <f>E19</f>
        <v>FN Brmo</v>
      </c>
      <c r="G62" s="40"/>
      <c r="H62" s="40"/>
      <c r="I62" s="34" t="s">
        <v>32</v>
      </c>
      <c r="J62" s="38" t="str">
        <f>E25</f>
        <v>Techniserv, spol. s r.o.</v>
      </c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0"/>
      <c r="E63" s="40"/>
      <c r="F63" s="29" t="str">
        <f>IF(E22="","",E22)</f>
        <v>Vyplň údaj</v>
      </c>
      <c r="G63" s="40"/>
      <c r="H63" s="40"/>
      <c r="I63" s="34" t="s">
        <v>35</v>
      </c>
      <c r="J63" s="38" t="str">
        <f>E28</f>
        <v>Techniserv, spol. s r.o.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116</v>
      </c>
      <c r="D65" s="135"/>
      <c r="E65" s="135"/>
      <c r="F65" s="135"/>
      <c r="G65" s="135"/>
      <c r="H65" s="135"/>
      <c r="I65" s="135"/>
      <c r="J65" s="142" t="s">
        <v>117</v>
      </c>
      <c r="K65" s="135"/>
      <c r="L65" s="12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J103</f>
        <v>0</v>
      </c>
      <c r="K67" s="40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118</v>
      </c>
    </row>
    <row r="68" s="9" customFormat="1" ht="24.96" customHeight="1">
      <c r="A68" s="9"/>
      <c r="B68" s="144"/>
      <c r="C68" s="9"/>
      <c r="D68" s="145" t="s">
        <v>1082</v>
      </c>
      <c r="E68" s="146"/>
      <c r="F68" s="146"/>
      <c r="G68" s="146"/>
      <c r="H68" s="146"/>
      <c r="I68" s="146"/>
      <c r="J68" s="147">
        <f>J104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1083</v>
      </c>
      <c r="E69" s="150"/>
      <c r="F69" s="150"/>
      <c r="G69" s="150"/>
      <c r="H69" s="150"/>
      <c r="I69" s="150"/>
      <c r="J69" s="151">
        <f>J105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1084</v>
      </c>
      <c r="E70" s="150"/>
      <c r="F70" s="150"/>
      <c r="G70" s="150"/>
      <c r="H70" s="150"/>
      <c r="I70" s="150"/>
      <c r="J70" s="151">
        <f>J111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1085</v>
      </c>
      <c r="E71" s="150"/>
      <c r="F71" s="150"/>
      <c r="G71" s="150"/>
      <c r="H71" s="150"/>
      <c r="I71" s="150"/>
      <c r="J71" s="151">
        <f>J117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1086</v>
      </c>
      <c r="E72" s="150"/>
      <c r="F72" s="150"/>
      <c r="G72" s="150"/>
      <c r="H72" s="150"/>
      <c r="I72" s="150"/>
      <c r="J72" s="151">
        <f>J122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1087</v>
      </c>
      <c r="E73" s="150"/>
      <c r="F73" s="150"/>
      <c r="G73" s="150"/>
      <c r="H73" s="150"/>
      <c r="I73" s="150"/>
      <c r="J73" s="151">
        <f>J127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4"/>
      <c r="C74" s="9"/>
      <c r="D74" s="145" t="s">
        <v>1088</v>
      </c>
      <c r="E74" s="146"/>
      <c r="F74" s="146"/>
      <c r="G74" s="146"/>
      <c r="H74" s="146"/>
      <c r="I74" s="146"/>
      <c r="J74" s="147">
        <f>J132</f>
        <v>0</v>
      </c>
      <c r="K74" s="9"/>
      <c r="L74" s="14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44"/>
      <c r="C75" s="9"/>
      <c r="D75" s="145" t="s">
        <v>1089</v>
      </c>
      <c r="E75" s="146"/>
      <c r="F75" s="146"/>
      <c r="G75" s="146"/>
      <c r="H75" s="146"/>
      <c r="I75" s="146"/>
      <c r="J75" s="147">
        <f>J157</f>
        <v>0</v>
      </c>
      <c r="K75" s="9"/>
      <c r="L75" s="14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44"/>
      <c r="C76" s="9"/>
      <c r="D76" s="145" t="s">
        <v>1090</v>
      </c>
      <c r="E76" s="146"/>
      <c r="F76" s="146"/>
      <c r="G76" s="146"/>
      <c r="H76" s="146"/>
      <c r="I76" s="146"/>
      <c r="J76" s="147">
        <f>J240</f>
        <v>0</v>
      </c>
      <c r="K76" s="9"/>
      <c r="L76" s="14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44"/>
      <c r="C77" s="9"/>
      <c r="D77" s="145" t="s">
        <v>1091</v>
      </c>
      <c r="E77" s="146"/>
      <c r="F77" s="146"/>
      <c r="G77" s="146"/>
      <c r="H77" s="146"/>
      <c r="I77" s="146"/>
      <c r="J77" s="147">
        <f>J287</f>
        <v>0</v>
      </c>
      <c r="K77" s="9"/>
      <c r="L77" s="14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44"/>
      <c r="C78" s="9"/>
      <c r="D78" s="145" t="s">
        <v>1092</v>
      </c>
      <c r="E78" s="146"/>
      <c r="F78" s="146"/>
      <c r="G78" s="146"/>
      <c r="H78" s="146"/>
      <c r="I78" s="146"/>
      <c r="J78" s="147">
        <f>J307</f>
        <v>0</v>
      </c>
      <c r="K78" s="9"/>
      <c r="L78" s="14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44"/>
      <c r="C79" s="9"/>
      <c r="D79" s="145" t="s">
        <v>1093</v>
      </c>
      <c r="E79" s="146"/>
      <c r="F79" s="146"/>
      <c r="G79" s="146"/>
      <c r="H79" s="146"/>
      <c r="I79" s="146"/>
      <c r="J79" s="147">
        <f>J316</f>
        <v>0</v>
      </c>
      <c r="K79" s="9"/>
      <c r="L79" s="14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2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126</v>
      </c>
      <c r="D86" s="40"/>
      <c r="E86" s="40"/>
      <c r="F86" s="40"/>
      <c r="G86" s="40"/>
      <c r="H86" s="40"/>
      <c r="I86" s="40"/>
      <c r="J86" s="40"/>
      <c r="K86" s="40"/>
      <c r="L86" s="12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2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17</v>
      </c>
      <c r="D88" s="40"/>
      <c r="E88" s="40"/>
      <c r="F88" s="40"/>
      <c r="G88" s="40"/>
      <c r="H88" s="40"/>
      <c r="I88" s="40"/>
      <c r="J88" s="40"/>
      <c r="K88" s="40"/>
      <c r="L88" s="12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126" t="str">
        <f>E7</f>
        <v>FN Brno – Modernizace heliportů,Bohunice - MAIN</v>
      </c>
      <c r="F89" s="34"/>
      <c r="G89" s="34"/>
      <c r="H89" s="34"/>
      <c r="I89" s="40"/>
      <c r="J89" s="40"/>
      <c r="K89" s="40"/>
      <c r="L89" s="12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4"/>
      <c r="C90" s="34" t="s">
        <v>113</v>
      </c>
      <c r="L90" s="24"/>
    </row>
    <row r="91" s="1" customFormat="1" ht="16.5" customHeight="1">
      <c r="B91" s="24"/>
      <c r="E91" s="126" t="s">
        <v>187</v>
      </c>
      <c r="F91" s="1"/>
      <c r="G91" s="1"/>
      <c r="H91" s="1"/>
      <c r="L91" s="24"/>
    </row>
    <row r="92" s="1" customFormat="1" ht="12" customHeight="1">
      <c r="B92" s="24"/>
      <c r="C92" s="34" t="s">
        <v>188</v>
      </c>
      <c r="L92" s="24"/>
    </row>
    <row r="93" s="2" customFormat="1" ht="16.5" customHeight="1">
      <c r="A93" s="40"/>
      <c r="B93" s="41"/>
      <c r="C93" s="40"/>
      <c r="D93" s="40"/>
      <c r="E93" s="132" t="s">
        <v>745</v>
      </c>
      <c r="F93" s="40"/>
      <c r="G93" s="40"/>
      <c r="H93" s="40"/>
      <c r="I93" s="40"/>
      <c r="J93" s="40"/>
      <c r="K93" s="40"/>
      <c r="L93" s="12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746</v>
      </c>
      <c r="D94" s="40"/>
      <c r="E94" s="40"/>
      <c r="F94" s="40"/>
      <c r="G94" s="40"/>
      <c r="H94" s="40"/>
      <c r="I94" s="40"/>
      <c r="J94" s="40"/>
      <c r="K94" s="40"/>
      <c r="L94" s="12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0"/>
      <c r="D95" s="40"/>
      <c r="E95" s="64" t="str">
        <f>E13</f>
        <v>D2.2 - ESIL- strojovna SHZ, nouzové osvětlení</v>
      </c>
      <c r="F95" s="40"/>
      <c r="G95" s="40"/>
      <c r="H95" s="40"/>
      <c r="I95" s="40"/>
      <c r="J95" s="40"/>
      <c r="K95" s="40"/>
      <c r="L95" s="12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2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0"/>
      <c r="E97" s="40"/>
      <c r="F97" s="29" t="str">
        <f>F16</f>
        <v>FN Brno- Bohunice</v>
      </c>
      <c r="G97" s="40"/>
      <c r="H97" s="40"/>
      <c r="I97" s="34" t="s">
        <v>24</v>
      </c>
      <c r="J97" s="66" t="str">
        <f>IF(J16="","",J16)</f>
        <v>31. 7. 2025</v>
      </c>
      <c r="K97" s="40"/>
      <c r="L97" s="12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26</v>
      </c>
      <c r="D99" s="40"/>
      <c r="E99" s="40"/>
      <c r="F99" s="29" t="str">
        <f>E19</f>
        <v>FN Brmo</v>
      </c>
      <c r="G99" s="40"/>
      <c r="H99" s="40"/>
      <c r="I99" s="34" t="s">
        <v>32</v>
      </c>
      <c r="J99" s="38" t="str">
        <f>E25</f>
        <v>Techniserv, spol. s r.o.</v>
      </c>
      <c r="K99" s="40"/>
      <c r="L99" s="12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30</v>
      </c>
      <c r="D100" s="40"/>
      <c r="E100" s="40"/>
      <c r="F100" s="29" t="str">
        <f>IF(E22="","",E22)</f>
        <v>Vyplň údaj</v>
      </c>
      <c r="G100" s="40"/>
      <c r="H100" s="40"/>
      <c r="I100" s="34" t="s">
        <v>35</v>
      </c>
      <c r="J100" s="38" t="str">
        <f>E28</f>
        <v>Techniserv, spol. s r.o.</v>
      </c>
      <c r="K100" s="40"/>
      <c r="L100" s="12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12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52"/>
      <c r="B102" s="153"/>
      <c r="C102" s="154" t="s">
        <v>127</v>
      </c>
      <c r="D102" s="155" t="s">
        <v>57</v>
      </c>
      <c r="E102" s="155" t="s">
        <v>53</v>
      </c>
      <c r="F102" s="155" t="s">
        <v>54</v>
      </c>
      <c r="G102" s="155" t="s">
        <v>128</v>
      </c>
      <c r="H102" s="155" t="s">
        <v>129</v>
      </c>
      <c r="I102" s="155" t="s">
        <v>130</v>
      </c>
      <c r="J102" s="155" t="s">
        <v>117</v>
      </c>
      <c r="K102" s="156" t="s">
        <v>131</v>
      </c>
      <c r="L102" s="157"/>
      <c r="M102" s="82" t="s">
        <v>3</v>
      </c>
      <c r="N102" s="83" t="s">
        <v>42</v>
      </c>
      <c r="O102" s="83" t="s">
        <v>132</v>
      </c>
      <c r="P102" s="83" t="s">
        <v>133</v>
      </c>
      <c r="Q102" s="83" t="s">
        <v>134</v>
      </c>
      <c r="R102" s="83" t="s">
        <v>135</v>
      </c>
      <c r="S102" s="83" t="s">
        <v>136</v>
      </c>
      <c r="T102" s="84" t="s">
        <v>137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="2" customFormat="1" ht="22.8" customHeight="1">
      <c r="A103" s="40"/>
      <c r="B103" s="41"/>
      <c r="C103" s="89" t="s">
        <v>138</v>
      </c>
      <c r="D103" s="40"/>
      <c r="E103" s="40"/>
      <c r="F103" s="40"/>
      <c r="G103" s="40"/>
      <c r="H103" s="40"/>
      <c r="I103" s="40"/>
      <c r="J103" s="158">
        <f>BK103</f>
        <v>0</v>
      </c>
      <c r="K103" s="40"/>
      <c r="L103" s="41"/>
      <c r="M103" s="85"/>
      <c r="N103" s="70"/>
      <c r="O103" s="86"/>
      <c r="P103" s="159">
        <f>P104+P132+P157+P240+P287+P307+P316</f>
        <v>0</v>
      </c>
      <c r="Q103" s="86"/>
      <c r="R103" s="159">
        <f>R104+R132+R157+R240+R287+R307+R316</f>
        <v>0</v>
      </c>
      <c r="S103" s="86"/>
      <c r="T103" s="160">
        <f>T104+T132+T157+T240+T287+T307+T316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71</v>
      </c>
      <c r="AU103" s="21" t="s">
        <v>118</v>
      </c>
      <c r="BK103" s="161">
        <f>BK104+BK132+BK157+BK240+BK287+BK307+BK316</f>
        <v>0</v>
      </c>
    </row>
    <row r="104" s="12" customFormat="1" ht="25.92" customHeight="1">
      <c r="A104" s="12"/>
      <c r="B104" s="162"/>
      <c r="C104" s="12"/>
      <c r="D104" s="163" t="s">
        <v>71</v>
      </c>
      <c r="E104" s="164" t="s">
        <v>1094</v>
      </c>
      <c r="F104" s="164" t="s">
        <v>1095</v>
      </c>
      <c r="G104" s="12"/>
      <c r="H104" s="12"/>
      <c r="I104" s="165"/>
      <c r="J104" s="166">
        <f>BK104</f>
        <v>0</v>
      </c>
      <c r="K104" s="12"/>
      <c r="L104" s="162"/>
      <c r="M104" s="167"/>
      <c r="N104" s="168"/>
      <c r="O104" s="168"/>
      <c r="P104" s="169">
        <f>P105+P111+P117+P122+P127</f>
        <v>0</v>
      </c>
      <c r="Q104" s="168"/>
      <c r="R104" s="169">
        <f>R105+R111+R117+R122+R127</f>
        <v>0</v>
      </c>
      <c r="S104" s="168"/>
      <c r="T104" s="170">
        <f>T105+T111+T117+T122+T127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80</v>
      </c>
      <c r="AT104" s="171" t="s">
        <v>71</v>
      </c>
      <c r="AU104" s="171" t="s">
        <v>72</v>
      </c>
      <c r="AY104" s="163" t="s">
        <v>141</v>
      </c>
      <c r="BK104" s="172">
        <f>BK105+BK111+BK117+BK122+BK127</f>
        <v>0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86</v>
      </c>
      <c r="F105" s="173" t="s">
        <v>1096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SUM(P106:P110)</f>
        <v>0</v>
      </c>
      <c r="Q105" s="168"/>
      <c r="R105" s="169">
        <f>SUM(R106:R110)</f>
        <v>0</v>
      </c>
      <c r="S105" s="168"/>
      <c r="T105" s="17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80</v>
      </c>
      <c r="AT105" s="171" t="s">
        <v>71</v>
      </c>
      <c r="AU105" s="171" t="s">
        <v>80</v>
      </c>
      <c r="AY105" s="163" t="s">
        <v>141</v>
      </c>
      <c r="BK105" s="172">
        <f>SUM(BK106:BK110)</f>
        <v>0</v>
      </c>
    </row>
    <row r="106" s="2" customFormat="1" ht="24.15" customHeight="1">
      <c r="A106" s="40"/>
      <c r="B106" s="175"/>
      <c r="C106" s="176" t="s">
        <v>80</v>
      </c>
      <c r="D106" s="176" t="s">
        <v>144</v>
      </c>
      <c r="E106" s="177" t="s">
        <v>1097</v>
      </c>
      <c r="F106" s="178" t="s">
        <v>1098</v>
      </c>
      <c r="G106" s="179" t="s">
        <v>1099</v>
      </c>
      <c r="H106" s="180">
        <v>1</v>
      </c>
      <c r="I106" s="181"/>
      <c r="J106" s="182">
        <f>ROUND(I106*H106,2)</f>
        <v>0</v>
      </c>
      <c r="K106" s="178" t="s">
        <v>311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302</v>
      </c>
      <c r="AT106" s="187" t="s">
        <v>144</v>
      </c>
      <c r="AU106" s="187" t="s">
        <v>82</v>
      </c>
      <c r="AY106" s="21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80</v>
      </c>
      <c r="BK106" s="188">
        <f>ROUND(I106*H106,2)</f>
        <v>0</v>
      </c>
      <c r="BL106" s="21" t="s">
        <v>302</v>
      </c>
      <c r="BM106" s="187" t="s">
        <v>82</v>
      </c>
    </row>
    <row r="107" s="2" customFormat="1">
      <c r="A107" s="40"/>
      <c r="B107" s="41"/>
      <c r="C107" s="40"/>
      <c r="D107" s="189" t="s">
        <v>183</v>
      </c>
      <c r="E107" s="40"/>
      <c r="F107" s="190" t="s">
        <v>1100</v>
      </c>
      <c r="G107" s="40"/>
      <c r="H107" s="40"/>
      <c r="I107" s="191"/>
      <c r="J107" s="40"/>
      <c r="K107" s="40"/>
      <c r="L107" s="41"/>
      <c r="M107" s="192"/>
      <c r="N107" s="193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183</v>
      </c>
      <c r="AU107" s="21" t="s">
        <v>82</v>
      </c>
    </row>
    <row r="108" s="2" customFormat="1" ht="89.25" customHeight="1">
      <c r="A108" s="40"/>
      <c r="B108" s="175"/>
      <c r="C108" s="223" t="s">
        <v>82</v>
      </c>
      <c r="D108" s="223" t="s">
        <v>271</v>
      </c>
      <c r="E108" s="224" t="s">
        <v>1101</v>
      </c>
      <c r="F108" s="225" t="s">
        <v>1102</v>
      </c>
      <c r="G108" s="226" t="s">
        <v>1099</v>
      </c>
      <c r="H108" s="227">
        <v>1</v>
      </c>
      <c r="I108" s="228"/>
      <c r="J108" s="229">
        <f>ROUND(I108*H108,2)</f>
        <v>0</v>
      </c>
      <c r="K108" s="225" t="s">
        <v>3</v>
      </c>
      <c r="L108" s="230"/>
      <c r="M108" s="231" t="s">
        <v>3</v>
      </c>
      <c r="N108" s="232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386</v>
      </c>
      <c r="AT108" s="187" t="s">
        <v>271</v>
      </c>
      <c r="AU108" s="187" t="s">
        <v>82</v>
      </c>
      <c r="AY108" s="21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80</v>
      </c>
      <c r="BK108" s="188">
        <f>ROUND(I108*H108,2)</f>
        <v>0</v>
      </c>
      <c r="BL108" s="21" t="s">
        <v>302</v>
      </c>
      <c r="BM108" s="187" t="s">
        <v>163</v>
      </c>
    </row>
    <row r="109" s="13" customFormat="1">
      <c r="A109" s="13"/>
      <c r="B109" s="200"/>
      <c r="C109" s="13"/>
      <c r="D109" s="194" t="s">
        <v>216</v>
      </c>
      <c r="E109" s="201" t="s">
        <v>3</v>
      </c>
      <c r="F109" s="202" t="s">
        <v>1103</v>
      </c>
      <c r="G109" s="13"/>
      <c r="H109" s="203">
        <v>1</v>
      </c>
      <c r="I109" s="204"/>
      <c r="J109" s="13"/>
      <c r="K109" s="13"/>
      <c r="L109" s="200"/>
      <c r="M109" s="205"/>
      <c r="N109" s="206"/>
      <c r="O109" s="206"/>
      <c r="P109" s="206"/>
      <c r="Q109" s="206"/>
      <c r="R109" s="206"/>
      <c r="S109" s="206"/>
      <c r="T109" s="20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01" t="s">
        <v>216</v>
      </c>
      <c r="AU109" s="201" t="s">
        <v>82</v>
      </c>
      <c r="AV109" s="13" t="s">
        <v>82</v>
      </c>
      <c r="AW109" s="13" t="s">
        <v>34</v>
      </c>
      <c r="AX109" s="13" t="s">
        <v>72</v>
      </c>
      <c r="AY109" s="201" t="s">
        <v>141</v>
      </c>
    </row>
    <row r="110" s="15" customFormat="1">
      <c r="A110" s="15"/>
      <c r="B110" s="215"/>
      <c r="C110" s="15"/>
      <c r="D110" s="194" t="s">
        <v>216</v>
      </c>
      <c r="E110" s="216" t="s">
        <v>3</v>
      </c>
      <c r="F110" s="217" t="s">
        <v>220</v>
      </c>
      <c r="G110" s="15"/>
      <c r="H110" s="218">
        <v>1</v>
      </c>
      <c r="I110" s="219"/>
      <c r="J110" s="15"/>
      <c r="K110" s="15"/>
      <c r="L110" s="215"/>
      <c r="M110" s="220"/>
      <c r="N110" s="221"/>
      <c r="O110" s="221"/>
      <c r="P110" s="221"/>
      <c r="Q110" s="221"/>
      <c r="R110" s="221"/>
      <c r="S110" s="221"/>
      <c r="T110" s="22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16" t="s">
        <v>216</v>
      </c>
      <c r="AU110" s="216" t="s">
        <v>82</v>
      </c>
      <c r="AV110" s="15" t="s">
        <v>163</v>
      </c>
      <c r="AW110" s="15" t="s">
        <v>34</v>
      </c>
      <c r="AX110" s="15" t="s">
        <v>80</v>
      </c>
      <c r="AY110" s="216" t="s">
        <v>141</v>
      </c>
    </row>
    <row r="111" s="12" customFormat="1" ht="22.8" customHeight="1">
      <c r="A111" s="12"/>
      <c r="B111" s="162"/>
      <c r="C111" s="12"/>
      <c r="D111" s="163" t="s">
        <v>71</v>
      </c>
      <c r="E111" s="173" t="s">
        <v>90</v>
      </c>
      <c r="F111" s="173" t="s">
        <v>1104</v>
      </c>
      <c r="G111" s="12"/>
      <c r="H111" s="12"/>
      <c r="I111" s="165"/>
      <c r="J111" s="174">
        <f>BK111</f>
        <v>0</v>
      </c>
      <c r="K111" s="12"/>
      <c r="L111" s="162"/>
      <c r="M111" s="167"/>
      <c r="N111" s="168"/>
      <c r="O111" s="168"/>
      <c r="P111" s="169">
        <f>SUM(P112:P116)</f>
        <v>0</v>
      </c>
      <c r="Q111" s="168"/>
      <c r="R111" s="169">
        <f>SUM(R112:R116)</f>
        <v>0</v>
      </c>
      <c r="S111" s="168"/>
      <c r="T111" s="17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63" t="s">
        <v>80</v>
      </c>
      <c r="AT111" s="171" t="s">
        <v>71</v>
      </c>
      <c r="AU111" s="171" t="s">
        <v>80</v>
      </c>
      <c r="AY111" s="163" t="s">
        <v>141</v>
      </c>
      <c r="BK111" s="172">
        <f>SUM(BK112:BK116)</f>
        <v>0</v>
      </c>
    </row>
    <row r="112" s="2" customFormat="1" ht="24.15" customHeight="1">
      <c r="A112" s="40"/>
      <c r="B112" s="175"/>
      <c r="C112" s="176" t="s">
        <v>95</v>
      </c>
      <c r="D112" s="176" t="s">
        <v>144</v>
      </c>
      <c r="E112" s="177" t="s">
        <v>1105</v>
      </c>
      <c r="F112" s="178" t="s">
        <v>1106</v>
      </c>
      <c r="G112" s="179" t="s">
        <v>1099</v>
      </c>
      <c r="H112" s="180">
        <v>1</v>
      </c>
      <c r="I112" s="181"/>
      <c r="J112" s="182">
        <f>ROUND(I112*H112,2)</f>
        <v>0</v>
      </c>
      <c r="K112" s="178" t="s">
        <v>311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302</v>
      </c>
      <c r="AT112" s="187" t="s">
        <v>144</v>
      </c>
      <c r="AU112" s="187" t="s">
        <v>82</v>
      </c>
      <c r="AY112" s="21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80</v>
      </c>
      <c r="BK112" s="188">
        <f>ROUND(I112*H112,2)</f>
        <v>0</v>
      </c>
      <c r="BL112" s="21" t="s">
        <v>302</v>
      </c>
      <c r="BM112" s="187" t="s">
        <v>174</v>
      </c>
    </row>
    <row r="113" s="2" customFormat="1">
      <c r="A113" s="40"/>
      <c r="B113" s="41"/>
      <c r="C113" s="40"/>
      <c r="D113" s="189" t="s">
        <v>183</v>
      </c>
      <c r="E113" s="40"/>
      <c r="F113" s="190" t="s">
        <v>1107</v>
      </c>
      <c r="G113" s="40"/>
      <c r="H113" s="40"/>
      <c r="I113" s="191"/>
      <c r="J113" s="40"/>
      <c r="K113" s="40"/>
      <c r="L113" s="41"/>
      <c r="M113" s="192"/>
      <c r="N113" s="193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183</v>
      </c>
      <c r="AU113" s="21" t="s">
        <v>82</v>
      </c>
    </row>
    <row r="114" s="2" customFormat="1" ht="90" customHeight="1">
      <c r="A114" s="40"/>
      <c r="B114" s="175"/>
      <c r="C114" s="223" t="s">
        <v>163</v>
      </c>
      <c r="D114" s="223" t="s">
        <v>271</v>
      </c>
      <c r="E114" s="224" t="s">
        <v>1108</v>
      </c>
      <c r="F114" s="225" t="s">
        <v>1109</v>
      </c>
      <c r="G114" s="226" t="s">
        <v>1099</v>
      </c>
      <c r="H114" s="227">
        <v>1</v>
      </c>
      <c r="I114" s="228"/>
      <c r="J114" s="229">
        <f>ROUND(I114*H114,2)</f>
        <v>0</v>
      </c>
      <c r="K114" s="225" t="s">
        <v>3</v>
      </c>
      <c r="L114" s="230"/>
      <c r="M114" s="231" t="s">
        <v>3</v>
      </c>
      <c r="N114" s="232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386</v>
      </c>
      <c r="AT114" s="187" t="s">
        <v>271</v>
      </c>
      <c r="AU114" s="187" t="s">
        <v>82</v>
      </c>
      <c r="AY114" s="21" t="s">
        <v>141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80</v>
      </c>
      <c r="BK114" s="188">
        <f>ROUND(I114*H114,2)</f>
        <v>0</v>
      </c>
      <c r="BL114" s="21" t="s">
        <v>302</v>
      </c>
      <c r="BM114" s="187" t="s">
        <v>254</v>
      </c>
    </row>
    <row r="115" s="13" customFormat="1">
      <c r="A115" s="13"/>
      <c r="B115" s="200"/>
      <c r="C115" s="13"/>
      <c r="D115" s="194" t="s">
        <v>216</v>
      </c>
      <c r="E115" s="201" t="s">
        <v>3</v>
      </c>
      <c r="F115" s="202" t="s">
        <v>1103</v>
      </c>
      <c r="G115" s="13"/>
      <c r="H115" s="203">
        <v>1</v>
      </c>
      <c r="I115" s="204"/>
      <c r="J115" s="13"/>
      <c r="K115" s="13"/>
      <c r="L115" s="200"/>
      <c r="M115" s="205"/>
      <c r="N115" s="206"/>
      <c r="O115" s="206"/>
      <c r="P115" s="206"/>
      <c r="Q115" s="206"/>
      <c r="R115" s="206"/>
      <c r="S115" s="206"/>
      <c r="T115" s="20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01" t="s">
        <v>216</v>
      </c>
      <c r="AU115" s="201" t="s">
        <v>82</v>
      </c>
      <c r="AV115" s="13" t="s">
        <v>82</v>
      </c>
      <c r="AW115" s="13" t="s">
        <v>34</v>
      </c>
      <c r="AX115" s="13" t="s">
        <v>72</v>
      </c>
      <c r="AY115" s="201" t="s">
        <v>141</v>
      </c>
    </row>
    <row r="116" s="15" customFormat="1">
      <c r="A116" s="15"/>
      <c r="B116" s="215"/>
      <c r="C116" s="15"/>
      <c r="D116" s="194" t="s">
        <v>216</v>
      </c>
      <c r="E116" s="216" t="s">
        <v>3</v>
      </c>
      <c r="F116" s="217" t="s">
        <v>220</v>
      </c>
      <c r="G116" s="15"/>
      <c r="H116" s="218">
        <v>1</v>
      </c>
      <c r="I116" s="219"/>
      <c r="J116" s="15"/>
      <c r="K116" s="15"/>
      <c r="L116" s="215"/>
      <c r="M116" s="220"/>
      <c r="N116" s="221"/>
      <c r="O116" s="221"/>
      <c r="P116" s="221"/>
      <c r="Q116" s="221"/>
      <c r="R116" s="221"/>
      <c r="S116" s="221"/>
      <c r="T116" s="22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16" t="s">
        <v>216</v>
      </c>
      <c r="AU116" s="216" t="s">
        <v>82</v>
      </c>
      <c r="AV116" s="15" t="s">
        <v>163</v>
      </c>
      <c r="AW116" s="15" t="s">
        <v>34</v>
      </c>
      <c r="AX116" s="15" t="s">
        <v>80</v>
      </c>
      <c r="AY116" s="216" t="s">
        <v>141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100</v>
      </c>
      <c r="F117" s="173" t="s">
        <v>1110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SUM(P118:P121)</f>
        <v>0</v>
      </c>
      <c r="Q117" s="168"/>
      <c r="R117" s="169">
        <f>SUM(R118:R121)</f>
        <v>0</v>
      </c>
      <c r="S117" s="168"/>
      <c r="T117" s="17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80</v>
      </c>
      <c r="AT117" s="171" t="s">
        <v>71</v>
      </c>
      <c r="AU117" s="171" t="s">
        <v>80</v>
      </c>
      <c r="AY117" s="163" t="s">
        <v>141</v>
      </c>
      <c r="BK117" s="172">
        <f>SUM(BK118:BK121)</f>
        <v>0</v>
      </c>
    </row>
    <row r="118" s="2" customFormat="1" ht="37.8" customHeight="1">
      <c r="A118" s="40"/>
      <c r="B118" s="175"/>
      <c r="C118" s="176" t="s">
        <v>140</v>
      </c>
      <c r="D118" s="176" t="s">
        <v>144</v>
      </c>
      <c r="E118" s="177" t="s">
        <v>1111</v>
      </c>
      <c r="F118" s="178" t="s">
        <v>1112</v>
      </c>
      <c r="G118" s="179" t="s">
        <v>1099</v>
      </c>
      <c r="H118" s="180">
        <v>1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302</v>
      </c>
      <c r="AT118" s="187" t="s">
        <v>144</v>
      </c>
      <c r="AU118" s="187" t="s">
        <v>82</v>
      </c>
      <c r="AY118" s="21" t="s">
        <v>141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80</v>
      </c>
      <c r="BK118" s="188">
        <f>ROUND(I118*H118,2)</f>
        <v>0</v>
      </c>
      <c r="BL118" s="21" t="s">
        <v>302</v>
      </c>
      <c r="BM118" s="187" t="s">
        <v>265</v>
      </c>
    </row>
    <row r="119" s="2" customFormat="1" ht="37.8" customHeight="1">
      <c r="A119" s="40"/>
      <c r="B119" s="175"/>
      <c r="C119" s="223" t="s">
        <v>174</v>
      </c>
      <c r="D119" s="223" t="s">
        <v>271</v>
      </c>
      <c r="E119" s="224" t="s">
        <v>1113</v>
      </c>
      <c r="F119" s="225" t="s">
        <v>1114</v>
      </c>
      <c r="G119" s="226" t="s">
        <v>1099</v>
      </c>
      <c r="H119" s="227">
        <v>1</v>
      </c>
      <c r="I119" s="228"/>
      <c r="J119" s="229">
        <f>ROUND(I119*H119,2)</f>
        <v>0</v>
      </c>
      <c r="K119" s="225" t="s">
        <v>3</v>
      </c>
      <c r="L119" s="230"/>
      <c r="M119" s="231" t="s">
        <v>3</v>
      </c>
      <c r="N119" s="232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386</v>
      </c>
      <c r="AT119" s="187" t="s">
        <v>271</v>
      </c>
      <c r="AU119" s="187" t="s">
        <v>82</v>
      </c>
      <c r="AY119" s="21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80</v>
      </c>
      <c r="BK119" s="188">
        <f>ROUND(I119*H119,2)</f>
        <v>0</v>
      </c>
      <c r="BL119" s="21" t="s">
        <v>302</v>
      </c>
      <c r="BM119" s="187" t="s">
        <v>9</v>
      </c>
    </row>
    <row r="120" s="13" customFormat="1">
      <c r="A120" s="13"/>
      <c r="B120" s="200"/>
      <c r="C120" s="13"/>
      <c r="D120" s="194" t="s">
        <v>216</v>
      </c>
      <c r="E120" s="201" t="s">
        <v>3</v>
      </c>
      <c r="F120" s="202" t="s">
        <v>1103</v>
      </c>
      <c r="G120" s="13"/>
      <c r="H120" s="203">
        <v>1</v>
      </c>
      <c r="I120" s="204"/>
      <c r="J120" s="13"/>
      <c r="K120" s="13"/>
      <c r="L120" s="200"/>
      <c r="M120" s="205"/>
      <c r="N120" s="206"/>
      <c r="O120" s="206"/>
      <c r="P120" s="206"/>
      <c r="Q120" s="206"/>
      <c r="R120" s="206"/>
      <c r="S120" s="206"/>
      <c r="T120" s="20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01" t="s">
        <v>216</v>
      </c>
      <c r="AU120" s="201" t="s">
        <v>82</v>
      </c>
      <c r="AV120" s="13" t="s">
        <v>82</v>
      </c>
      <c r="AW120" s="13" t="s">
        <v>34</v>
      </c>
      <c r="AX120" s="13" t="s">
        <v>72</v>
      </c>
      <c r="AY120" s="201" t="s">
        <v>141</v>
      </c>
    </row>
    <row r="121" s="15" customFormat="1">
      <c r="A121" s="15"/>
      <c r="B121" s="215"/>
      <c r="C121" s="15"/>
      <c r="D121" s="194" t="s">
        <v>216</v>
      </c>
      <c r="E121" s="216" t="s">
        <v>3</v>
      </c>
      <c r="F121" s="217" t="s">
        <v>220</v>
      </c>
      <c r="G121" s="15"/>
      <c r="H121" s="218">
        <v>1</v>
      </c>
      <c r="I121" s="219"/>
      <c r="J121" s="15"/>
      <c r="K121" s="15"/>
      <c r="L121" s="215"/>
      <c r="M121" s="220"/>
      <c r="N121" s="221"/>
      <c r="O121" s="221"/>
      <c r="P121" s="221"/>
      <c r="Q121" s="221"/>
      <c r="R121" s="221"/>
      <c r="S121" s="221"/>
      <c r="T121" s="22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16" t="s">
        <v>216</v>
      </c>
      <c r="AU121" s="216" t="s">
        <v>82</v>
      </c>
      <c r="AV121" s="15" t="s">
        <v>163</v>
      </c>
      <c r="AW121" s="15" t="s">
        <v>34</v>
      </c>
      <c r="AX121" s="15" t="s">
        <v>80</v>
      </c>
      <c r="AY121" s="216" t="s">
        <v>141</v>
      </c>
    </row>
    <row r="122" s="12" customFormat="1" ht="22.8" customHeight="1">
      <c r="A122" s="12"/>
      <c r="B122" s="162"/>
      <c r="C122" s="12"/>
      <c r="D122" s="163" t="s">
        <v>71</v>
      </c>
      <c r="E122" s="173" t="s">
        <v>103</v>
      </c>
      <c r="F122" s="173" t="s">
        <v>1115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SUM(P123:P126)</f>
        <v>0</v>
      </c>
      <c r="Q122" s="168"/>
      <c r="R122" s="169">
        <f>SUM(R123:R126)</f>
        <v>0</v>
      </c>
      <c r="S122" s="168"/>
      <c r="T122" s="17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80</v>
      </c>
      <c r="AT122" s="171" t="s">
        <v>71</v>
      </c>
      <c r="AU122" s="171" t="s">
        <v>80</v>
      </c>
      <c r="AY122" s="163" t="s">
        <v>141</v>
      </c>
      <c r="BK122" s="172">
        <f>SUM(BK123:BK126)</f>
        <v>0</v>
      </c>
    </row>
    <row r="123" s="2" customFormat="1" ht="37.8" customHeight="1">
      <c r="A123" s="40"/>
      <c r="B123" s="175"/>
      <c r="C123" s="176" t="s">
        <v>178</v>
      </c>
      <c r="D123" s="176" t="s">
        <v>144</v>
      </c>
      <c r="E123" s="177" t="s">
        <v>1116</v>
      </c>
      <c r="F123" s="178" t="s">
        <v>1117</v>
      </c>
      <c r="G123" s="179" t="s">
        <v>1099</v>
      </c>
      <c r="H123" s="180">
        <v>2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302</v>
      </c>
      <c r="AT123" s="187" t="s">
        <v>144</v>
      </c>
      <c r="AU123" s="187" t="s">
        <v>82</v>
      </c>
      <c r="AY123" s="21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80</v>
      </c>
      <c r="BK123" s="188">
        <f>ROUND(I123*H123,2)</f>
        <v>0</v>
      </c>
      <c r="BL123" s="21" t="s">
        <v>302</v>
      </c>
      <c r="BM123" s="187" t="s">
        <v>289</v>
      </c>
    </row>
    <row r="124" s="2" customFormat="1" ht="37.8" customHeight="1">
      <c r="A124" s="40"/>
      <c r="B124" s="175"/>
      <c r="C124" s="223" t="s">
        <v>254</v>
      </c>
      <c r="D124" s="223" t="s">
        <v>271</v>
      </c>
      <c r="E124" s="224" t="s">
        <v>1118</v>
      </c>
      <c r="F124" s="225" t="s">
        <v>1119</v>
      </c>
      <c r="G124" s="226" t="s">
        <v>1099</v>
      </c>
      <c r="H124" s="227">
        <v>2</v>
      </c>
      <c r="I124" s="228"/>
      <c r="J124" s="229">
        <f>ROUND(I124*H124,2)</f>
        <v>0</v>
      </c>
      <c r="K124" s="225" t="s">
        <v>3</v>
      </c>
      <c r="L124" s="230"/>
      <c r="M124" s="231" t="s">
        <v>3</v>
      </c>
      <c r="N124" s="232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386</v>
      </c>
      <c r="AT124" s="187" t="s">
        <v>271</v>
      </c>
      <c r="AU124" s="187" t="s">
        <v>82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302</v>
      </c>
      <c r="BM124" s="187" t="s">
        <v>302</v>
      </c>
    </row>
    <row r="125" s="2" customFormat="1" ht="49.05" customHeight="1">
      <c r="A125" s="40"/>
      <c r="B125" s="175"/>
      <c r="C125" s="223" t="s">
        <v>260</v>
      </c>
      <c r="D125" s="223" t="s">
        <v>271</v>
      </c>
      <c r="E125" s="224" t="s">
        <v>1120</v>
      </c>
      <c r="F125" s="225" t="s">
        <v>1121</v>
      </c>
      <c r="G125" s="226" t="s">
        <v>1099</v>
      </c>
      <c r="H125" s="227">
        <v>1</v>
      </c>
      <c r="I125" s="228"/>
      <c r="J125" s="229">
        <f>ROUND(I125*H125,2)</f>
        <v>0</v>
      </c>
      <c r="K125" s="225" t="s">
        <v>3</v>
      </c>
      <c r="L125" s="230"/>
      <c r="M125" s="231" t="s">
        <v>3</v>
      </c>
      <c r="N125" s="232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386</v>
      </c>
      <c r="AT125" s="187" t="s">
        <v>271</v>
      </c>
      <c r="AU125" s="187" t="s">
        <v>82</v>
      </c>
      <c r="AY125" s="21" t="s">
        <v>141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80</v>
      </c>
      <c r="BK125" s="188">
        <f>ROUND(I125*H125,2)</f>
        <v>0</v>
      </c>
      <c r="BL125" s="21" t="s">
        <v>302</v>
      </c>
      <c r="BM125" s="187" t="s">
        <v>315</v>
      </c>
    </row>
    <row r="126" s="2" customFormat="1" ht="49.05" customHeight="1">
      <c r="A126" s="40"/>
      <c r="B126" s="175"/>
      <c r="C126" s="223" t="s">
        <v>265</v>
      </c>
      <c r="D126" s="223" t="s">
        <v>271</v>
      </c>
      <c r="E126" s="224" t="s">
        <v>1122</v>
      </c>
      <c r="F126" s="225" t="s">
        <v>1123</v>
      </c>
      <c r="G126" s="226" t="s">
        <v>1099</v>
      </c>
      <c r="H126" s="227">
        <v>2</v>
      </c>
      <c r="I126" s="228"/>
      <c r="J126" s="229">
        <f>ROUND(I126*H126,2)</f>
        <v>0</v>
      </c>
      <c r="K126" s="225" t="s">
        <v>3</v>
      </c>
      <c r="L126" s="230"/>
      <c r="M126" s="231" t="s">
        <v>3</v>
      </c>
      <c r="N126" s="232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386</v>
      </c>
      <c r="AT126" s="187" t="s">
        <v>271</v>
      </c>
      <c r="AU126" s="187" t="s">
        <v>82</v>
      </c>
      <c r="AY126" s="21" t="s">
        <v>141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80</v>
      </c>
      <c r="BK126" s="188">
        <f>ROUND(I126*H126,2)</f>
        <v>0</v>
      </c>
      <c r="BL126" s="21" t="s">
        <v>302</v>
      </c>
      <c r="BM126" s="187" t="s">
        <v>326</v>
      </c>
    </row>
    <row r="127" s="12" customFormat="1" ht="22.8" customHeight="1">
      <c r="A127" s="12"/>
      <c r="B127" s="162"/>
      <c r="C127" s="12"/>
      <c r="D127" s="163" t="s">
        <v>71</v>
      </c>
      <c r="E127" s="173" t="s">
        <v>106</v>
      </c>
      <c r="F127" s="173" t="s">
        <v>1124</v>
      </c>
      <c r="G127" s="12"/>
      <c r="H127" s="12"/>
      <c r="I127" s="165"/>
      <c r="J127" s="174">
        <f>BK127</f>
        <v>0</v>
      </c>
      <c r="K127" s="12"/>
      <c r="L127" s="162"/>
      <c r="M127" s="167"/>
      <c r="N127" s="168"/>
      <c r="O127" s="168"/>
      <c r="P127" s="169">
        <f>SUM(P128:P131)</f>
        <v>0</v>
      </c>
      <c r="Q127" s="168"/>
      <c r="R127" s="169">
        <f>SUM(R128:R131)</f>
        <v>0</v>
      </c>
      <c r="S127" s="168"/>
      <c r="T127" s="17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3" t="s">
        <v>80</v>
      </c>
      <c r="AT127" s="171" t="s">
        <v>71</v>
      </c>
      <c r="AU127" s="171" t="s">
        <v>80</v>
      </c>
      <c r="AY127" s="163" t="s">
        <v>141</v>
      </c>
      <c r="BK127" s="172">
        <f>SUM(BK128:BK131)</f>
        <v>0</v>
      </c>
    </row>
    <row r="128" s="2" customFormat="1" ht="37.8" customHeight="1">
      <c r="A128" s="40"/>
      <c r="B128" s="175"/>
      <c r="C128" s="176" t="s">
        <v>270</v>
      </c>
      <c r="D128" s="176" t="s">
        <v>144</v>
      </c>
      <c r="E128" s="177" t="s">
        <v>1125</v>
      </c>
      <c r="F128" s="178" t="s">
        <v>1126</v>
      </c>
      <c r="G128" s="179" t="s">
        <v>1099</v>
      </c>
      <c r="H128" s="180">
        <v>2</v>
      </c>
      <c r="I128" s="181"/>
      <c r="J128" s="182">
        <f>ROUND(I128*H128,2)</f>
        <v>0</v>
      </c>
      <c r="K128" s="178" t="s">
        <v>3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302</v>
      </c>
      <c r="AT128" s="187" t="s">
        <v>144</v>
      </c>
      <c r="AU128" s="187" t="s">
        <v>82</v>
      </c>
      <c r="AY128" s="21" t="s">
        <v>141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80</v>
      </c>
      <c r="BK128" s="188">
        <f>ROUND(I128*H128,2)</f>
        <v>0</v>
      </c>
      <c r="BL128" s="21" t="s">
        <v>302</v>
      </c>
      <c r="BM128" s="187" t="s">
        <v>335</v>
      </c>
    </row>
    <row r="129" s="2" customFormat="1" ht="76.35" customHeight="1">
      <c r="A129" s="40"/>
      <c r="B129" s="175"/>
      <c r="C129" s="223" t="s">
        <v>9</v>
      </c>
      <c r="D129" s="223" t="s">
        <v>271</v>
      </c>
      <c r="E129" s="224" t="s">
        <v>1127</v>
      </c>
      <c r="F129" s="225" t="s">
        <v>1128</v>
      </c>
      <c r="G129" s="226" t="s">
        <v>1099</v>
      </c>
      <c r="H129" s="227">
        <v>2</v>
      </c>
      <c r="I129" s="228"/>
      <c r="J129" s="229">
        <f>ROUND(I129*H129,2)</f>
        <v>0</v>
      </c>
      <c r="K129" s="225" t="s">
        <v>3</v>
      </c>
      <c r="L129" s="230"/>
      <c r="M129" s="231" t="s">
        <v>3</v>
      </c>
      <c r="N129" s="232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386</v>
      </c>
      <c r="AT129" s="187" t="s">
        <v>271</v>
      </c>
      <c r="AU129" s="187" t="s">
        <v>82</v>
      </c>
      <c r="AY129" s="21" t="s">
        <v>141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80</v>
      </c>
      <c r="BK129" s="188">
        <f>ROUND(I129*H129,2)</f>
        <v>0</v>
      </c>
      <c r="BL129" s="21" t="s">
        <v>302</v>
      </c>
      <c r="BM129" s="187" t="s">
        <v>348</v>
      </c>
    </row>
    <row r="130" s="13" customFormat="1">
      <c r="A130" s="13"/>
      <c r="B130" s="200"/>
      <c r="C130" s="13"/>
      <c r="D130" s="194" t="s">
        <v>216</v>
      </c>
      <c r="E130" s="201" t="s">
        <v>3</v>
      </c>
      <c r="F130" s="202" t="s">
        <v>1129</v>
      </c>
      <c r="G130" s="13"/>
      <c r="H130" s="203">
        <v>2</v>
      </c>
      <c r="I130" s="204"/>
      <c r="J130" s="13"/>
      <c r="K130" s="13"/>
      <c r="L130" s="200"/>
      <c r="M130" s="205"/>
      <c r="N130" s="206"/>
      <c r="O130" s="206"/>
      <c r="P130" s="206"/>
      <c r="Q130" s="206"/>
      <c r="R130" s="206"/>
      <c r="S130" s="206"/>
      <c r="T130" s="20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1" t="s">
        <v>216</v>
      </c>
      <c r="AU130" s="201" t="s">
        <v>82</v>
      </c>
      <c r="AV130" s="13" t="s">
        <v>82</v>
      </c>
      <c r="AW130" s="13" t="s">
        <v>34</v>
      </c>
      <c r="AX130" s="13" t="s">
        <v>72</v>
      </c>
      <c r="AY130" s="201" t="s">
        <v>141</v>
      </c>
    </row>
    <row r="131" s="15" customFormat="1">
      <c r="A131" s="15"/>
      <c r="B131" s="215"/>
      <c r="C131" s="15"/>
      <c r="D131" s="194" t="s">
        <v>216</v>
      </c>
      <c r="E131" s="216" t="s">
        <v>3</v>
      </c>
      <c r="F131" s="217" t="s">
        <v>220</v>
      </c>
      <c r="G131" s="15"/>
      <c r="H131" s="218">
        <v>2</v>
      </c>
      <c r="I131" s="219"/>
      <c r="J131" s="15"/>
      <c r="K131" s="15"/>
      <c r="L131" s="215"/>
      <c r="M131" s="220"/>
      <c r="N131" s="221"/>
      <c r="O131" s="221"/>
      <c r="P131" s="221"/>
      <c r="Q131" s="221"/>
      <c r="R131" s="221"/>
      <c r="S131" s="221"/>
      <c r="T131" s="22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6" t="s">
        <v>216</v>
      </c>
      <c r="AU131" s="216" t="s">
        <v>82</v>
      </c>
      <c r="AV131" s="15" t="s">
        <v>163</v>
      </c>
      <c r="AW131" s="15" t="s">
        <v>34</v>
      </c>
      <c r="AX131" s="15" t="s">
        <v>80</v>
      </c>
      <c r="AY131" s="216" t="s">
        <v>141</v>
      </c>
    </row>
    <row r="132" s="12" customFormat="1" ht="25.92" customHeight="1">
      <c r="A132" s="12"/>
      <c r="B132" s="162"/>
      <c r="C132" s="12"/>
      <c r="D132" s="163" t="s">
        <v>71</v>
      </c>
      <c r="E132" s="164" t="s">
        <v>109</v>
      </c>
      <c r="F132" s="164" t="s">
        <v>1130</v>
      </c>
      <c r="G132" s="12"/>
      <c r="H132" s="12"/>
      <c r="I132" s="165"/>
      <c r="J132" s="166">
        <f>BK132</f>
        <v>0</v>
      </c>
      <c r="K132" s="12"/>
      <c r="L132" s="162"/>
      <c r="M132" s="167"/>
      <c r="N132" s="168"/>
      <c r="O132" s="168"/>
      <c r="P132" s="169">
        <f>SUM(P133:P156)</f>
        <v>0</v>
      </c>
      <c r="Q132" s="168"/>
      <c r="R132" s="169">
        <f>SUM(R133:R156)</f>
        <v>0</v>
      </c>
      <c r="S132" s="168"/>
      <c r="T132" s="170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80</v>
      </c>
      <c r="AT132" s="171" t="s">
        <v>71</v>
      </c>
      <c r="AU132" s="171" t="s">
        <v>72</v>
      </c>
      <c r="AY132" s="163" t="s">
        <v>141</v>
      </c>
      <c r="BK132" s="172">
        <f>SUM(BK133:BK156)</f>
        <v>0</v>
      </c>
    </row>
    <row r="133" s="2" customFormat="1" ht="24.15" customHeight="1">
      <c r="A133" s="40"/>
      <c r="B133" s="175"/>
      <c r="C133" s="176" t="s">
        <v>283</v>
      </c>
      <c r="D133" s="176" t="s">
        <v>144</v>
      </c>
      <c r="E133" s="177" t="s">
        <v>1131</v>
      </c>
      <c r="F133" s="178" t="s">
        <v>1132</v>
      </c>
      <c r="G133" s="179" t="s">
        <v>1099</v>
      </c>
      <c r="H133" s="180">
        <v>2</v>
      </c>
      <c r="I133" s="181"/>
      <c r="J133" s="182">
        <f>ROUND(I133*H133,2)</f>
        <v>0</v>
      </c>
      <c r="K133" s="178" t="s">
        <v>311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302</v>
      </c>
      <c r="AT133" s="187" t="s">
        <v>144</v>
      </c>
      <c r="AU133" s="187" t="s">
        <v>80</v>
      </c>
      <c r="AY133" s="21" t="s">
        <v>141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80</v>
      </c>
      <c r="BK133" s="188">
        <f>ROUND(I133*H133,2)</f>
        <v>0</v>
      </c>
      <c r="BL133" s="21" t="s">
        <v>302</v>
      </c>
      <c r="BM133" s="187" t="s">
        <v>356</v>
      </c>
    </row>
    <row r="134" s="2" customFormat="1">
      <c r="A134" s="40"/>
      <c r="B134" s="41"/>
      <c r="C134" s="40"/>
      <c r="D134" s="189" t="s">
        <v>183</v>
      </c>
      <c r="E134" s="40"/>
      <c r="F134" s="190" t="s">
        <v>1133</v>
      </c>
      <c r="G134" s="40"/>
      <c r="H134" s="40"/>
      <c r="I134" s="191"/>
      <c r="J134" s="40"/>
      <c r="K134" s="40"/>
      <c r="L134" s="41"/>
      <c r="M134" s="192"/>
      <c r="N134" s="193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183</v>
      </c>
      <c r="AU134" s="21" t="s">
        <v>80</v>
      </c>
    </row>
    <row r="135" s="2" customFormat="1" ht="37.8" customHeight="1">
      <c r="A135" s="40"/>
      <c r="B135" s="175"/>
      <c r="C135" s="223" t="s">
        <v>289</v>
      </c>
      <c r="D135" s="223" t="s">
        <v>271</v>
      </c>
      <c r="E135" s="224" t="s">
        <v>1134</v>
      </c>
      <c r="F135" s="225" t="s">
        <v>1135</v>
      </c>
      <c r="G135" s="226" t="s">
        <v>1099</v>
      </c>
      <c r="H135" s="227">
        <v>2</v>
      </c>
      <c r="I135" s="228"/>
      <c r="J135" s="229">
        <f>ROUND(I135*H135,2)</f>
        <v>0</v>
      </c>
      <c r="K135" s="225" t="s">
        <v>3</v>
      </c>
      <c r="L135" s="230"/>
      <c r="M135" s="231" t="s">
        <v>3</v>
      </c>
      <c r="N135" s="232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386</v>
      </c>
      <c r="AT135" s="187" t="s">
        <v>271</v>
      </c>
      <c r="AU135" s="187" t="s">
        <v>80</v>
      </c>
      <c r="AY135" s="21" t="s">
        <v>141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80</v>
      </c>
      <c r="BK135" s="188">
        <f>ROUND(I135*H135,2)</f>
        <v>0</v>
      </c>
      <c r="BL135" s="21" t="s">
        <v>302</v>
      </c>
      <c r="BM135" s="187" t="s">
        <v>367</v>
      </c>
    </row>
    <row r="136" s="13" customFormat="1">
      <c r="A136" s="13"/>
      <c r="B136" s="200"/>
      <c r="C136" s="13"/>
      <c r="D136" s="194" t="s">
        <v>216</v>
      </c>
      <c r="E136" s="201" t="s">
        <v>3</v>
      </c>
      <c r="F136" s="202" t="s">
        <v>1129</v>
      </c>
      <c r="G136" s="13"/>
      <c r="H136" s="203">
        <v>2</v>
      </c>
      <c r="I136" s="204"/>
      <c r="J136" s="13"/>
      <c r="K136" s="13"/>
      <c r="L136" s="200"/>
      <c r="M136" s="205"/>
      <c r="N136" s="206"/>
      <c r="O136" s="206"/>
      <c r="P136" s="206"/>
      <c r="Q136" s="206"/>
      <c r="R136" s="206"/>
      <c r="S136" s="206"/>
      <c r="T136" s="20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1" t="s">
        <v>216</v>
      </c>
      <c r="AU136" s="201" t="s">
        <v>80</v>
      </c>
      <c r="AV136" s="13" t="s">
        <v>82</v>
      </c>
      <c r="AW136" s="13" t="s">
        <v>34</v>
      </c>
      <c r="AX136" s="13" t="s">
        <v>72</v>
      </c>
      <c r="AY136" s="201" t="s">
        <v>141</v>
      </c>
    </row>
    <row r="137" s="15" customFormat="1">
      <c r="A137" s="15"/>
      <c r="B137" s="215"/>
      <c r="C137" s="15"/>
      <c r="D137" s="194" t="s">
        <v>216</v>
      </c>
      <c r="E137" s="216" t="s">
        <v>3</v>
      </c>
      <c r="F137" s="217" t="s">
        <v>220</v>
      </c>
      <c r="G137" s="15"/>
      <c r="H137" s="218">
        <v>2</v>
      </c>
      <c r="I137" s="219"/>
      <c r="J137" s="15"/>
      <c r="K137" s="15"/>
      <c r="L137" s="215"/>
      <c r="M137" s="220"/>
      <c r="N137" s="221"/>
      <c r="O137" s="221"/>
      <c r="P137" s="221"/>
      <c r="Q137" s="221"/>
      <c r="R137" s="221"/>
      <c r="S137" s="221"/>
      <c r="T137" s="22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6" t="s">
        <v>216</v>
      </c>
      <c r="AU137" s="216" t="s">
        <v>80</v>
      </c>
      <c r="AV137" s="15" t="s">
        <v>163</v>
      </c>
      <c r="AW137" s="15" t="s">
        <v>34</v>
      </c>
      <c r="AX137" s="15" t="s">
        <v>80</v>
      </c>
      <c r="AY137" s="216" t="s">
        <v>141</v>
      </c>
    </row>
    <row r="138" s="2" customFormat="1" ht="24.15" customHeight="1">
      <c r="A138" s="40"/>
      <c r="B138" s="175"/>
      <c r="C138" s="176" t="s">
        <v>295</v>
      </c>
      <c r="D138" s="176" t="s">
        <v>144</v>
      </c>
      <c r="E138" s="177" t="s">
        <v>1136</v>
      </c>
      <c r="F138" s="178" t="s">
        <v>1137</v>
      </c>
      <c r="G138" s="179" t="s">
        <v>1099</v>
      </c>
      <c r="H138" s="180">
        <v>2</v>
      </c>
      <c r="I138" s="181"/>
      <c r="J138" s="182">
        <f>ROUND(I138*H138,2)</f>
        <v>0</v>
      </c>
      <c r="K138" s="178" t="s">
        <v>311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302</v>
      </c>
      <c r="AT138" s="187" t="s">
        <v>144</v>
      </c>
      <c r="AU138" s="187" t="s">
        <v>80</v>
      </c>
      <c r="AY138" s="21" t="s">
        <v>141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80</v>
      </c>
      <c r="BK138" s="188">
        <f>ROUND(I138*H138,2)</f>
        <v>0</v>
      </c>
      <c r="BL138" s="21" t="s">
        <v>302</v>
      </c>
      <c r="BM138" s="187" t="s">
        <v>377</v>
      </c>
    </row>
    <row r="139" s="2" customFormat="1">
      <c r="A139" s="40"/>
      <c r="B139" s="41"/>
      <c r="C139" s="40"/>
      <c r="D139" s="189" t="s">
        <v>183</v>
      </c>
      <c r="E139" s="40"/>
      <c r="F139" s="190" t="s">
        <v>1138</v>
      </c>
      <c r="G139" s="40"/>
      <c r="H139" s="40"/>
      <c r="I139" s="191"/>
      <c r="J139" s="40"/>
      <c r="K139" s="40"/>
      <c r="L139" s="41"/>
      <c r="M139" s="192"/>
      <c r="N139" s="193"/>
      <c r="O139" s="74"/>
      <c r="P139" s="74"/>
      <c r="Q139" s="74"/>
      <c r="R139" s="74"/>
      <c r="S139" s="74"/>
      <c r="T139" s="75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21" t="s">
        <v>183</v>
      </c>
      <c r="AU139" s="21" t="s">
        <v>80</v>
      </c>
    </row>
    <row r="140" s="2" customFormat="1" ht="37.8" customHeight="1">
      <c r="A140" s="40"/>
      <c r="B140" s="175"/>
      <c r="C140" s="223" t="s">
        <v>302</v>
      </c>
      <c r="D140" s="223" t="s">
        <v>271</v>
      </c>
      <c r="E140" s="224" t="s">
        <v>1139</v>
      </c>
      <c r="F140" s="225" t="s">
        <v>1140</v>
      </c>
      <c r="G140" s="226" t="s">
        <v>1099</v>
      </c>
      <c r="H140" s="227">
        <v>2</v>
      </c>
      <c r="I140" s="228"/>
      <c r="J140" s="229">
        <f>ROUND(I140*H140,2)</f>
        <v>0</v>
      </c>
      <c r="K140" s="225" t="s">
        <v>3</v>
      </c>
      <c r="L140" s="230"/>
      <c r="M140" s="231" t="s">
        <v>3</v>
      </c>
      <c r="N140" s="232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386</v>
      </c>
      <c r="AT140" s="187" t="s">
        <v>271</v>
      </c>
      <c r="AU140" s="187" t="s">
        <v>80</v>
      </c>
      <c r="AY140" s="21" t="s">
        <v>141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80</v>
      </c>
      <c r="BK140" s="188">
        <f>ROUND(I140*H140,2)</f>
        <v>0</v>
      </c>
      <c r="BL140" s="21" t="s">
        <v>302</v>
      </c>
      <c r="BM140" s="187" t="s">
        <v>386</v>
      </c>
    </row>
    <row r="141" s="13" customFormat="1">
      <c r="A141" s="13"/>
      <c r="B141" s="200"/>
      <c r="C141" s="13"/>
      <c r="D141" s="194" t="s">
        <v>216</v>
      </c>
      <c r="E141" s="201" t="s">
        <v>3</v>
      </c>
      <c r="F141" s="202" t="s">
        <v>1129</v>
      </c>
      <c r="G141" s="13"/>
      <c r="H141" s="203">
        <v>2</v>
      </c>
      <c r="I141" s="204"/>
      <c r="J141" s="13"/>
      <c r="K141" s="13"/>
      <c r="L141" s="200"/>
      <c r="M141" s="205"/>
      <c r="N141" s="206"/>
      <c r="O141" s="206"/>
      <c r="P141" s="206"/>
      <c r="Q141" s="206"/>
      <c r="R141" s="206"/>
      <c r="S141" s="206"/>
      <c r="T141" s="20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1" t="s">
        <v>216</v>
      </c>
      <c r="AU141" s="201" t="s">
        <v>80</v>
      </c>
      <c r="AV141" s="13" t="s">
        <v>82</v>
      </c>
      <c r="AW141" s="13" t="s">
        <v>34</v>
      </c>
      <c r="AX141" s="13" t="s">
        <v>72</v>
      </c>
      <c r="AY141" s="201" t="s">
        <v>141</v>
      </c>
    </row>
    <row r="142" s="15" customFormat="1">
      <c r="A142" s="15"/>
      <c r="B142" s="215"/>
      <c r="C142" s="15"/>
      <c r="D142" s="194" t="s">
        <v>216</v>
      </c>
      <c r="E142" s="216" t="s">
        <v>3</v>
      </c>
      <c r="F142" s="217" t="s">
        <v>220</v>
      </c>
      <c r="G142" s="15"/>
      <c r="H142" s="218">
        <v>2</v>
      </c>
      <c r="I142" s="219"/>
      <c r="J142" s="15"/>
      <c r="K142" s="15"/>
      <c r="L142" s="215"/>
      <c r="M142" s="220"/>
      <c r="N142" s="221"/>
      <c r="O142" s="221"/>
      <c r="P142" s="221"/>
      <c r="Q142" s="221"/>
      <c r="R142" s="221"/>
      <c r="S142" s="221"/>
      <c r="T142" s="22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6" t="s">
        <v>216</v>
      </c>
      <c r="AU142" s="216" t="s">
        <v>80</v>
      </c>
      <c r="AV142" s="15" t="s">
        <v>163</v>
      </c>
      <c r="AW142" s="15" t="s">
        <v>34</v>
      </c>
      <c r="AX142" s="15" t="s">
        <v>80</v>
      </c>
      <c r="AY142" s="216" t="s">
        <v>141</v>
      </c>
    </row>
    <row r="143" s="2" customFormat="1" ht="33" customHeight="1">
      <c r="A143" s="40"/>
      <c r="B143" s="175"/>
      <c r="C143" s="176" t="s">
        <v>308</v>
      </c>
      <c r="D143" s="176" t="s">
        <v>144</v>
      </c>
      <c r="E143" s="177" t="s">
        <v>1141</v>
      </c>
      <c r="F143" s="178" t="s">
        <v>1142</v>
      </c>
      <c r="G143" s="179" t="s">
        <v>1099</v>
      </c>
      <c r="H143" s="180">
        <v>5</v>
      </c>
      <c r="I143" s="181"/>
      <c r="J143" s="182">
        <f>ROUND(I143*H143,2)</f>
        <v>0</v>
      </c>
      <c r="K143" s="178" t="s">
        <v>311</v>
      </c>
      <c r="L143" s="41"/>
      <c r="M143" s="183" t="s">
        <v>3</v>
      </c>
      <c r="N143" s="184" t="s">
        <v>43</v>
      </c>
      <c r="O143" s="7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7" t="s">
        <v>302</v>
      </c>
      <c r="AT143" s="187" t="s">
        <v>144</v>
      </c>
      <c r="AU143" s="187" t="s">
        <v>80</v>
      </c>
      <c r="AY143" s="21" t="s">
        <v>141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1" t="s">
        <v>80</v>
      </c>
      <c r="BK143" s="188">
        <f>ROUND(I143*H143,2)</f>
        <v>0</v>
      </c>
      <c r="BL143" s="21" t="s">
        <v>302</v>
      </c>
      <c r="BM143" s="187" t="s">
        <v>395</v>
      </c>
    </row>
    <row r="144" s="2" customFormat="1">
      <c r="A144" s="40"/>
      <c r="B144" s="41"/>
      <c r="C144" s="40"/>
      <c r="D144" s="189" t="s">
        <v>183</v>
      </c>
      <c r="E144" s="40"/>
      <c r="F144" s="190" t="s">
        <v>1143</v>
      </c>
      <c r="G144" s="40"/>
      <c r="H144" s="40"/>
      <c r="I144" s="191"/>
      <c r="J144" s="40"/>
      <c r="K144" s="40"/>
      <c r="L144" s="41"/>
      <c r="M144" s="192"/>
      <c r="N144" s="193"/>
      <c r="O144" s="74"/>
      <c r="P144" s="74"/>
      <c r="Q144" s="74"/>
      <c r="R144" s="74"/>
      <c r="S144" s="74"/>
      <c r="T144" s="75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21" t="s">
        <v>183</v>
      </c>
      <c r="AU144" s="21" t="s">
        <v>80</v>
      </c>
    </row>
    <row r="145" s="2" customFormat="1" ht="33" customHeight="1">
      <c r="A145" s="40"/>
      <c r="B145" s="175"/>
      <c r="C145" s="223" t="s">
        <v>315</v>
      </c>
      <c r="D145" s="223" t="s">
        <v>271</v>
      </c>
      <c r="E145" s="224" t="s">
        <v>1144</v>
      </c>
      <c r="F145" s="225" t="s">
        <v>1145</v>
      </c>
      <c r="G145" s="226" t="s">
        <v>1099</v>
      </c>
      <c r="H145" s="227">
        <v>5</v>
      </c>
      <c r="I145" s="228"/>
      <c r="J145" s="229">
        <f>ROUND(I145*H145,2)</f>
        <v>0</v>
      </c>
      <c r="K145" s="225" t="s">
        <v>3</v>
      </c>
      <c r="L145" s="230"/>
      <c r="M145" s="231" t="s">
        <v>3</v>
      </c>
      <c r="N145" s="232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386</v>
      </c>
      <c r="AT145" s="187" t="s">
        <v>271</v>
      </c>
      <c r="AU145" s="187" t="s">
        <v>80</v>
      </c>
      <c r="AY145" s="21" t="s">
        <v>141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80</v>
      </c>
      <c r="BK145" s="188">
        <f>ROUND(I145*H145,2)</f>
        <v>0</v>
      </c>
      <c r="BL145" s="21" t="s">
        <v>302</v>
      </c>
      <c r="BM145" s="187" t="s">
        <v>406</v>
      </c>
    </row>
    <row r="146" s="13" customFormat="1">
      <c r="A146" s="13"/>
      <c r="B146" s="200"/>
      <c r="C146" s="13"/>
      <c r="D146" s="194" t="s">
        <v>216</v>
      </c>
      <c r="E146" s="201" t="s">
        <v>3</v>
      </c>
      <c r="F146" s="202" t="s">
        <v>1146</v>
      </c>
      <c r="G146" s="13"/>
      <c r="H146" s="203">
        <v>5</v>
      </c>
      <c r="I146" s="204"/>
      <c r="J146" s="13"/>
      <c r="K146" s="13"/>
      <c r="L146" s="200"/>
      <c r="M146" s="205"/>
      <c r="N146" s="206"/>
      <c r="O146" s="206"/>
      <c r="P146" s="206"/>
      <c r="Q146" s="206"/>
      <c r="R146" s="206"/>
      <c r="S146" s="206"/>
      <c r="T146" s="20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216</v>
      </c>
      <c r="AU146" s="201" t="s">
        <v>80</v>
      </c>
      <c r="AV146" s="13" t="s">
        <v>82</v>
      </c>
      <c r="AW146" s="13" t="s">
        <v>34</v>
      </c>
      <c r="AX146" s="13" t="s">
        <v>72</v>
      </c>
      <c r="AY146" s="201" t="s">
        <v>141</v>
      </c>
    </row>
    <row r="147" s="15" customFormat="1">
      <c r="A147" s="15"/>
      <c r="B147" s="215"/>
      <c r="C147" s="15"/>
      <c r="D147" s="194" t="s">
        <v>216</v>
      </c>
      <c r="E147" s="216" t="s">
        <v>3</v>
      </c>
      <c r="F147" s="217" t="s">
        <v>220</v>
      </c>
      <c r="G147" s="15"/>
      <c r="H147" s="218">
        <v>5</v>
      </c>
      <c r="I147" s="219"/>
      <c r="J147" s="15"/>
      <c r="K147" s="15"/>
      <c r="L147" s="215"/>
      <c r="M147" s="220"/>
      <c r="N147" s="221"/>
      <c r="O147" s="221"/>
      <c r="P147" s="221"/>
      <c r="Q147" s="221"/>
      <c r="R147" s="221"/>
      <c r="S147" s="221"/>
      <c r="T147" s="22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6" t="s">
        <v>216</v>
      </c>
      <c r="AU147" s="216" t="s">
        <v>80</v>
      </c>
      <c r="AV147" s="15" t="s">
        <v>163</v>
      </c>
      <c r="AW147" s="15" t="s">
        <v>34</v>
      </c>
      <c r="AX147" s="15" t="s">
        <v>80</v>
      </c>
      <c r="AY147" s="216" t="s">
        <v>141</v>
      </c>
    </row>
    <row r="148" s="2" customFormat="1" ht="16.5" customHeight="1">
      <c r="A148" s="40"/>
      <c r="B148" s="175"/>
      <c r="C148" s="176" t="s">
        <v>320</v>
      </c>
      <c r="D148" s="176" t="s">
        <v>144</v>
      </c>
      <c r="E148" s="177" t="s">
        <v>1147</v>
      </c>
      <c r="F148" s="178" t="s">
        <v>1148</v>
      </c>
      <c r="G148" s="179" t="s">
        <v>1099</v>
      </c>
      <c r="H148" s="180">
        <v>1</v>
      </c>
      <c r="I148" s="181"/>
      <c r="J148" s="182">
        <f>ROUND(I148*H148,2)</f>
        <v>0</v>
      </c>
      <c r="K148" s="178" t="s">
        <v>311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302</v>
      </c>
      <c r="AT148" s="187" t="s">
        <v>144</v>
      </c>
      <c r="AU148" s="187" t="s">
        <v>80</v>
      </c>
      <c r="AY148" s="21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80</v>
      </c>
      <c r="BK148" s="188">
        <f>ROUND(I148*H148,2)</f>
        <v>0</v>
      </c>
      <c r="BL148" s="21" t="s">
        <v>302</v>
      </c>
      <c r="BM148" s="187" t="s">
        <v>417</v>
      </c>
    </row>
    <row r="149" s="2" customFormat="1">
      <c r="A149" s="40"/>
      <c r="B149" s="41"/>
      <c r="C149" s="40"/>
      <c r="D149" s="189" t="s">
        <v>183</v>
      </c>
      <c r="E149" s="40"/>
      <c r="F149" s="190" t="s">
        <v>1149</v>
      </c>
      <c r="G149" s="40"/>
      <c r="H149" s="40"/>
      <c r="I149" s="191"/>
      <c r="J149" s="40"/>
      <c r="K149" s="40"/>
      <c r="L149" s="41"/>
      <c r="M149" s="192"/>
      <c r="N149" s="193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183</v>
      </c>
      <c r="AU149" s="21" t="s">
        <v>80</v>
      </c>
    </row>
    <row r="150" s="2" customFormat="1" ht="37.8" customHeight="1">
      <c r="A150" s="40"/>
      <c r="B150" s="175"/>
      <c r="C150" s="223" t="s">
        <v>326</v>
      </c>
      <c r="D150" s="223" t="s">
        <v>271</v>
      </c>
      <c r="E150" s="224" t="s">
        <v>1150</v>
      </c>
      <c r="F150" s="225" t="s">
        <v>1151</v>
      </c>
      <c r="G150" s="226" t="s">
        <v>1099</v>
      </c>
      <c r="H150" s="227">
        <v>1</v>
      </c>
      <c r="I150" s="228"/>
      <c r="J150" s="229">
        <f>ROUND(I150*H150,2)</f>
        <v>0</v>
      </c>
      <c r="K150" s="225" t="s">
        <v>3</v>
      </c>
      <c r="L150" s="230"/>
      <c r="M150" s="231" t="s">
        <v>3</v>
      </c>
      <c r="N150" s="232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386</v>
      </c>
      <c r="AT150" s="187" t="s">
        <v>271</v>
      </c>
      <c r="AU150" s="187" t="s">
        <v>80</v>
      </c>
      <c r="AY150" s="21" t="s">
        <v>141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80</v>
      </c>
      <c r="BK150" s="188">
        <f>ROUND(I150*H150,2)</f>
        <v>0</v>
      </c>
      <c r="BL150" s="21" t="s">
        <v>302</v>
      </c>
      <c r="BM150" s="187" t="s">
        <v>429</v>
      </c>
    </row>
    <row r="151" s="13" customFormat="1">
      <c r="A151" s="13"/>
      <c r="B151" s="200"/>
      <c r="C151" s="13"/>
      <c r="D151" s="194" t="s">
        <v>216</v>
      </c>
      <c r="E151" s="201" t="s">
        <v>3</v>
      </c>
      <c r="F151" s="202" t="s">
        <v>1152</v>
      </c>
      <c r="G151" s="13"/>
      <c r="H151" s="203">
        <v>1</v>
      </c>
      <c r="I151" s="204"/>
      <c r="J151" s="13"/>
      <c r="K151" s="13"/>
      <c r="L151" s="200"/>
      <c r="M151" s="205"/>
      <c r="N151" s="206"/>
      <c r="O151" s="206"/>
      <c r="P151" s="206"/>
      <c r="Q151" s="206"/>
      <c r="R151" s="206"/>
      <c r="S151" s="206"/>
      <c r="T151" s="20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216</v>
      </c>
      <c r="AU151" s="201" t="s">
        <v>80</v>
      </c>
      <c r="AV151" s="13" t="s">
        <v>82</v>
      </c>
      <c r="AW151" s="13" t="s">
        <v>34</v>
      </c>
      <c r="AX151" s="13" t="s">
        <v>72</v>
      </c>
      <c r="AY151" s="201" t="s">
        <v>141</v>
      </c>
    </row>
    <row r="152" s="15" customFormat="1">
      <c r="A152" s="15"/>
      <c r="B152" s="215"/>
      <c r="C152" s="15"/>
      <c r="D152" s="194" t="s">
        <v>216</v>
      </c>
      <c r="E152" s="216" t="s">
        <v>3</v>
      </c>
      <c r="F152" s="217" t="s">
        <v>220</v>
      </c>
      <c r="G152" s="15"/>
      <c r="H152" s="218">
        <v>1</v>
      </c>
      <c r="I152" s="219"/>
      <c r="J152" s="15"/>
      <c r="K152" s="15"/>
      <c r="L152" s="215"/>
      <c r="M152" s="220"/>
      <c r="N152" s="221"/>
      <c r="O152" s="221"/>
      <c r="P152" s="221"/>
      <c r="Q152" s="221"/>
      <c r="R152" s="221"/>
      <c r="S152" s="221"/>
      <c r="T152" s="22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6" t="s">
        <v>216</v>
      </c>
      <c r="AU152" s="216" t="s">
        <v>80</v>
      </c>
      <c r="AV152" s="15" t="s">
        <v>163</v>
      </c>
      <c r="AW152" s="15" t="s">
        <v>34</v>
      </c>
      <c r="AX152" s="15" t="s">
        <v>80</v>
      </c>
      <c r="AY152" s="216" t="s">
        <v>141</v>
      </c>
    </row>
    <row r="153" s="2" customFormat="1" ht="16.5" customHeight="1">
      <c r="A153" s="40"/>
      <c r="B153" s="175"/>
      <c r="C153" s="176" t="s">
        <v>8</v>
      </c>
      <c r="D153" s="176" t="s">
        <v>144</v>
      </c>
      <c r="E153" s="177" t="s">
        <v>1153</v>
      </c>
      <c r="F153" s="178" t="s">
        <v>1154</v>
      </c>
      <c r="G153" s="179" t="s">
        <v>1099</v>
      </c>
      <c r="H153" s="180">
        <v>1</v>
      </c>
      <c r="I153" s="181"/>
      <c r="J153" s="182">
        <f>ROUND(I153*H153,2)</f>
        <v>0</v>
      </c>
      <c r="K153" s="178" t="s">
        <v>3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302</v>
      </c>
      <c r="AT153" s="187" t="s">
        <v>144</v>
      </c>
      <c r="AU153" s="187" t="s">
        <v>80</v>
      </c>
      <c r="AY153" s="21" t="s">
        <v>141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80</v>
      </c>
      <c r="BK153" s="188">
        <f>ROUND(I153*H153,2)</f>
        <v>0</v>
      </c>
      <c r="BL153" s="21" t="s">
        <v>302</v>
      </c>
      <c r="BM153" s="187" t="s">
        <v>441</v>
      </c>
    </row>
    <row r="154" s="2" customFormat="1" ht="55.5" customHeight="1">
      <c r="A154" s="40"/>
      <c r="B154" s="175"/>
      <c r="C154" s="223" t="s">
        <v>335</v>
      </c>
      <c r="D154" s="223" t="s">
        <v>271</v>
      </c>
      <c r="E154" s="224" t="s">
        <v>1155</v>
      </c>
      <c r="F154" s="225" t="s">
        <v>1156</v>
      </c>
      <c r="G154" s="226" t="s">
        <v>1099</v>
      </c>
      <c r="H154" s="227">
        <v>1</v>
      </c>
      <c r="I154" s="228"/>
      <c r="J154" s="229">
        <f>ROUND(I154*H154,2)</f>
        <v>0</v>
      </c>
      <c r="K154" s="225" t="s">
        <v>3</v>
      </c>
      <c r="L154" s="230"/>
      <c r="M154" s="231" t="s">
        <v>3</v>
      </c>
      <c r="N154" s="232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386</v>
      </c>
      <c r="AT154" s="187" t="s">
        <v>271</v>
      </c>
      <c r="AU154" s="187" t="s">
        <v>80</v>
      </c>
      <c r="AY154" s="21" t="s">
        <v>141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80</v>
      </c>
      <c r="BK154" s="188">
        <f>ROUND(I154*H154,2)</f>
        <v>0</v>
      </c>
      <c r="BL154" s="21" t="s">
        <v>302</v>
      </c>
      <c r="BM154" s="187" t="s">
        <v>452</v>
      </c>
    </row>
    <row r="155" s="13" customFormat="1">
      <c r="A155" s="13"/>
      <c r="B155" s="200"/>
      <c r="C155" s="13"/>
      <c r="D155" s="194" t="s">
        <v>216</v>
      </c>
      <c r="E155" s="201" t="s">
        <v>3</v>
      </c>
      <c r="F155" s="202" t="s">
        <v>1152</v>
      </c>
      <c r="G155" s="13"/>
      <c r="H155" s="203">
        <v>1</v>
      </c>
      <c r="I155" s="204"/>
      <c r="J155" s="13"/>
      <c r="K155" s="13"/>
      <c r="L155" s="200"/>
      <c r="M155" s="205"/>
      <c r="N155" s="206"/>
      <c r="O155" s="206"/>
      <c r="P155" s="206"/>
      <c r="Q155" s="206"/>
      <c r="R155" s="206"/>
      <c r="S155" s="206"/>
      <c r="T155" s="20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1" t="s">
        <v>216</v>
      </c>
      <c r="AU155" s="201" t="s">
        <v>80</v>
      </c>
      <c r="AV155" s="13" t="s">
        <v>82</v>
      </c>
      <c r="AW155" s="13" t="s">
        <v>34</v>
      </c>
      <c r="AX155" s="13" t="s">
        <v>72</v>
      </c>
      <c r="AY155" s="201" t="s">
        <v>141</v>
      </c>
    </row>
    <row r="156" s="15" customFormat="1">
      <c r="A156" s="15"/>
      <c r="B156" s="215"/>
      <c r="C156" s="15"/>
      <c r="D156" s="194" t="s">
        <v>216</v>
      </c>
      <c r="E156" s="216" t="s">
        <v>3</v>
      </c>
      <c r="F156" s="217" t="s">
        <v>220</v>
      </c>
      <c r="G156" s="15"/>
      <c r="H156" s="218">
        <v>1</v>
      </c>
      <c r="I156" s="219"/>
      <c r="J156" s="15"/>
      <c r="K156" s="15"/>
      <c r="L156" s="215"/>
      <c r="M156" s="220"/>
      <c r="N156" s="221"/>
      <c r="O156" s="221"/>
      <c r="P156" s="221"/>
      <c r="Q156" s="221"/>
      <c r="R156" s="221"/>
      <c r="S156" s="221"/>
      <c r="T156" s="22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6" t="s">
        <v>216</v>
      </c>
      <c r="AU156" s="216" t="s">
        <v>80</v>
      </c>
      <c r="AV156" s="15" t="s">
        <v>163</v>
      </c>
      <c r="AW156" s="15" t="s">
        <v>34</v>
      </c>
      <c r="AX156" s="15" t="s">
        <v>80</v>
      </c>
      <c r="AY156" s="216" t="s">
        <v>141</v>
      </c>
    </row>
    <row r="157" s="12" customFormat="1" ht="25.92" customHeight="1">
      <c r="A157" s="12"/>
      <c r="B157" s="162"/>
      <c r="C157" s="12"/>
      <c r="D157" s="163" t="s">
        <v>71</v>
      </c>
      <c r="E157" s="164" t="s">
        <v>1157</v>
      </c>
      <c r="F157" s="164" t="s">
        <v>1158</v>
      </c>
      <c r="G157" s="12"/>
      <c r="H157" s="12"/>
      <c r="I157" s="165"/>
      <c r="J157" s="166">
        <f>BK157</f>
        <v>0</v>
      </c>
      <c r="K157" s="12"/>
      <c r="L157" s="162"/>
      <c r="M157" s="167"/>
      <c r="N157" s="168"/>
      <c r="O157" s="168"/>
      <c r="P157" s="169">
        <f>SUM(P158:P239)</f>
        <v>0</v>
      </c>
      <c r="Q157" s="168"/>
      <c r="R157" s="169">
        <f>SUM(R158:R239)</f>
        <v>0</v>
      </c>
      <c r="S157" s="168"/>
      <c r="T157" s="170">
        <f>SUM(T158:T239)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3" t="s">
        <v>80</v>
      </c>
      <c r="AT157" s="171" t="s">
        <v>71</v>
      </c>
      <c r="AU157" s="171" t="s">
        <v>72</v>
      </c>
      <c r="AY157" s="163" t="s">
        <v>141</v>
      </c>
      <c r="BK157" s="172">
        <f>SUM(BK158:BK239)</f>
        <v>0</v>
      </c>
    </row>
    <row r="158" s="2" customFormat="1" ht="24.15" customHeight="1">
      <c r="A158" s="40"/>
      <c r="B158" s="175"/>
      <c r="C158" s="176" t="s">
        <v>341</v>
      </c>
      <c r="D158" s="176" t="s">
        <v>144</v>
      </c>
      <c r="E158" s="177" t="s">
        <v>1159</v>
      </c>
      <c r="F158" s="178" t="s">
        <v>1160</v>
      </c>
      <c r="G158" s="179" t="s">
        <v>344</v>
      </c>
      <c r="H158" s="180">
        <v>5</v>
      </c>
      <c r="I158" s="181"/>
      <c r="J158" s="182">
        <f>ROUND(I158*H158,2)</f>
        <v>0</v>
      </c>
      <c r="K158" s="178" t="s">
        <v>311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302</v>
      </c>
      <c r="AT158" s="187" t="s">
        <v>144</v>
      </c>
      <c r="AU158" s="187" t="s">
        <v>80</v>
      </c>
      <c r="AY158" s="21" t="s">
        <v>141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80</v>
      </c>
      <c r="BK158" s="188">
        <f>ROUND(I158*H158,2)</f>
        <v>0</v>
      </c>
      <c r="BL158" s="21" t="s">
        <v>302</v>
      </c>
      <c r="BM158" s="187" t="s">
        <v>462</v>
      </c>
    </row>
    <row r="159" s="2" customFormat="1">
      <c r="A159" s="40"/>
      <c r="B159" s="41"/>
      <c r="C159" s="40"/>
      <c r="D159" s="189" t="s">
        <v>183</v>
      </c>
      <c r="E159" s="40"/>
      <c r="F159" s="190" t="s">
        <v>1161</v>
      </c>
      <c r="G159" s="40"/>
      <c r="H159" s="40"/>
      <c r="I159" s="191"/>
      <c r="J159" s="40"/>
      <c r="K159" s="40"/>
      <c r="L159" s="41"/>
      <c r="M159" s="192"/>
      <c r="N159" s="193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183</v>
      </c>
      <c r="AU159" s="21" t="s">
        <v>80</v>
      </c>
    </row>
    <row r="160" s="2" customFormat="1" ht="16.5" customHeight="1">
      <c r="A160" s="40"/>
      <c r="B160" s="175"/>
      <c r="C160" s="223" t="s">
        <v>348</v>
      </c>
      <c r="D160" s="223" t="s">
        <v>271</v>
      </c>
      <c r="E160" s="224" t="s">
        <v>1162</v>
      </c>
      <c r="F160" s="225" t="s">
        <v>1163</v>
      </c>
      <c r="G160" s="226" t="s">
        <v>344</v>
      </c>
      <c r="H160" s="227">
        <v>6.5</v>
      </c>
      <c r="I160" s="228"/>
      <c r="J160" s="229">
        <f>ROUND(I160*H160,2)</f>
        <v>0</v>
      </c>
      <c r="K160" s="225" t="s">
        <v>3</v>
      </c>
      <c r="L160" s="230"/>
      <c r="M160" s="231" t="s">
        <v>3</v>
      </c>
      <c r="N160" s="232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386</v>
      </c>
      <c r="AT160" s="187" t="s">
        <v>271</v>
      </c>
      <c r="AU160" s="187" t="s">
        <v>80</v>
      </c>
      <c r="AY160" s="21" t="s">
        <v>141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80</v>
      </c>
      <c r="BK160" s="188">
        <f>ROUND(I160*H160,2)</f>
        <v>0</v>
      </c>
      <c r="BL160" s="21" t="s">
        <v>302</v>
      </c>
      <c r="BM160" s="187" t="s">
        <v>473</v>
      </c>
    </row>
    <row r="161" s="13" customFormat="1">
      <c r="A161" s="13"/>
      <c r="B161" s="200"/>
      <c r="C161" s="13"/>
      <c r="D161" s="194" t="s">
        <v>216</v>
      </c>
      <c r="E161" s="201" t="s">
        <v>3</v>
      </c>
      <c r="F161" s="202" t="s">
        <v>1164</v>
      </c>
      <c r="G161" s="13"/>
      <c r="H161" s="203">
        <v>5</v>
      </c>
      <c r="I161" s="204"/>
      <c r="J161" s="13"/>
      <c r="K161" s="13"/>
      <c r="L161" s="200"/>
      <c r="M161" s="205"/>
      <c r="N161" s="206"/>
      <c r="O161" s="206"/>
      <c r="P161" s="206"/>
      <c r="Q161" s="206"/>
      <c r="R161" s="206"/>
      <c r="S161" s="206"/>
      <c r="T161" s="20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1" t="s">
        <v>216</v>
      </c>
      <c r="AU161" s="201" t="s">
        <v>80</v>
      </c>
      <c r="AV161" s="13" t="s">
        <v>82</v>
      </c>
      <c r="AW161" s="13" t="s">
        <v>34</v>
      </c>
      <c r="AX161" s="13" t="s">
        <v>72</v>
      </c>
      <c r="AY161" s="201" t="s">
        <v>141</v>
      </c>
    </row>
    <row r="162" s="15" customFormat="1">
      <c r="A162" s="15"/>
      <c r="B162" s="215"/>
      <c r="C162" s="15"/>
      <c r="D162" s="194" t="s">
        <v>216</v>
      </c>
      <c r="E162" s="216" t="s">
        <v>3</v>
      </c>
      <c r="F162" s="217" t="s">
        <v>220</v>
      </c>
      <c r="G162" s="15"/>
      <c r="H162" s="218">
        <v>5</v>
      </c>
      <c r="I162" s="219"/>
      <c r="J162" s="15"/>
      <c r="K162" s="15"/>
      <c r="L162" s="215"/>
      <c r="M162" s="220"/>
      <c r="N162" s="221"/>
      <c r="O162" s="221"/>
      <c r="P162" s="221"/>
      <c r="Q162" s="221"/>
      <c r="R162" s="221"/>
      <c r="S162" s="221"/>
      <c r="T162" s="22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6" t="s">
        <v>216</v>
      </c>
      <c r="AU162" s="216" t="s">
        <v>80</v>
      </c>
      <c r="AV162" s="15" t="s">
        <v>163</v>
      </c>
      <c r="AW162" s="15" t="s">
        <v>34</v>
      </c>
      <c r="AX162" s="15" t="s">
        <v>80</v>
      </c>
      <c r="AY162" s="216" t="s">
        <v>141</v>
      </c>
    </row>
    <row r="163" s="13" customFormat="1">
      <c r="A163" s="13"/>
      <c r="B163" s="200"/>
      <c r="C163" s="13"/>
      <c r="D163" s="194" t="s">
        <v>216</v>
      </c>
      <c r="E163" s="13"/>
      <c r="F163" s="202" t="s">
        <v>1165</v>
      </c>
      <c r="G163" s="13"/>
      <c r="H163" s="203">
        <v>6.5</v>
      </c>
      <c r="I163" s="204"/>
      <c r="J163" s="13"/>
      <c r="K163" s="13"/>
      <c r="L163" s="200"/>
      <c r="M163" s="205"/>
      <c r="N163" s="206"/>
      <c r="O163" s="206"/>
      <c r="P163" s="206"/>
      <c r="Q163" s="206"/>
      <c r="R163" s="206"/>
      <c r="S163" s="206"/>
      <c r="T163" s="20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1" t="s">
        <v>216</v>
      </c>
      <c r="AU163" s="201" t="s">
        <v>80</v>
      </c>
      <c r="AV163" s="13" t="s">
        <v>82</v>
      </c>
      <c r="AW163" s="13" t="s">
        <v>4</v>
      </c>
      <c r="AX163" s="13" t="s">
        <v>80</v>
      </c>
      <c r="AY163" s="201" t="s">
        <v>141</v>
      </c>
    </row>
    <row r="164" s="2" customFormat="1" ht="37.8" customHeight="1">
      <c r="A164" s="40"/>
      <c r="B164" s="175"/>
      <c r="C164" s="176" t="s">
        <v>352</v>
      </c>
      <c r="D164" s="176" t="s">
        <v>144</v>
      </c>
      <c r="E164" s="177" t="s">
        <v>1166</v>
      </c>
      <c r="F164" s="178" t="s">
        <v>1167</v>
      </c>
      <c r="G164" s="179" t="s">
        <v>344</v>
      </c>
      <c r="H164" s="180">
        <v>200</v>
      </c>
      <c r="I164" s="181"/>
      <c r="J164" s="182">
        <f>ROUND(I164*H164,2)</f>
        <v>0</v>
      </c>
      <c r="K164" s="178" t="s">
        <v>311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302</v>
      </c>
      <c r="AT164" s="187" t="s">
        <v>144</v>
      </c>
      <c r="AU164" s="187" t="s">
        <v>80</v>
      </c>
      <c r="AY164" s="21" t="s">
        <v>141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80</v>
      </c>
      <c r="BK164" s="188">
        <f>ROUND(I164*H164,2)</f>
        <v>0</v>
      </c>
      <c r="BL164" s="21" t="s">
        <v>302</v>
      </c>
      <c r="BM164" s="187" t="s">
        <v>486</v>
      </c>
    </row>
    <row r="165" s="2" customFormat="1">
      <c r="A165" s="40"/>
      <c r="B165" s="41"/>
      <c r="C165" s="40"/>
      <c r="D165" s="189" t="s">
        <v>183</v>
      </c>
      <c r="E165" s="40"/>
      <c r="F165" s="190" t="s">
        <v>1168</v>
      </c>
      <c r="G165" s="40"/>
      <c r="H165" s="40"/>
      <c r="I165" s="191"/>
      <c r="J165" s="40"/>
      <c r="K165" s="40"/>
      <c r="L165" s="41"/>
      <c r="M165" s="192"/>
      <c r="N165" s="193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183</v>
      </c>
      <c r="AU165" s="21" t="s">
        <v>80</v>
      </c>
    </row>
    <row r="166" s="2" customFormat="1" ht="16.5" customHeight="1">
      <c r="A166" s="40"/>
      <c r="B166" s="175"/>
      <c r="C166" s="223" t="s">
        <v>356</v>
      </c>
      <c r="D166" s="223" t="s">
        <v>271</v>
      </c>
      <c r="E166" s="224" t="s">
        <v>1169</v>
      </c>
      <c r="F166" s="225" t="s">
        <v>1170</v>
      </c>
      <c r="G166" s="226" t="s">
        <v>344</v>
      </c>
      <c r="H166" s="227">
        <v>130</v>
      </c>
      <c r="I166" s="228"/>
      <c r="J166" s="229">
        <f>ROUND(I166*H166,2)</f>
        <v>0</v>
      </c>
      <c r="K166" s="225" t="s">
        <v>3</v>
      </c>
      <c r="L166" s="230"/>
      <c r="M166" s="231" t="s">
        <v>3</v>
      </c>
      <c r="N166" s="232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386</v>
      </c>
      <c r="AT166" s="187" t="s">
        <v>271</v>
      </c>
      <c r="AU166" s="187" t="s">
        <v>80</v>
      </c>
      <c r="AY166" s="21" t="s">
        <v>141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80</v>
      </c>
      <c r="BK166" s="188">
        <f>ROUND(I166*H166,2)</f>
        <v>0</v>
      </c>
      <c r="BL166" s="21" t="s">
        <v>302</v>
      </c>
      <c r="BM166" s="187" t="s">
        <v>497</v>
      </c>
    </row>
    <row r="167" s="13" customFormat="1">
      <c r="A167" s="13"/>
      <c r="B167" s="200"/>
      <c r="C167" s="13"/>
      <c r="D167" s="194" t="s">
        <v>216</v>
      </c>
      <c r="E167" s="201" t="s">
        <v>3</v>
      </c>
      <c r="F167" s="202" t="s">
        <v>1171</v>
      </c>
      <c r="G167" s="13"/>
      <c r="H167" s="203">
        <v>100</v>
      </c>
      <c r="I167" s="204"/>
      <c r="J167" s="13"/>
      <c r="K167" s="13"/>
      <c r="L167" s="200"/>
      <c r="M167" s="205"/>
      <c r="N167" s="206"/>
      <c r="O167" s="206"/>
      <c r="P167" s="206"/>
      <c r="Q167" s="206"/>
      <c r="R167" s="206"/>
      <c r="S167" s="206"/>
      <c r="T167" s="20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1" t="s">
        <v>216</v>
      </c>
      <c r="AU167" s="201" t="s">
        <v>80</v>
      </c>
      <c r="AV167" s="13" t="s">
        <v>82</v>
      </c>
      <c r="AW167" s="13" t="s">
        <v>34</v>
      </c>
      <c r="AX167" s="13" t="s">
        <v>72</v>
      </c>
      <c r="AY167" s="201" t="s">
        <v>141</v>
      </c>
    </row>
    <row r="168" s="15" customFormat="1">
      <c r="A168" s="15"/>
      <c r="B168" s="215"/>
      <c r="C168" s="15"/>
      <c r="D168" s="194" t="s">
        <v>216</v>
      </c>
      <c r="E168" s="216" t="s">
        <v>3</v>
      </c>
      <c r="F168" s="217" t="s">
        <v>220</v>
      </c>
      <c r="G168" s="15"/>
      <c r="H168" s="218">
        <v>100</v>
      </c>
      <c r="I168" s="219"/>
      <c r="J168" s="15"/>
      <c r="K168" s="15"/>
      <c r="L168" s="215"/>
      <c r="M168" s="220"/>
      <c r="N168" s="221"/>
      <c r="O168" s="221"/>
      <c r="P168" s="221"/>
      <c r="Q168" s="221"/>
      <c r="R168" s="221"/>
      <c r="S168" s="221"/>
      <c r="T168" s="22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6" t="s">
        <v>216</v>
      </c>
      <c r="AU168" s="216" t="s">
        <v>80</v>
      </c>
      <c r="AV168" s="15" t="s">
        <v>163</v>
      </c>
      <c r="AW168" s="15" t="s">
        <v>34</v>
      </c>
      <c r="AX168" s="15" t="s">
        <v>80</v>
      </c>
      <c r="AY168" s="216" t="s">
        <v>141</v>
      </c>
    </row>
    <row r="169" s="13" customFormat="1">
      <c r="A169" s="13"/>
      <c r="B169" s="200"/>
      <c r="C169" s="13"/>
      <c r="D169" s="194" t="s">
        <v>216</v>
      </c>
      <c r="E169" s="13"/>
      <c r="F169" s="202" t="s">
        <v>1172</v>
      </c>
      <c r="G169" s="13"/>
      <c r="H169" s="203">
        <v>130</v>
      </c>
      <c r="I169" s="204"/>
      <c r="J169" s="13"/>
      <c r="K169" s="13"/>
      <c r="L169" s="200"/>
      <c r="M169" s="205"/>
      <c r="N169" s="206"/>
      <c r="O169" s="206"/>
      <c r="P169" s="206"/>
      <c r="Q169" s="206"/>
      <c r="R169" s="206"/>
      <c r="S169" s="206"/>
      <c r="T169" s="20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1" t="s">
        <v>216</v>
      </c>
      <c r="AU169" s="201" t="s">
        <v>80</v>
      </c>
      <c r="AV169" s="13" t="s">
        <v>82</v>
      </c>
      <c r="AW169" s="13" t="s">
        <v>4</v>
      </c>
      <c r="AX169" s="13" t="s">
        <v>80</v>
      </c>
      <c r="AY169" s="201" t="s">
        <v>141</v>
      </c>
    </row>
    <row r="170" s="2" customFormat="1" ht="16.5" customHeight="1">
      <c r="A170" s="40"/>
      <c r="B170" s="175"/>
      <c r="C170" s="223" t="s">
        <v>363</v>
      </c>
      <c r="D170" s="223" t="s">
        <v>271</v>
      </c>
      <c r="E170" s="224" t="s">
        <v>1173</v>
      </c>
      <c r="F170" s="225" t="s">
        <v>1174</v>
      </c>
      <c r="G170" s="226" t="s">
        <v>344</v>
      </c>
      <c r="H170" s="227">
        <v>26</v>
      </c>
      <c r="I170" s="228"/>
      <c r="J170" s="229">
        <f>ROUND(I170*H170,2)</f>
        <v>0</v>
      </c>
      <c r="K170" s="225" t="s">
        <v>3</v>
      </c>
      <c r="L170" s="230"/>
      <c r="M170" s="231" t="s">
        <v>3</v>
      </c>
      <c r="N170" s="232" t="s">
        <v>43</v>
      </c>
      <c r="O170" s="7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386</v>
      </c>
      <c r="AT170" s="187" t="s">
        <v>271</v>
      </c>
      <c r="AU170" s="187" t="s">
        <v>80</v>
      </c>
      <c r="AY170" s="21" t="s">
        <v>141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80</v>
      </c>
      <c r="BK170" s="188">
        <f>ROUND(I170*H170,2)</f>
        <v>0</v>
      </c>
      <c r="BL170" s="21" t="s">
        <v>302</v>
      </c>
      <c r="BM170" s="187" t="s">
        <v>508</v>
      </c>
    </row>
    <row r="171" s="13" customFormat="1">
      <c r="A171" s="13"/>
      <c r="B171" s="200"/>
      <c r="C171" s="13"/>
      <c r="D171" s="194" t="s">
        <v>216</v>
      </c>
      <c r="E171" s="201" t="s">
        <v>3</v>
      </c>
      <c r="F171" s="202" t="s">
        <v>1175</v>
      </c>
      <c r="G171" s="13"/>
      <c r="H171" s="203">
        <v>20</v>
      </c>
      <c r="I171" s="204"/>
      <c r="J171" s="13"/>
      <c r="K171" s="13"/>
      <c r="L171" s="200"/>
      <c r="M171" s="205"/>
      <c r="N171" s="206"/>
      <c r="O171" s="206"/>
      <c r="P171" s="206"/>
      <c r="Q171" s="206"/>
      <c r="R171" s="206"/>
      <c r="S171" s="206"/>
      <c r="T171" s="20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1" t="s">
        <v>216</v>
      </c>
      <c r="AU171" s="201" t="s">
        <v>80</v>
      </c>
      <c r="AV171" s="13" t="s">
        <v>82</v>
      </c>
      <c r="AW171" s="13" t="s">
        <v>34</v>
      </c>
      <c r="AX171" s="13" t="s">
        <v>72</v>
      </c>
      <c r="AY171" s="201" t="s">
        <v>141</v>
      </c>
    </row>
    <row r="172" s="15" customFormat="1">
      <c r="A172" s="15"/>
      <c r="B172" s="215"/>
      <c r="C172" s="15"/>
      <c r="D172" s="194" t="s">
        <v>216</v>
      </c>
      <c r="E172" s="216" t="s">
        <v>3</v>
      </c>
      <c r="F172" s="217" t="s">
        <v>220</v>
      </c>
      <c r="G172" s="15"/>
      <c r="H172" s="218">
        <v>20</v>
      </c>
      <c r="I172" s="219"/>
      <c r="J172" s="15"/>
      <c r="K172" s="15"/>
      <c r="L172" s="215"/>
      <c r="M172" s="220"/>
      <c r="N172" s="221"/>
      <c r="O172" s="221"/>
      <c r="P172" s="221"/>
      <c r="Q172" s="221"/>
      <c r="R172" s="221"/>
      <c r="S172" s="221"/>
      <c r="T172" s="22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6" t="s">
        <v>216</v>
      </c>
      <c r="AU172" s="216" t="s">
        <v>80</v>
      </c>
      <c r="AV172" s="15" t="s">
        <v>163</v>
      </c>
      <c r="AW172" s="15" t="s">
        <v>34</v>
      </c>
      <c r="AX172" s="15" t="s">
        <v>80</v>
      </c>
      <c r="AY172" s="216" t="s">
        <v>141</v>
      </c>
    </row>
    <row r="173" s="13" customFormat="1">
      <c r="A173" s="13"/>
      <c r="B173" s="200"/>
      <c r="C173" s="13"/>
      <c r="D173" s="194" t="s">
        <v>216</v>
      </c>
      <c r="E173" s="13"/>
      <c r="F173" s="202" t="s">
        <v>1176</v>
      </c>
      <c r="G173" s="13"/>
      <c r="H173" s="203">
        <v>26</v>
      </c>
      <c r="I173" s="204"/>
      <c r="J173" s="13"/>
      <c r="K173" s="13"/>
      <c r="L173" s="200"/>
      <c r="M173" s="205"/>
      <c r="N173" s="206"/>
      <c r="O173" s="206"/>
      <c r="P173" s="206"/>
      <c r="Q173" s="206"/>
      <c r="R173" s="206"/>
      <c r="S173" s="206"/>
      <c r="T173" s="20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1" t="s">
        <v>216</v>
      </c>
      <c r="AU173" s="201" t="s">
        <v>80</v>
      </c>
      <c r="AV173" s="13" t="s">
        <v>82</v>
      </c>
      <c r="AW173" s="13" t="s">
        <v>4</v>
      </c>
      <c r="AX173" s="13" t="s">
        <v>80</v>
      </c>
      <c r="AY173" s="201" t="s">
        <v>141</v>
      </c>
    </row>
    <row r="174" s="2" customFormat="1" ht="24.15" customHeight="1">
      <c r="A174" s="40"/>
      <c r="B174" s="175"/>
      <c r="C174" s="223" t="s">
        <v>367</v>
      </c>
      <c r="D174" s="223" t="s">
        <v>271</v>
      </c>
      <c r="E174" s="224" t="s">
        <v>1177</v>
      </c>
      <c r="F174" s="225" t="s">
        <v>1178</v>
      </c>
      <c r="G174" s="226" t="s">
        <v>344</v>
      </c>
      <c r="H174" s="227">
        <v>6.5</v>
      </c>
      <c r="I174" s="228"/>
      <c r="J174" s="229">
        <f>ROUND(I174*H174,2)</f>
        <v>0</v>
      </c>
      <c r="K174" s="225" t="s">
        <v>3</v>
      </c>
      <c r="L174" s="230"/>
      <c r="M174" s="231" t="s">
        <v>3</v>
      </c>
      <c r="N174" s="232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386</v>
      </c>
      <c r="AT174" s="187" t="s">
        <v>271</v>
      </c>
      <c r="AU174" s="187" t="s">
        <v>80</v>
      </c>
      <c r="AY174" s="21" t="s">
        <v>141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80</v>
      </c>
      <c r="BK174" s="188">
        <f>ROUND(I174*H174,2)</f>
        <v>0</v>
      </c>
      <c r="BL174" s="21" t="s">
        <v>302</v>
      </c>
      <c r="BM174" s="187" t="s">
        <v>524</v>
      </c>
    </row>
    <row r="175" s="13" customFormat="1">
      <c r="A175" s="13"/>
      <c r="B175" s="200"/>
      <c r="C175" s="13"/>
      <c r="D175" s="194" t="s">
        <v>216</v>
      </c>
      <c r="E175" s="201" t="s">
        <v>3</v>
      </c>
      <c r="F175" s="202" t="s">
        <v>1164</v>
      </c>
      <c r="G175" s="13"/>
      <c r="H175" s="203">
        <v>5</v>
      </c>
      <c r="I175" s="204"/>
      <c r="J175" s="13"/>
      <c r="K175" s="13"/>
      <c r="L175" s="200"/>
      <c r="M175" s="205"/>
      <c r="N175" s="206"/>
      <c r="O175" s="206"/>
      <c r="P175" s="206"/>
      <c r="Q175" s="206"/>
      <c r="R175" s="206"/>
      <c r="S175" s="206"/>
      <c r="T175" s="20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216</v>
      </c>
      <c r="AU175" s="201" t="s">
        <v>80</v>
      </c>
      <c r="AV175" s="13" t="s">
        <v>82</v>
      </c>
      <c r="AW175" s="13" t="s">
        <v>34</v>
      </c>
      <c r="AX175" s="13" t="s">
        <v>72</v>
      </c>
      <c r="AY175" s="201" t="s">
        <v>141</v>
      </c>
    </row>
    <row r="176" s="15" customFormat="1">
      <c r="A176" s="15"/>
      <c r="B176" s="215"/>
      <c r="C176" s="15"/>
      <c r="D176" s="194" t="s">
        <v>216</v>
      </c>
      <c r="E176" s="216" t="s">
        <v>3</v>
      </c>
      <c r="F176" s="217" t="s">
        <v>220</v>
      </c>
      <c r="G176" s="15"/>
      <c r="H176" s="218">
        <v>5</v>
      </c>
      <c r="I176" s="219"/>
      <c r="J176" s="15"/>
      <c r="K176" s="15"/>
      <c r="L176" s="215"/>
      <c r="M176" s="220"/>
      <c r="N176" s="221"/>
      <c r="O176" s="221"/>
      <c r="P176" s="221"/>
      <c r="Q176" s="221"/>
      <c r="R176" s="221"/>
      <c r="S176" s="221"/>
      <c r="T176" s="22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6" t="s">
        <v>216</v>
      </c>
      <c r="AU176" s="216" t="s">
        <v>80</v>
      </c>
      <c r="AV176" s="15" t="s">
        <v>163</v>
      </c>
      <c r="AW176" s="15" t="s">
        <v>34</v>
      </c>
      <c r="AX176" s="15" t="s">
        <v>80</v>
      </c>
      <c r="AY176" s="216" t="s">
        <v>141</v>
      </c>
    </row>
    <row r="177" s="13" customFormat="1">
      <c r="A177" s="13"/>
      <c r="B177" s="200"/>
      <c r="C177" s="13"/>
      <c r="D177" s="194" t="s">
        <v>216</v>
      </c>
      <c r="E177" s="13"/>
      <c r="F177" s="202" t="s">
        <v>1165</v>
      </c>
      <c r="G177" s="13"/>
      <c r="H177" s="203">
        <v>6.5</v>
      </c>
      <c r="I177" s="204"/>
      <c r="J177" s="13"/>
      <c r="K177" s="13"/>
      <c r="L177" s="200"/>
      <c r="M177" s="205"/>
      <c r="N177" s="206"/>
      <c r="O177" s="206"/>
      <c r="P177" s="206"/>
      <c r="Q177" s="206"/>
      <c r="R177" s="206"/>
      <c r="S177" s="206"/>
      <c r="T177" s="20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1" t="s">
        <v>216</v>
      </c>
      <c r="AU177" s="201" t="s">
        <v>80</v>
      </c>
      <c r="AV177" s="13" t="s">
        <v>82</v>
      </c>
      <c r="AW177" s="13" t="s">
        <v>4</v>
      </c>
      <c r="AX177" s="13" t="s">
        <v>80</v>
      </c>
      <c r="AY177" s="201" t="s">
        <v>141</v>
      </c>
    </row>
    <row r="178" s="2" customFormat="1" ht="24.15" customHeight="1">
      <c r="A178" s="40"/>
      <c r="B178" s="175"/>
      <c r="C178" s="223" t="s">
        <v>371</v>
      </c>
      <c r="D178" s="223" t="s">
        <v>271</v>
      </c>
      <c r="E178" s="224" t="s">
        <v>1179</v>
      </c>
      <c r="F178" s="225" t="s">
        <v>1180</v>
      </c>
      <c r="G178" s="226" t="s">
        <v>344</v>
      </c>
      <c r="H178" s="227">
        <v>78</v>
      </c>
      <c r="I178" s="228"/>
      <c r="J178" s="229">
        <f>ROUND(I178*H178,2)</f>
        <v>0</v>
      </c>
      <c r="K178" s="225" t="s">
        <v>3</v>
      </c>
      <c r="L178" s="230"/>
      <c r="M178" s="231" t="s">
        <v>3</v>
      </c>
      <c r="N178" s="232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386</v>
      </c>
      <c r="AT178" s="187" t="s">
        <v>271</v>
      </c>
      <c r="AU178" s="187" t="s">
        <v>80</v>
      </c>
      <c r="AY178" s="21" t="s">
        <v>141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80</v>
      </c>
      <c r="BK178" s="188">
        <f>ROUND(I178*H178,2)</f>
        <v>0</v>
      </c>
      <c r="BL178" s="21" t="s">
        <v>302</v>
      </c>
      <c r="BM178" s="187" t="s">
        <v>536</v>
      </c>
    </row>
    <row r="179" s="13" customFormat="1">
      <c r="A179" s="13"/>
      <c r="B179" s="200"/>
      <c r="C179" s="13"/>
      <c r="D179" s="194" t="s">
        <v>216</v>
      </c>
      <c r="E179" s="201" t="s">
        <v>3</v>
      </c>
      <c r="F179" s="202" t="s">
        <v>1181</v>
      </c>
      <c r="G179" s="13"/>
      <c r="H179" s="203">
        <v>60</v>
      </c>
      <c r="I179" s="204"/>
      <c r="J179" s="13"/>
      <c r="K179" s="13"/>
      <c r="L179" s="200"/>
      <c r="M179" s="205"/>
      <c r="N179" s="206"/>
      <c r="O179" s="206"/>
      <c r="P179" s="206"/>
      <c r="Q179" s="206"/>
      <c r="R179" s="206"/>
      <c r="S179" s="206"/>
      <c r="T179" s="20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1" t="s">
        <v>216</v>
      </c>
      <c r="AU179" s="201" t="s">
        <v>80</v>
      </c>
      <c r="AV179" s="13" t="s">
        <v>82</v>
      </c>
      <c r="AW179" s="13" t="s">
        <v>34</v>
      </c>
      <c r="AX179" s="13" t="s">
        <v>72</v>
      </c>
      <c r="AY179" s="201" t="s">
        <v>141</v>
      </c>
    </row>
    <row r="180" s="15" customFormat="1">
      <c r="A180" s="15"/>
      <c r="B180" s="215"/>
      <c r="C180" s="15"/>
      <c r="D180" s="194" t="s">
        <v>216</v>
      </c>
      <c r="E180" s="216" t="s">
        <v>3</v>
      </c>
      <c r="F180" s="217" t="s">
        <v>220</v>
      </c>
      <c r="G180" s="15"/>
      <c r="H180" s="218">
        <v>60</v>
      </c>
      <c r="I180" s="219"/>
      <c r="J180" s="15"/>
      <c r="K180" s="15"/>
      <c r="L180" s="215"/>
      <c r="M180" s="220"/>
      <c r="N180" s="221"/>
      <c r="O180" s="221"/>
      <c r="P180" s="221"/>
      <c r="Q180" s="221"/>
      <c r="R180" s="221"/>
      <c r="S180" s="221"/>
      <c r="T180" s="22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6" t="s">
        <v>216</v>
      </c>
      <c r="AU180" s="216" t="s">
        <v>80</v>
      </c>
      <c r="AV180" s="15" t="s">
        <v>163</v>
      </c>
      <c r="AW180" s="15" t="s">
        <v>34</v>
      </c>
      <c r="AX180" s="15" t="s">
        <v>80</v>
      </c>
      <c r="AY180" s="216" t="s">
        <v>141</v>
      </c>
    </row>
    <row r="181" s="13" customFormat="1">
      <c r="A181" s="13"/>
      <c r="B181" s="200"/>
      <c r="C181" s="13"/>
      <c r="D181" s="194" t="s">
        <v>216</v>
      </c>
      <c r="E181" s="13"/>
      <c r="F181" s="202" t="s">
        <v>1182</v>
      </c>
      <c r="G181" s="13"/>
      <c r="H181" s="203">
        <v>78</v>
      </c>
      <c r="I181" s="204"/>
      <c r="J181" s="13"/>
      <c r="K181" s="13"/>
      <c r="L181" s="200"/>
      <c r="M181" s="205"/>
      <c r="N181" s="206"/>
      <c r="O181" s="206"/>
      <c r="P181" s="206"/>
      <c r="Q181" s="206"/>
      <c r="R181" s="206"/>
      <c r="S181" s="206"/>
      <c r="T181" s="20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1" t="s">
        <v>216</v>
      </c>
      <c r="AU181" s="201" t="s">
        <v>80</v>
      </c>
      <c r="AV181" s="13" t="s">
        <v>82</v>
      </c>
      <c r="AW181" s="13" t="s">
        <v>4</v>
      </c>
      <c r="AX181" s="13" t="s">
        <v>80</v>
      </c>
      <c r="AY181" s="201" t="s">
        <v>141</v>
      </c>
    </row>
    <row r="182" s="2" customFormat="1" ht="16.5" customHeight="1">
      <c r="A182" s="40"/>
      <c r="B182" s="175"/>
      <c r="C182" s="223" t="s">
        <v>377</v>
      </c>
      <c r="D182" s="223" t="s">
        <v>271</v>
      </c>
      <c r="E182" s="224" t="s">
        <v>1183</v>
      </c>
      <c r="F182" s="225" t="s">
        <v>1184</v>
      </c>
      <c r="G182" s="226" t="s">
        <v>344</v>
      </c>
      <c r="H182" s="227">
        <v>19.5</v>
      </c>
      <c r="I182" s="228"/>
      <c r="J182" s="229">
        <f>ROUND(I182*H182,2)</f>
        <v>0</v>
      </c>
      <c r="K182" s="225" t="s">
        <v>3</v>
      </c>
      <c r="L182" s="230"/>
      <c r="M182" s="231" t="s">
        <v>3</v>
      </c>
      <c r="N182" s="232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386</v>
      </c>
      <c r="AT182" s="187" t="s">
        <v>271</v>
      </c>
      <c r="AU182" s="187" t="s">
        <v>80</v>
      </c>
      <c r="AY182" s="21" t="s">
        <v>141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80</v>
      </c>
      <c r="BK182" s="188">
        <f>ROUND(I182*H182,2)</f>
        <v>0</v>
      </c>
      <c r="BL182" s="21" t="s">
        <v>302</v>
      </c>
      <c r="BM182" s="187" t="s">
        <v>548</v>
      </c>
    </row>
    <row r="183" s="13" customFormat="1">
      <c r="A183" s="13"/>
      <c r="B183" s="200"/>
      <c r="C183" s="13"/>
      <c r="D183" s="194" t="s">
        <v>216</v>
      </c>
      <c r="E183" s="201" t="s">
        <v>3</v>
      </c>
      <c r="F183" s="202" t="s">
        <v>1185</v>
      </c>
      <c r="G183" s="13"/>
      <c r="H183" s="203">
        <v>15</v>
      </c>
      <c r="I183" s="204"/>
      <c r="J183" s="13"/>
      <c r="K183" s="13"/>
      <c r="L183" s="200"/>
      <c r="M183" s="205"/>
      <c r="N183" s="206"/>
      <c r="O183" s="206"/>
      <c r="P183" s="206"/>
      <c r="Q183" s="206"/>
      <c r="R183" s="206"/>
      <c r="S183" s="206"/>
      <c r="T183" s="20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1" t="s">
        <v>216</v>
      </c>
      <c r="AU183" s="201" t="s">
        <v>80</v>
      </c>
      <c r="AV183" s="13" t="s">
        <v>82</v>
      </c>
      <c r="AW183" s="13" t="s">
        <v>34</v>
      </c>
      <c r="AX183" s="13" t="s">
        <v>72</v>
      </c>
      <c r="AY183" s="201" t="s">
        <v>141</v>
      </c>
    </row>
    <row r="184" s="15" customFormat="1">
      <c r="A184" s="15"/>
      <c r="B184" s="215"/>
      <c r="C184" s="15"/>
      <c r="D184" s="194" t="s">
        <v>216</v>
      </c>
      <c r="E184" s="216" t="s">
        <v>3</v>
      </c>
      <c r="F184" s="217" t="s">
        <v>220</v>
      </c>
      <c r="G184" s="15"/>
      <c r="H184" s="218">
        <v>15</v>
      </c>
      <c r="I184" s="219"/>
      <c r="J184" s="15"/>
      <c r="K184" s="15"/>
      <c r="L184" s="215"/>
      <c r="M184" s="220"/>
      <c r="N184" s="221"/>
      <c r="O184" s="221"/>
      <c r="P184" s="221"/>
      <c r="Q184" s="221"/>
      <c r="R184" s="221"/>
      <c r="S184" s="221"/>
      <c r="T184" s="22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16" t="s">
        <v>216</v>
      </c>
      <c r="AU184" s="216" t="s">
        <v>80</v>
      </c>
      <c r="AV184" s="15" t="s">
        <v>163</v>
      </c>
      <c r="AW184" s="15" t="s">
        <v>34</v>
      </c>
      <c r="AX184" s="15" t="s">
        <v>80</v>
      </c>
      <c r="AY184" s="216" t="s">
        <v>141</v>
      </c>
    </row>
    <row r="185" s="13" customFormat="1">
      <c r="A185" s="13"/>
      <c r="B185" s="200"/>
      <c r="C185" s="13"/>
      <c r="D185" s="194" t="s">
        <v>216</v>
      </c>
      <c r="E185" s="13"/>
      <c r="F185" s="202" t="s">
        <v>1186</v>
      </c>
      <c r="G185" s="13"/>
      <c r="H185" s="203">
        <v>19.5</v>
      </c>
      <c r="I185" s="204"/>
      <c r="J185" s="13"/>
      <c r="K185" s="13"/>
      <c r="L185" s="200"/>
      <c r="M185" s="205"/>
      <c r="N185" s="206"/>
      <c r="O185" s="206"/>
      <c r="P185" s="206"/>
      <c r="Q185" s="206"/>
      <c r="R185" s="206"/>
      <c r="S185" s="206"/>
      <c r="T185" s="20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1" t="s">
        <v>216</v>
      </c>
      <c r="AU185" s="201" t="s">
        <v>80</v>
      </c>
      <c r="AV185" s="13" t="s">
        <v>82</v>
      </c>
      <c r="AW185" s="13" t="s">
        <v>4</v>
      </c>
      <c r="AX185" s="13" t="s">
        <v>80</v>
      </c>
      <c r="AY185" s="201" t="s">
        <v>141</v>
      </c>
    </row>
    <row r="186" s="2" customFormat="1" ht="37.8" customHeight="1">
      <c r="A186" s="40"/>
      <c r="B186" s="175"/>
      <c r="C186" s="176" t="s">
        <v>381</v>
      </c>
      <c r="D186" s="176" t="s">
        <v>144</v>
      </c>
      <c r="E186" s="177" t="s">
        <v>1187</v>
      </c>
      <c r="F186" s="178" t="s">
        <v>1188</v>
      </c>
      <c r="G186" s="179" t="s">
        <v>344</v>
      </c>
      <c r="H186" s="180">
        <v>100</v>
      </c>
      <c r="I186" s="181"/>
      <c r="J186" s="182">
        <f>ROUND(I186*H186,2)</f>
        <v>0</v>
      </c>
      <c r="K186" s="178" t="s">
        <v>311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302</v>
      </c>
      <c r="AT186" s="187" t="s">
        <v>144</v>
      </c>
      <c r="AU186" s="187" t="s">
        <v>80</v>
      </c>
      <c r="AY186" s="21" t="s">
        <v>141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80</v>
      </c>
      <c r="BK186" s="188">
        <f>ROUND(I186*H186,2)</f>
        <v>0</v>
      </c>
      <c r="BL186" s="21" t="s">
        <v>302</v>
      </c>
      <c r="BM186" s="187" t="s">
        <v>557</v>
      </c>
    </row>
    <row r="187" s="2" customFormat="1">
      <c r="A187" s="40"/>
      <c r="B187" s="41"/>
      <c r="C187" s="40"/>
      <c r="D187" s="189" t="s">
        <v>183</v>
      </c>
      <c r="E187" s="40"/>
      <c r="F187" s="190" t="s">
        <v>1189</v>
      </c>
      <c r="G187" s="40"/>
      <c r="H187" s="40"/>
      <c r="I187" s="191"/>
      <c r="J187" s="40"/>
      <c r="K187" s="40"/>
      <c r="L187" s="41"/>
      <c r="M187" s="192"/>
      <c r="N187" s="193"/>
      <c r="O187" s="74"/>
      <c r="P187" s="74"/>
      <c r="Q187" s="74"/>
      <c r="R187" s="74"/>
      <c r="S187" s="74"/>
      <c r="T187" s="7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21" t="s">
        <v>183</v>
      </c>
      <c r="AU187" s="21" t="s">
        <v>80</v>
      </c>
    </row>
    <row r="188" s="2" customFormat="1" ht="16.5" customHeight="1">
      <c r="A188" s="40"/>
      <c r="B188" s="175"/>
      <c r="C188" s="223" t="s">
        <v>386</v>
      </c>
      <c r="D188" s="223" t="s">
        <v>271</v>
      </c>
      <c r="E188" s="224" t="s">
        <v>1190</v>
      </c>
      <c r="F188" s="225" t="s">
        <v>1191</v>
      </c>
      <c r="G188" s="226" t="s">
        <v>344</v>
      </c>
      <c r="H188" s="227">
        <v>130</v>
      </c>
      <c r="I188" s="228"/>
      <c r="J188" s="229">
        <f>ROUND(I188*H188,2)</f>
        <v>0</v>
      </c>
      <c r="K188" s="225" t="s">
        <v>3</v>
      </c>
      <c r="L188" s="230"/>
      <c r="M188" s="231" t="s">
        <v>3</v>
      </c>
      <c r="N188" s="232" t="s">
        <v>43</v>
      </c>
      <c r="O188" s="7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7" t="s">
        <v>386</v>
      </c>
      <c r="AT188" s="187" t="s">
        <v>271</v>
      </c>
      <c r="AU188" s="187" t="s">
        <v>80</v>
      </c>
      <c r="AY188" s="21" t="s">
        <v>141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1" t="s">
        <v>80</v>
      </c>
      <c r="BK188" s="188">
        <f>ROUND(I188*H188,2)</f>
        <v>0</v>
      </c>
      <c r="BL188" s="21" t="s">
        <v>302</v>
      </c>
      <c r="BM188" s="187" t="s">
        <v>359</v>
      </c>
    </row>
    <row r="189" s="13" customFormat="1">
      <c r="A189" s="13"/>
      <c r="B189" s="200"/>
      <c r="C189" s="13"/>
      <c r="D189" s="194" t="s">
        <v>216</v>
      </c>
      <c r="E189" s="201" t="s">
        <v>3</v>
      </c>
      <c r="F189" s="202" t="s">
        <v>1171</v>
      </c>
      <c r="G189" s="13"/>
      <c r="H189" s="203">
        <v>100</v>
      </c>
      <c r="I189" s="204"/>
      <c r="J189" s="13"/>
      <c r="K189" s="13"/>
      <c r="L189" s="200"/>
      <c r="M189" s="205"/>
      <c r="N189" s="206"/>
      <c r="O189" s="206"/>
      <c r="P189" s="206"/>
      <c r="Q189" s="206"/>
      <c r="R189" s="206"/>
      <c r="S189" s="206"/>
      <c r="T189" s="20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1" t="s">
        <v>216</v>
      </c>
      <c r="AU189" s="201" t="s">
        <v>80</v>
      </c>
      <c r="AV189" s="13" t="s">
        <v>82</v>
      </c>
      <c r="AW189" s="13" t="s">
        <v>34</v>
      </c>
      <c r="AX189" s="13" t="s">
        <v>72</v>
      </c>
      <c r="AY189" s="201" t="s">
        <v>141</v>
      </c>
    </row>
    <row r="190" s="15" customFormat="1">
      <c r="A190" s="15"/>
      <c r="B190" s="215"/>
      <c r="C190" s="15"/>
      <c r="D190" s="194" t="s">
        <v>216</v>
      </c>
      <c r="E190" s="216" t="s">
        <v>3</v>
      </c>
      <c r="F190" s="217" t="s">
        <v>220</v>
      </c>
      <c r="G190" s="15"/>
      <c r="H190" s="218">
        <v>100</v>
      </c>
      <c r="I190" s="219"/>
      <c r="J190" s="15"/>
      <c r="K190" s="15"/>
      <c r="L190" s="215"/>
      <c r="M190" s="220"/>
      <c r="N190" s="221"/>
      <c r="O190" s="221"/>
      <c r="P190" s="221"/>
      <c r="Q190" s="221"/>
      <c r="R190" s="221"/>
      <c r="S190" s="221"/>
      <c r="T190" s="22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6" t="s">
        <v>216</v>
      </c>
      <c r="AU190" s="216" t="s">
        <v>80</v>
      </c>
      <c r="AV190" s="15" t="s">
        <v>163</v>
      </c>
      <c r="AW190" s="15" t="s">
        <v>34</v>
      </c>
      <c r="AX190" s="15" t="s">
        <v>80</v>
      </c>
      <c r="AY190" s="216" t="s">
        <v>141</v>
      </c>
    </row>
    <row r="191" s="13" customFormat="1">
      <c r="A191" s="13"/>
      <c r="B191" s="200"/>
      <c r="C191" s="13"/>
      <c r="D191" s="194" t="s">
        <v>216</v>
      </c>
      <c r="E191" s="13"/>
      <c r="F191" s="202" t="s">
        <v>1172</v>
      </c>
      <c r="G191" s="13"/>
      <c r="H191" s="203">
        <v>130</v>
      </c>
      <c r="I191" s="204"/>
      <c r="J191" s="13"/>
      <c r="K191" s="13"/>
      <c r="L191" s="200"/>
      <c r="M191" s="205"/>
      <c r="N191" s="206"/>
      <c r="O191" s="206"/>
      <c r="P191" s="206"/>
      <c r="Q191" s="206"/>
      <c r="R191" s="206"/>
      <c r="S191" s="206"/>
      <c r="T191" s="20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1" t="s">
        <v>216</v>
      </c>
      <c r="AU191" s="201" t="s">
        <v>80</v>
      </c>
      <c r="AV191" s="13" t="s">
        <v>82</v>
      </c>
      <c r="AW191" s="13" t="s">
        <v>4</v>
      </c>
      <c r="AX191" s="13" t="s">
        <v>80</v>
      </c>
      <c r="AY191" s="201" t="s">
        <v>141</v>
      </c>
    </row>
    <row r="192" s="2" customFormat="1" ht="37.8" customHeight="1">
      <c r="A192" s="40"/>
      <c r="B192" s="175"/>
      <c r="C192" s="176" t="s">
        <v>390</v>
      </c>
      <c r="D192" s="176" t="s">
        <v>144</v>
      </c>
      <c r="E192" s="177" t="s">
        <v>1192</v>
      </c>
      <c r="F192" s="178" t="s">
        <v>1193</v>
      </c>
      <c r="G192" s="179" t="s">
        <v>344</v>
      </c>
      <c r="H192" s="180">
        <v>50</v>
      </c>
      <c r="I192" s="181"/>
      <c r="J192" s="182">
        <f>ROUND(I192*H192,2)</f>
        <v>0</v>
      </c>
      <c r="K192" s="178" t="s">
        <v>311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302</v>
      </c>
      <c r="AT192" s="187" t="s">
        <v>144</v>
      </c>
      <c r="AU192" s="187" t="s">
        <v>80</v>
      </c>
      <c r="AY192" s="21" t="s">
        <v>141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80</v>
      </c>
      <c r="BK192" s="188">
        <f>ROUND(I192*H192,2)</f>
        <v>0</v>
      </c>
      <c r="BL192" s="21" t="s">
        <v>302</v>
      </c>
      <c r="BM192" s="187" t="s">
        <v>575</v>
      </c>
    </row>
    <row r="193" s="2" customFormat="1">
      <c r="A193" s="40"/>
      <c r="B193" s="41"/>
      <c r="C193" s="40"/>
      <c r="D193" s="189" t="s">
        <v>183</v>
      </c>
      <c r="E193" s="40"/>
      <c r="F193" s="190" t="s">
        <v>1194</v>
      </c>
      <c r="G193" s="40"/>
      <c r="H193" s="40"/>
      <c r="I193" s="191"/>
      <c r="J193" s="40"/>
      <c r="K193" s="40"/>
      <c r="L193" s="41"/>
      <c r="M193" s="192"/>
      <c r="N193" s="193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1" t="s">
        <v>183</v>
      </c>
      <c r="AU193" s="21" t="s">
        <v>80</v>
      </c>
    </row>
    <row r="194" s="2" customFormat="1" ht="16.5" customHeight="1">
      <c r="A194" s="40"/>
      <c r="B194" s="175"/>
      <c r="C194" s="223" t="s">
        <v>395</v>
      </c>
      <c r="D194" s="223" t="s">
        <v>271</v>
      </c>
      <c r="E194" s="224" t="s">
        <v>1195</v>
      </c>
      <c r="F194" s="225" t="s">
        <v>1196</v>
      </c>
      <c r="G194" s="226" t="s">
        <v>344</v>
      </c>
      <c r="H194" s="227">
        <v>65</v>
      </c>
      <c r="I194" s="228"/>
      <c r="J194" s="229">
        <f>ROUND(I194*H194,2)</f>
        <v>0</v>
      </c>
      <c r="K194" s="225" t="s">
        <v>3</v>
      </c>
      <c r="L194" s="230"/>
      <c r="M194" s="231" t="s">
        <v>3</v>
      </c>
      <c r="N194" s="232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386</v>
      </c>
      <c r="AT194" s="187" t="s">
        <v>271</v>
      </c>
      <c r="AU194" s="187" t="s">
        <v>80</v>
      </c>
      <c r="AY194" s="21" t="s">
        <v>141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80</v>
      </c>
      <c r="BK194" s="188">
        <f>ROUND(I194*H194,2)</f>
        <v>0</v>
      </c>
      <c r="BL194" s="21" t="s">
        <v>302</v>
      </c>
      <c r="BM194" s="187" t="s">
        <v>583</v>
      </c>
    </row>
    <row r="195" s="13" customFormat="1">
      <c r="A195" s="13"/>
      <c r="B195" s="200"/>
      <c r="C195" s="13"/>
      <c r="D195" s="194" t="s">
        <v>216</v>
      </c>
      <c r="E195" s="201" t="s">
        <v>3</v>
      </c>
      <c r="F195" s="202" t="s">
        <v>1197</v>
      </c>
      <c r="G195" s="13"/>
      <c r="H195" s="203">
        <v>50</v>
      </c>
      <c r="I195" s="204"/>
      <c r="J195" s="13"/>
      <c r="K195" s="13"/>
      <c r="L195" s="200"/>
      <c r="M195" s="205"/>
      <c r="N195" s="206"/>
      <c r="O195" s="206"/>
      <c r="P195" s="206"/>
      <c r="Q195" s="206"/>
      <c r="R195" s="206"/>
      <c r="S195" s="206"/>
      <c r="T195" s="20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1" t="s">
        <v>216</v>
      </c>
      <c r="AU195" s="201" t="s">
        <v>80</v>
      </c>
      <c r="AV195" s="13" t="s">
        <v>82</v>
      </c>
      <c r="AW195" s="13" t="s">
        <v>34</v>
      </c>
      <c r="AX195" s="13" t="s">
        <v>72</v>
      </c>
      <c r="AY195" s="201" t="s">
        <v>141</v>
      </c>
    </row>
    <row r="196" s="15" customFormat="1">
      <c r="A196" s="15"/>
      <c r="B196" s="215"/>
      <c r="C196" s="15"/>
      <c r="D196" s="194" t="s">
        <v>216</v>
      </c>
      <c r="E196" s="216" t="s">
        <v>3</v>
      </c>
      <c r="F196" s="217" t="s">
        <v>220</v>
      </c>
      <c r="G196" s="15"/>
      <c r="H196" s="218">
        <v>50</v>
      </c>
      <c r="I196" s="219"/>
      <c r="J196" s="15"/>
      <c r="K196" s="15"/>
      <c r="L196" s="215"/>
      <c r="M196" s="220"/>
      <c r="N196" s="221"/>
      <c r="O196" s="221"/>
      <c r="P196" s="221"/>
      <c r="Q196" s="221"/>
      <c r="R196" s="221"/>
      <c r="S196" s="221"/>
      <c r="T196" s="22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6" t="s">
        <v>216</v>
      </c>
      <c r="AU196" s="216" t="s">
        <v>80</v>
      </c>
      <c r="AV196" s="15" t="s">
        <v>163</v>
      </c>
      <c r="AW196" s="15" t="s">
        <v>34</v>
      </c>
      <c r="AX196" s="15" t="s">
        <v>80</v>
      </c>
      <c r="AY196" s="216" t="s">
        <v>141</v>
      </c>
    </row>
    <row r="197" s="13" customFormat="1">
      <c r="A197" s="13"/>
      <c r="B197" s="200"/>
      <c r="C197" s="13"/>
      <c r="D197" s="194" t="s">
        <v>216</v>
      </c>
      <c r="E197" s="13"/>
      <c r="F197" s="202" t="s">
        <v>1198</v>
      </c>
      <c r="G197" s="13"/>
      <c r="H197" s="203">
        <v>65</v>
      </c>
      <c r="I197" s="204"/>
      <c r="J197" s="13"/>
      <c r="K197" s="13"/>
      <c r="L197" s="200"/>
      <c r="M197" s="205"/>
      <c r="N197" s="206"/>
      <c r="O197" s="206"/>
      <c r="P197" s="206"/>
      <c r="Q197" s="206"/>
      <c r="R197" s="206"/>
      <c r="S197" s="206"/>
      <c r="T197" s="20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1" t="s">
        <v>216</v>
      </c>
      <c r="AU197" s="201" t="s">
        <v>80</v>
      </c>
      <c r="AV197" s="13" t="s">
        <v>82</v>
      </c>
      <c r="AW197" s="13" t="s">
        <v>4</v>
      </c>
      <c r="AX197" s="13" t="s">
        <v>80</v>
      </c>
      <c r="AY197" s="201" t="s">
        <v>141</v>
      </c>
    </row>
    <row r="198" s="2" customFormat="1" ht="37.8" customHeight="1">
      <c r="A198" s="40"/>
      <c r="B198" s="175"/>
      <c r="C198" s="176" t="s">
        <v>400</v>
      </c>
      <c r="D198" s="176" t="s">
        <v>144</v>
      </c>
      <c r="E198" s="177" t="s">
        <v>1199</v>
      </c>
      <c r="F198" s="178" t="s">
        <v>1200</v>
      </c>
      <c r="G198" s="179" t="s">
        <v>344</v>
      </c>
      <c r="H198" s="180">
        <v>5</v>
      </c>
      <c r="I198" s="181"/>
      <c r="J198" s="182">
        <f>ROUND(I198*H198,2)</f>
        <v>0</v>
      </c>
      <c r="K198" s="178" t="s">
        <v>311</v>
      </c>
      <c r="L198" s="41"/>
      <c r="M198" s="183" t="s">
        <v>3</v>
      </c>
      <c r="N198" s="184" t="s">
        <v>43</v>
      </c>
      <c r="O198" s="74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302</v>
      </c>
      <c r="AT198" s="187" t="s">
        <v>144</v>
      </c>
      <c r="AU198" s="187" t="s">
        <v>80</v>
      </c>
      <c r="AY198" s="21" t="s">
        <v>141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80</v>
      </c>
      <c r="BK198" s="188">
        <f>ROUND(I198*H198,2)</f>
        <v>0</v>
      </c>
      <c r="BL198" s="21" t="s">
        <v>302</v>
      </c>
      <c r="BM198" s="187" t="s">
        <v>593</v>
      </c>
    </row>
    <row r="199" s="2" customFormat="1">
      <c r="A199" s="40"/>
      <c r="B199" s="41"/>
      <c r="C199" s="40"/>
      <c r="D199" s="189" t="s">
        <v>183</v>
      </c>
      <c r="E199" s="40"/>
      <c r="F199" s="190" t="s">
        <v>1201</v>
      </c>
      <c r="G199" s="40"/>
      <c r="H199" s="40"/>
      <c r="I199" s="191"/>
      <c r="J199" s="40"/>
      <c r="K199" s="40"/>
      <c r="L199" s="41"/>
      <c r="M199" s="192"/>
      <c r="N199" s="193"/>
      <c r="O199" s="74"/>
      <c r="P199" s="74"/>
      <c r="Q199" s="74"/>
      <c r="R199" s="74"/>
      <c r="S199" s="74"/>
      <c r="T199" s="75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21" t="s">
        <v>183</v>
      </c>
      <c r="AU199" s="21" t="s">
        <v>80</v>
      </c>
    </row>
    <row r="200" s="2" customFormat="1" ht="24.15" customHeight="1">
      <c r="A200" s="40"/>
      <c r="B200" s="175"/>
      <c r="C200" s="223" t="s">
        <v>406</v>
      </c>
      <c r="D200" s="223" t="s">
        <v>271</v>
      </c>
      <c r="E200" s="224" t="s">
        <v>1202</v>
      </c>
      <c r="F200" s="225" t="s">
        <v>1203</v>
      </c>
      <c r="G200" s="226" t="s">
        <v>344</v>
      </c>
      <c r="H200" s="227">
        <v>6.5</v>
      </c>
      <c r="I200" s="228"/>
      <c r="J200" s="229">
        <f>ROUND(I200*H200,2)</f>
        <v>0</v>
      </c>
      <c r="K200" s="225" t="s">
        <v>3</v>
      </c>
      <c r="L200" s="230"/>
      <c r="M200" s="231" t="s">
        <v>3</v>
      </c>
      <c r="N200" s="232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386</v>
      </c>
      <c r="AT200" s="187" t="s">
        <v>271</v>
      </c>
      <c r="AU200" s="187" t="s">
        <v>80</v>
      </c>
      <c r="AY200" s="21" t="s">
        <v>141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80</v>
      </c>
      <c r="BK200" s="188">
        <f>ROUND(I200*H200,2)</f>
        <v>0</v>
      </c>
      <c r="BL200" s="21" t="s">
        <v>302</v>
      </c>
      <c r="BM200" s="187" t="s">
        <v>601</v>
      </c>
    </row>
    <row r="201" s="13" customFormat="1">
      <c r="A201" s="13"/>
      <c r="B201" s="200"/>
      <c r="C201" s="13"/>
      <c r="D201" s="194" t="s">
        <v>216</v>
      </c>
      <c r="E201" s="201" t="s">
        <v>3</v>
      </c>
      <c r="F201" s="202" t="s">
        <v>1164</v>
      </c>
      <c r="G201" s="13"/>
      <c r="H201" s="203">
        <v>5</v>
      </c>
      <c r="I201" s="204"/>
      <c r="J201" s="13"/>
      <c r="K201" s="13"/>
      <c r="L201" s="200"/>
      <c r="M201" s="205"/>
      <c r="N201" s="206"/>
      <c r="O201" s="206"/>
      <c r="P201" s="206"/>
      <c r="Q201" s="206"/>
      <c r="R201" s="206"/>
      <c r="S201" s="206"/>
      <c r="T201" s="20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1" t="s">
        <v>216</v>
      </c>
      <c r="AU201" s="201" t="s">
        <v>80</v>
      </c>
      <c r="AV201" s="13" t="s">
        <v>82</v>
      </c>
      <c r="AW201" s="13" t="s">
        <v>34</v>
      </c>
      <c r="AX201" s="13" t="s">
        <v>72</v>
      </c>
      <c r="AY201" s="201" t="s">
        <v>141</v>
      </c>
    </row>
    <row r="202" s="15" customFormat="1">
      <c r="A202" s="15"/>
      <c r="B202" s="215"/>
      <c r="C202" s="15"/>
      <c r="D202" s="194" t="s">
        <v>216</v>
      </c>
      <c r="E202" s="216" t="s">
        <v>3</v>
      </c>
      <c r="F202" s="217" t="s">
        <v>220</v>
      </c>
      <c r="G202" s="15"/>
      <c r="H202" s="218">
        <v>5</v>
      </c>
      <c r="I202" s="219"/>
      <c r="J202" s="15"/>
      <c r="K202" s="15"/>
      <c r="L202" s="215"/>
      <c r="M202" s="220"/>
      <c r="N202" s="221"/>
      <c r="O202" s="221"/>
      <c r="P202" s="221"/>
      <c r="Q202" s="221"/>
      <c r="R202" s="221"/>
      <c r="S202" s="221"/>
      <c r="T202" s="22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6" t="s">
        <v>216</v>
      </c>
      <c r="AU202" s="216" t="s">
        <v>80</v>
      </c>
      <c r="AV202" s="15" t="s">
        <v>163</v>
      </c>
      <c r="AW202" s="15" t="s">
        <v>34</v>
      </c>
      <c r="AX202" s="15" t="s">
        <v>80</v>
      </c>
      <c r="AY202" s="216" t="s">
        <v>141</v>
      </c>
    </row>
    <row r="203" s="13" customFormat="1">
      <c r="A203" s="13"/>
      <c r="B203" s="200"/>
      <c r="C203" s="13"/>
      <c r="D203" s="194" t="s">
        <v>216</v>
      </c>
      <c r="E203" s="13"/>
      <c r="F203" s="202" t="s">
        <v>1165</v>
      </c>
      <c r="G203" s="13"/>
      <c r="H203" s="203">
        <v>6.5</v>
      </c>
      <c r="I203" s="204"/>
      <c r="J203" s="13"/>
      <c r="K203" s="13"/>
      <c r="L203" s="200"/>
      <c r="M203" s="205"/>
      <c r="N203" s="206"/>
      <c r="O203" s="206"/>
      <c r="P203" s="206"/>
      <c r="Q203" s="206"/>
      <c r="R203" s="206"/>
      <c r="S203" s="206"/>
      <c r="T203" s="20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1" t="s">
        <v>216</v>
      </c>
      <c r="AU203" s="201" t="s">
        <v>80</v>
      </c>
      <c r="AV203" s="13" t="s">
        <v>82</v>
      </c>
      <c r="AW203" s="13" t="s">
        <v>4</v>
      </c>
      <c r="AX203" s="13" t="s">
        <v>80</v>
      </c>
      <c r="AY203" s="201" t="s">
        <v>141</v>
      </c>
    </row>
    <row r="204" s="2" customFormat="1" ht="33" customHeight="1">
      <c r="A204" s="40"/>
      <c r="B204" s="175"/>
      <c r="C204" s="176" t="s">
        <v>411</v>
      </c>
      <c r="D204" s="176" t="s">
        <v>144</v>
      </c>
      <c r="E204" s="177" t="s">
        <v>1204</v>
      </c>
      <c r="F204" s="178" t="s">
        <v>1205</v>
      </c>
      <c r="G204" s="179" t="s">
        <v>344</v>
      </c>
      <c r="H204" s="180">
        <v>50</v>
      </c>
      <c r="I204" s="181"/>
      <c r="J204" s="182">
        <f>ROUND(I204*H204,2)</f>
        <v>0</v>
      </c>
      <c r="K204" s="178" t="s">
        <v>3</v>
      </c>
      <c r="L204" s="41"/>
      <c r="M204" s="183" t="s">
        <v>3</v>
      </c>
      <c r="N204" s="184" t="s">
        <v>43</v>
      </c>
      <c r="O204" s="74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7" t="s">
        <v>302</v>
      </c>
      <c r="AT204" s="187" t="s">
        <v>144</v>
      </c>
      <c r="AU204" s="187" t="s">
        <v>80</v>
      </c>
      <c r="AY204" s="21" t="s">
        <v>141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1" t="s">
        <v>80</v>
      </c>
      <c r="BK204" s="188">
        <f>ROUND(I204*H204,2)</f>
        <v>0</v>
      </c>
      <c r="BL204" s="21" t="s">
        <v>302</v>
      </c>
      <c r="BM204" s="187" t="s">
        <v>611</v>
      </c>
    </row>
    <row r="205" s="2" customFormat="1" ht="16.5" customHeight="1">
      <c r="A205" s="40"/>
      <c r="B205" s="175"/>
      <c r="C205" s="223" t="s">
        <v>417</v>
      </c>
      <c r="D205" s="223" t="s">
        <v>271</v>
      </c>
      <c r="E205" s="224" t="s">
        <v>1206</v>
      </c>
      <c r="F205" s="225" t="s">
        <v>1207</v>
      </c>
      <c r="G205" s="226" t="s">
        <v>344</v>
      </c>
      <c r="H205" s="227">
        <v>65</v>
      </c>
      <c r="I205" s="228"/>
      <c r="J205" s="229">
        <f>ROUND(I205*H205,2)</f>
        <v>0</v>
      </c>
      <c r="K205" s="225" t="s">
        <v>3</v>
      </c>
      <c r="L205" s="230"/>
      <c r="M205" s="231" t="s">
        <v>3</v>
      </c>
      <c r="N205" s="232" t="s">
        <v>43</v>
      </c>
      <c r="O205" s="7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386</v>
      </c>
      <c r="AT205" s="187" t="s">
        <v>271</v>
      </c>
      <c r="AU205" s="187" t="s">
        <v>80</v>
      </c>
      <c r="AY205" s="21" t="s">
        <v>141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80</v>
      </c>
      <c r="BK205" s="188">
        <f>ROUND(I205*H205,2)</f>
        <v>0</v>
      </c>
      <c r="BL205" s="21" t="s">
        <v>302</v>
      </c>
      <c r="BM205" s="187" t="s">
        <v>618</v>
      </c>
    </row>
    <row r="206" s="13" customFormat="1">
      <c r="A206" s="13"/>
      <c r="B206" s="200"/>
      <c r="C206" s="13"/>
      <c r="D206" s="194" t="s">
        <v>216</v>
      </c>
      <c r="E206" s="201" t="s">
        <v>3</v>
      </c>
      <c r="F206" s="202" t="s">
        <v>1197</v>
      </c>
      <c r="G206" s="13"/>
      <c r="H206" s="203">
        <v>50</v>
      </c>
      <c r="I206" s="204"/>
      <c r="J206" s="13"/>
      <c r="K206" s="13"/>
      <c r="L206" s="200"/>
      <c r="M206" s="205"/>
      <c r="N206" s="206"/>
      <c r="O206" s="206"/>
      <c r="P206" s="206"/>
      <c r="Q206" s="206"/>
      <c r="R206" s="206"/>
      <c r="S206" s="206"/>
      <c r="T206" s="20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1" t="s">
        <v>216</v>
      </c>
      <c r="AU206" s="201" t="s">
        <v>80</v>
      </c>
      <c r="AV206" s="13" t="s">
        <v>82</v>
      </c>
      <c r="AW206" s="13" t="s">
        <v>34</v>
      </c>
      <c r="AX206" s="13" t="s">
        <v>72</v>
      </c>
      <c r="AY206" s="201" t="s">
        <v>141</v>
      </c>
    </row>
    <row r="207" s="15" customFormat="1">
      <c r="A207" s="15"/>
      <c r="B207" s="215"/>
      <c r="C207" s="15"/>
      <c r="D207" s="194" t="s">
        <v>216</v>
      </c>
      <c r="E207" s="216" t="s">
        <v>3</v>
      </c>
      <c r="F207" s="217" t="s">
        <v>220</v>
      </c>
      <c r="G207" s="15"/>
      <c r="H207" s="218">
        <v>50</v>
      </c>
      <c r="I207" s="219"/>
      <c r="J207" s="15"/>
      <c r="K207" s="15"/>
      <c r="L207" s="215"/>
      <c r="M207" s="220"/>
      <c r="N207" s="221"/>
      <c r="O207" s="221"/>
      <c r="P207" s="221"/>
      <c r="Q207" s="221"/>
      <c r="R207" s="221"/>
      <c r="S207" s="221"/>
      <c r="T207" s="22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6" t="s">
        <v>216</v>
      </c>
      <c r="AU207" s="216" t="s">
        <v>80</v>
      </c>
      <c r="AV207" s="15" t="s">
        <v>163</v>
      </c>
      <c r="AW207" s="15" t="s">
        <v>34</v>
      </c>
      <c r="AX207" s="15" t="s">
        <v>80</v>
      </c>
      <c r="AY207" s="216" t="s">
        <v>141</v>
      </c>
    </row>
    <row r="208" s="13" customFormat="1">
      <c r="A208" s="13"/>
      <c r="B208" s="200"/>
      <c r="C208" s="13"/>
      <c r="D208" s="194" t="s">
        <v>216</v>
      </c>
      <c r="E208" s="13"/>
      <c r="F208" s="202" t="s">
        <v>1198</v>
      </c>
      <c r="G208" s="13"/>
      <c r="H208" s="203">
        <v>65</v>
      </c>
      <c r="I208" s="204"/>
      <c r="J208" s="13"/>
      <c r="K208" s="13"/>
      <c r="L208" s="200"/>
      <c r="M208" s="205"/>
      <c r="N208" s="206"/>
      <c r="O208" s="206"/>
      <c r="P208" s="206"/>
      <c r="Q208" s="206"/>
      <c r="R208" s="206"/>
      <c r="S208" s="206"/>
      <c r="T208" s="20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1" t="s">
        <v>216</v>
      </c>
      <c r="AU208" s="201" t="s">
        <v>80</v>
      </c>
      <c r="AV208" s="13" t="s">
        <v>82</v>
      </c>
      <c r="AW208" s="13" t="s">
        <v>4</v>
      </c>
      <c r="AX208" s="13" t="s">
        <v>80</v>
      </c>
      <c r="AY208" s="201" t="s">
        <v>141</v>
      </c>
    </row>
    <row r="209" s="2" customFormat="1" ht="33" customHeight="1">
      <c r="A209" s="40"/>
      <c r="B209" s="175"/>
      <c r="C209" s="176" t="s">
        <v>423</v>
      </c>
      <c r="D209" s="176" t="s">
        <v>144</v>
      </c>
      <c r="E209" s="177" t="s">
        <v>1208</v>
      </c>
      <c r="F209" s="178" t="s">
        <v>1209</v>
      </c>
      <c r="G209" s="179" t="s">
        <v>344</v>
      </c>
      <c r="H209" s="180">
        <v>50</v>
      </c>
      <c r="I209" s="181"/>
      <c r="J209" s="182">
        <f>ROUND(I209*H209,2)</f>
        <v>0</v>
      </c>
      <c r="K209" s="178" t="s">
        <v>3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302</v>
      </c>
      <c r="AT209" s="187" t="s">
        <v>144</v>
      </c>
      <c r="AU209" s="187" t="s">
        <v>80</v>
      </c>
      <c r="AY209" s="21" t="s">
        <v>141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80</v>
      </c>
      <c r="BK209" s="188">
        <f>ROUND(I209*H209,2)</f>
        <v>0</v>
      </c>
      <c r="BL209" s="21" t="s">
        <v>302</v>
      </c>
      <c r="BM209" s="187" t="s">
        <v>631</v>
      </c>
    </row>
    <row r="210" s="2" customFormat="1" ht="16.5" customHeight="1">
      <c r="A210" s="40"/>
      <c r="B210" s="175"/>
      <c r="C210" s="223" t="s">
        <v>429</v>
      </c>
      <c r="D210" s="223" t="s">
        <v>271</v>
      </c>
      <c r="E210" s="224" t="s">
        <v>1210</v>
      </c>
      <c r="F210" s="225" t="s">
        <v>1211</v>
      </c>
      <c r="G210" s="226" t="s">
        <v>344</v>
      </c>
      <c r="H210" s="227">
        <v>65</v>
      </c>
      <c r="I210" s="228"/>
      <c r="J210" s="229">
        <f>ROUND(I210*H210,2)</f>
        <v>0</v>
      </c>
      <c r="K210" s="225" t="s">
        <v>3</v>
      </c>
      <c r="L210" s="230"/>
      <c r="M210" s="231" t="s">
        <v>3</v>
      </c>
      <c r="N210" s="232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386</v>
      </c>
      <c r="AT210" s="187" t="s">
        <v>271</v>
      </c>
      <c r="AU210" s="187" t="s">
        <v>80</v>
      </c>
      <c r="AY210" s="21" t="s">
        <v>141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80</v>
      </c>
      <c r="BK210" s="188">
        <f>ROUND(I210*H210,2)</f>
        <v>0</v>
      </c>
      <c r="BL210" s="21" t="s">
        <v>302</v>
      </c>
      <c r="BM210" s="187" t="s">
        <v>642</v>
      </c>
    </row>
    <row r="211" s="13" customFormat="1">
      <c r="A211" s="13"/>
      <c r="B211" s="200"/>
      <c r="C211" s="13"/>
      <c r="D211" s="194" t="s">
        <v>216</v>
      </c>
      <c r="E211" s="201" t="s">
        <v>3</v>
      </c>
      <c r="F211" s="202" t="s">
        <v>1197</v>
      </c>
      <c r="G211" s="13"/>
      <c r="H211" s="203">
        <v>50</v>
      </c>
      <c r="I211" s="204"/>
      <c r="J211" s="13"/>
      <c r="K211" s="13"/>
      <c r="L211" s="200"/>
      <c r="M211" s="205"/>
      <c r="N211" s="206"/>
      <c r="O211" s="206"/>
      <c r="P211" s="206"/>
      <c r="Q211" s="206"/>
      <c r="R211" s="206"/>
      <c r="S211" s="206"/>
      <c r="T211" s="20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1" t="s">
        <v>216</v>
      </c>
      <c r="AU211" s="201" t="s">
        <v>80</v>
      </c>
      <c r="AV211" s="13" t="s">
        <v>82</v>
      </c>
      <c r="AW211" s="13" t="s">
        <v>34</v>
      </c>
      <c r="AX211" s="13" t="s">
        <v>72</v>
      </c>
      <c r="AY211" s="201" t="s">
        <v>141</v>
      </c>
    </row>
    <row r="212" s="15" customFormat="1">
      <c r="A212" s="15"/>
      <c r="B212" s="215"/>
      <c r="C212" s="15"/>
      <c r="D212" s="194" t="s">
        <v>216</v>
      </c>
      <c r="E212" s="216" t="s">
        <v>3</v>
      </c>
      <c r="F212" s="217" t="s">
        <v>220</v>
      </c>
      <c r="G212" s="15"/>
      <c r="H212" s="218">
        <v>50</v>
      </c>
      <c r="I212" s="219"/>
      <c r="J212" s="15"/>
      <c r="K212" s="15"/>
      <c r="L212" s="215"/>
      <c r="M212" s="220"/>
      <c r="N212" s="221"/>
      <c r="O212" s="221"/>
      <c r="P212" s="221"/>
      <c r="Q212" s="221"/>
      <c r="R212" s="221"/>
      <c r="S212" s="221"/>
      <c r="T212" s="22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6" t="s">
        <v>216</v>
      </c>
      <c r="AU212" s="216" t="s">
        <v>80</v>
      </c>
      <c r="AV212" s="15" t="s">
        <v>163</v>
      </c>
      <c r="AW212" s="15" t="s">
        <v>34</v>
      </c>
      <c r="AX212" s="15" t="s">
        <v>80</v>
      </c>
      <c r="AY212" s="216" t="s">
        <v>141</v>
      </c>
    </row>
    <row r="213" s="13" customFormat="1">
      <c r="A213" s="13"/>
      <c r="B213" s="200"/>
      <c r="C213" s="13"/>
      <c r="D213" s="194" t="s">
        <v>216</v>
      </c>
      <c r="E213" s="13"/>
      <c r="F213" s="202" t="s">
        <v>1198</v>
      </c>
      <c r="G213" s="13"/>
      <c r="H213" s="203">
        <v>65</v>
      </c>
      <c r="I213" s="204"/>
      <c r="J213" s="13"/>
      <c r="K213" s="13"/>
      <c r="L213" s="200"/>
      <c r="M213" s="205"/>
      <c r="N213" s="206"/>
      <c r="O213" s="206"/>
      <c r="P213" s="206"/>
      <c r="Q213" s="206"/>
      <c r="R213" s="206"/>
      <c r="S213" s="206"/>
      <c r="T213" s="20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1" t="s">
        <v>216</v>
      </c>
      <c r="AU213" s="201" t="s">
        <v>80</v>
      </c>
      <c r="AV213" s="13" t="s">
        <v>82</v>
      </c>
      <c r="AW213" s="13" t="s">
        <v>4</v>
      </c>
      <c r="AX213" s="13" t="s">
        <v>80</v>
      </c>
      <c r="AY213" s="201" t="s">
        <v>141</v>
      </c>
    </row>
    <row r="214" s="2" customFormat="1" ht="33" customHeight="1">
      <c r="A214" s="40"/>
      <c r="B214" s="175"/>
      <c r="C214" s="176" t="s">
        <v>434</v>
      </c>
      <c r="D214" s="176" t="s">
        <v>144</v>
      </c>
      <c r="E214" s="177" t="s">
        <v>1212</v>
      </c>
      <c r="F214" s="178" t="s">
        <v>1213</v>
      </c>
      <c r="G214" s="179" t="s">
        <v>344</v>
      </c>
      <c r="H214" s="180">
        <v>50</v>
      </c>
      <c r="I214" s="181"/>
      <c r="J214" s="182">
        <f>ROUND(I214*H214,2)</f>
        <v>0</v>
      </c>
      <c r="K214" s="178" t="s">
        <v>3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302</v>
      </c>
      <c r="AT214" s="187" t="s">
        <v>144</v>
      </c>
      <c r="AU214" s="187" t="s">
        <v>80</v>
      </c>
      <c r="AY214" s="21" t="s">
        <v>141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80</v>
      </c>
      <c r="BK214" s="188">
        <f>ROUND(I214*H214,2)</f>
        <v>0</v>
      </c>
      <c r="BL214" s="21" t="s">
        <v>302</v>
      </c>
      <c r="BM214" s="187" t="s">
        <v>656</v>
      </c>
    </row>
    <row r="215" s="2" customFormat="1" ht="24.15" customHeight="1">
      <c r="A215" s="40"/>
      <c r="B215" s="175"/>
      <c r="C215" s="223" t="s">
        <v>441</v>
      </c>
      <c r="D215" s="223" t="s">
        <v>271</v>
      </c>
      <c r="E215" s="224" t="s">
        <v>1214</v>
      </c>
      <c r="F215" s="225" t="s">
        <v>1215</v>
      </c>
      <c r="G215" s="226" t="s">
        <v>344</v>
      </c>
      <c r="H215" s="227">
        <v>26</v>
      </c>
      <c r="I215" s="228"/>
      <c r="J215" s="229">
        <f>ROUND(I215*H215,2)</f>
        <v>0</v>
      </c>
      <c r="K215" s="225" t="s">
        <v>3</v>
      </c>
      <c r="L215" s="230"/>
      <c r="M215" s="231" t="s">
        <v>3</v>
      </c>
      <c r="N215" s="232" t="s">
        <v>43</v>
      </c>
      <c r="O215" s="74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7" t="s">
        <v>386</v>
      </c>
      <c r="AT215" s="187" t="s">
        <v>271</v>
      </c>
      <c r="AU215" s="187" t="s">
        <v>80</v>
      </c>
      <c r="AY215" s="21" t="s">
        <v>141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1" t="s">
        <v>80</v>
      </c>
      <c r="BK215" s="188">
        <f>ROUND(I215*H215,2)</f>
        <v>0</v>
      </c>
      <c r="BL215" s="21" t="s">
        <v>302</v>
      </c>
      <c r="BM215" s="187" t="s">
        <v>666</v>
      </c>
    </row>
    <row r="216" s="13" customFormat="1">
      <c r="A216" s="13"/>
      <c r="B216" s="200"/>
      <c r="C216" s="13"/>
      <c r="D216" s="194" t="s">
        <v>216</v>
      </c>
      <c r="E216" s="201" t="s">
        <v>3</v>
      </c>
      <c r="F216" s="202" t="s">
        <v>1175</v>
      </c>
      <c r="G216" s="13"/>
      <c r="H216" s="203">
        <v>20</v>
      </c>
      <c r="I216" s="204"/>
      <c r="J216" s="13"/>
      <c r="K216" s="13"/>
      <c r="L216" s="200"/>
      <c r="M216" s="205"/>
      <c r="N216" s="206"/>
      <c r="O216" s="206"/>
      <c r="P216" s="206"/>
      <c r="Q216" s="206"/>
      <c r="R216" s="206"/>
      <c r="S216" s="206"/>
      <c r="T216" s="20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1" t="s">
        <v>216</v>
      </c>
      <c r="AU216" s="201" t="s">
        <v>80</v>
      </c>
      <c r="AV216" s="13" t="s">
        <v>82</v>
      </c>
      <c r="AW216" s="13" t="s">
        <v>34</v>
      </c>
      <c r="AX216" s="13" t="s">
        <v>72</v>
      </c>
      <c r="AY216" s="201" t="s">
        <v>141</v>
      </c>
    </row>
    <row r="217" s="15" customFormat="1">
      <c r="A217" s="15"/>
      <c r="B217" s="215"/>
      <c r="C217" s="15"/>
      <c r="D217" s="194" t="s">
        <v>216</v>
      </c>
      <c r="E217" s="216" t="s">
        <v>3</v>
      </c>
      <c r="F217" s="217" t="s">
        <v>220</v>
      </c>
      <c r="G217" s="15"/>
      <c r="H217" s="218">
        <v>20</v>
      </c>
      <c r="I217" s="219"/>
      <c r="J217" s="15"/>
      <c r="K217" s="15"/>
      <c r="L217" s="215"/>
      <c r="M217" s="220"/>
      <c r="N217" s="221"/>
      <c r="O217" s="221"/>
      <c r="P217" s="221"/>
      <c r="Q217" s="221"/>
      <c r="R217" s="221"/>
      <c r="S217" s="221"/>
      <c r="T217" s="22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6" t="s">
        <v>216</v>
      </c>
      <c r="AU217" s="216" t="s">
        <v>80</v>
      </c>
      <c r="AV217" s="15" t="s">
        <v>163</v>
      </c>
      <c r="AW217" s="15" t="s">
        <v>34</v>
      </c>
      <c r="AX217" s="15" t="s">
        <v>80</v>
      </c>
      <c r="AY217" s="216" t="s">
        <v>141</v>
      </c>
    </row>
    <row r="218" s="13" customFormat="1">
      <c r="A218" s="13"/>
      <c r="B218" s="200"/>
      <c r="C218" s="13"/>
      <c r="D218" s="194" t="s">
        <v>216</v>
      </c>
      <c r="E218" s="13"/>
      <c r="F218" s="202" t="s">
        <v>1176</v>
      </c>
      <c r="G218" s="13"/>
      <c r="H218" s="203">
        <v>26</v>
      </c>
      <c r="I218" s="204"/>
      <c r="J218" s="13"/>
      <c r="K218" s="13"/>
      <c r="L218" s="200"/>
      <c r="M218" s="205"/>
      <c r="N218" s="206"/>
      <c r="O218" s="206"/>
      <c r="P218" s="206"/>
      <c r="Q218" s="206"/>
      <c r="R218" s="206"/>
      <c r="S218" s="206"/>
      <c r="T218" s="20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1" t="s">
        <v>216</v>
      </c>
      <c r="AU218" s="201" t="s">
        <v>80</v>
      </c>
      <c r="AV218" s="13" t="s">
        <v>82</v>
      </c>
      <c r="AW218" s="13" t="s">
        <v>4</v>
      </c>
      <c r="AX218" s="13" t="s">
        <v>80</v>
      </c>
      <c r="AY218" s="201" t="s">
        <v>141</v>
      </c>
    </row>
    <row r="219" s="2" customFormat="1" ht="16.5" customHeight="1">
      <c r="A219" s="40"/>
      <c r="B219" s="175"/>
      <c r="C219" s="223" t="s">
        <v>447</v>
      </c>
      <c r="D219" s="223" t="s">
        <v>271</v>
      </c>
      <c r="E219" s="224" t="s">
        <v>1216</v>
      </c>
      <c r="F219" s="225" t="s">
        <v>1217</v>
      </c>
      <c r="G219" s="226" t="s">
        <v>344</v>
      </c>
      <c r="H219" s="227">
        <v>39</v>
      </c>
      <c r="I219" s="228"/>
      <c r="J219" s="229">
        <f>ROUND(I219*H219,2)</f>
        <v>0</v>
      </c>
      <c r="K219" s="225" t="s">
        <v>3</v>
      </c>
      <c r="L219" s="230"/>
      <c r="M219" s="231" t="s">
        <v>3</v>
      </c>
      <c r="N219" s="232" t="s">
        <v>43</v>
      </c>
      <c r="O219" s="7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7" t="s">
        <v>386</v>
      </c>
      <c r="AT219" s="187" t="s">
        <v>271</v>
      </c>
      <c r="AU219" s="187" t="s">
        <v>80</v>
      </c>
      <c r="AY219" s="21" t="s">
        <v>141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1" t="s">
        <v>80</v>
      </c>
      <c r="BK219" s="188">
        <f>ROUND(I219*H219,2)</f>
        <v>0</v>
      </c>
      <c r="BL219" s="21" t="s">
        <v>302</v>
      </c>
      <c r="BM219" s="187" t="s">
        <v>686</v>
      </c>
    </row>
    <row r="220" s="13" customFormat="1">
      <c r="A220" s="13"/>
      <c r="B220" s="200"/>
      <c r="C220" s="13"/>
      <c r="D220" s="194" t="s">
        <v>216</v>
      </c>
      <c r="E220" s="201" t="s">
        <v>3</v>
      </c>
      <c r="F220" s="202" t="s">
        <v>1218</v>
      </c>
      <c r="G220" s="13"/>
      <c r="H220" s="203">
        <v>30</v>
      </c>
      <c r="I220" s="204"/>
      <c r="J220" s="13"/>
      <c r="K220" s="13"/>
      <c r="L220" s="200"/>
      <c r="M220" s="205"/>
      <c r="N220" s="206"/>
      <c r="O220" s="206"/>
      <c r="P220" s="206"/>
      <c r="Q220" s="206"/>
      <c r="R220" s="206"/>
      <c r="S220" s="206"/>
      <c r="T220" s="20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1" t="s">
        <v>216</v>
      </c>
      <c r="AU220" s="201" t="s">
        <v>80</v>
      </c>
      <c r="AV220" s="13" t="s">
        <v>82</v>
      </c>
      <c r="AW220" s="13" t="s">
        <v>34</v>
      </c>
      <c r="AX220" s="13" t="s">
        <v>72</v>
      </c>
      <c r="AY220" s="201" t="s">
        <v>141</v>
      </c>
    </row>
    <row r="221" s="15" customFormat="1">
      <c r="A221" s="15"/>
      <c r="B221" s="215"/>
      <c r="C221" s="15"/>
      <c r="D221" s="194" t="s">
        <v>216</v>
      </c>
      <c r="E221" s="216" t="s">
        <v>3</v>
      </c>
      <c r="F221" s="217" t="s">
        <v>220</v>
      </c>
      <c r="G221" s="15"/>
      <c r="H221" s="218">
        <v>30</v>
      </c>
      <c r="I221" s="219"/>
      <c r="J221" s="15"/>
      <c r="K221" s="15"/>
      <c r="L221" s="215"/>
      <c r="M221" s="220"/>
      <c r="N221" s="221"/>
      <c r="O221" s="221"/>
      <c r="P221" s="221"/>
      <c r="Q221" s="221"/>
      <c r="R221" s="221"/>
      <c r="S221" s="221"/>
      <c r="T221" s="22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6" t="s">
        <v>216</v>
      </c>
      <c r="AU221" s="216" t="s">
        <v>80</v>
      </c>
      <c r="AV221" s="15" t="s">
        <v>163</v>
      </c>
      <c r="AW221" s="15" t="s">
        <v>34</v>
      </c>
      <c r="AX221" s="15" t="s">
        <v>80</v>
      </c>
      <c r="AY221" s="216" t="s">
        <v>141</v>
      </c>
    </row>
    <row r="222" s="13" customFormat="1">
      <c r="A222" s="13"/>
      <c r="B222" s="200"/>
      <c r="C222" s="13"/>
      <c r="D222" s="194" t="s">
        <v>216</v>
      </c>
      <c r="E222" s="13"/>
      <c r="F222" s="202" t="s">
        <v>1219</v>
      </c>
      <c r="G222" s="13"/>
      <c r="H222" s="203">
        <v>39</v>
      </c>
      <c r="I222" s="204"/>
      <c r="J222" s="13"/>
      <c r="K222" s="13"/>
      <c r="L222" s="200"/>
      <c r="M222" s="205"/>
      <c r="N222" s="206"/>
      <c r="O222" s="206"/>
      <c r="P222" s="206"/>
      <c r="Q222" s="206"/>
      <c r="R222" s="206"/>
      <c r="S222" s="206"/>
      <c r="T222" s="20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1" t="s">
        <v>216</v>
      </c>
      <c r="AU222" s="201" t="s">
        <v>80</v>
      </c>
      <c r="AV222" s="13" t="s">
        <v>82</v>
      </c>
      <c r="AW222" s="13" t="s">
        <v>4</v>
      </c>
      <c r="AX222" s="13" t="s">
        <v>80</v>
      </c>
      <c r="AY222" s="201" t="s">
        <v>141</v>
      </c>
    </row>
    <row r="223" s="2" customFormat="1" ht="33" customHeight="1">
      <c r="A223" s="40"/>
      <c r="B223" s="175"/>
      <c r="C223" s="176" t="s">
        <v>452</v>
      </c>
      <c r="D223" s="176" t="s">
        <v>144</v>
      </c>
      <c r="E223" s="177" t="s">
        <v>1220</v>
      </c>
      <c r="F223" s="178" t="s">
        <v>1221</v>
      </c>
      <c r="G223" s="179" t="s">
        <v>344</v>
      </c>
      <c r="H223" s="180">
        <v>20</v>
      </c>
      <c r="I223" s="181"/>
      <c r="J223" s="182">
        <f>ROUND(I223*H223,2)</f>
        <v>0</v>
      </c>
      <c r="K223" s="178" t="s">
        <v>3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302</v>
      </c>
      <c r="AT223" s="187" t="s">
        <v>144</v>
      </c>
      <c r="AU223" s="187" t="s">
        <v>80</v>
      </c>
      <c r="AY223" s="21" t="s">
        <v>141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80</v>
      </c>
      <c r="BK223" s="188">
        <f>ROUND(I223*H223,2)</f>
        <v>0</v>
      </c>
      <c r="BL223" s="21" t="s">
        <v>302</v>
      </c>
      <c r="BM223" s="187" t="s">
        <v>699</v>
      </c>
    </row>
    <row r="224" s="2" customFormat="1" ht="16.5" customHeight="1">
      <c r="A224" s="40"/>
      <c r="B224" s="175"/>
      <c r="C224" s="223" t="s">
        <v>457</v>
      </c>
      <c r="D224" s="223" t="s">
        <v>271</v>
      </c>
      <c r="E224" s="224" t="s">
        <v>1222</v>
      </c>
      <c r="F224" s="225" t="s">
        <v>1223</v>
      </c>
      <c r="G224" s="226" t="s">
        <v>344</v>
      </c>
      <c r="H224" s="227">
        <v>26</v>
      </c>
      <c r="I224" s="228"/>
      <c r="J224" s="229">
        <f>ROUND(I224*H224,2)</f>
        <v>0</v>
      </c>
      <c r="K224" s="225" t="s">
        <v>3</v>
      </c>
      <c r="L224" s="230"/>
      <c r="M224" s="231" t="s">
        <v>3</v>
      </c>
      <c r="N224" s="232" t="s">
        <v>43</v>
      </c>
      <c r="O224" s="74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386</v>
      </c>
      <c r="AT224" s="187" t="s">
        <v>271</v>
      </c>
      <c r="AU224" s="187" t="s">
        <v>80</v>
      </c>
      <c r="AY224" s="21" t="s">
        <v>141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80</v>
      </c>
      <c r="BK224" s="188">
        <f>ROUND(I224*H224,2)</f>
        <v>0</v>
      </c>
      <c r="BL224" s="21" t="s">
        <v>302</v>
      </c>
      <c r="BM224" s="187" t="s">
        <v>709</v>
      </c>
    </row>
    <row r="225" s="13" customFormat="1">
      <c r="A225" s="13"/>
      <c r="B225" s="200"/>
      <c r="C225" s="13"/>
      <c r="D225" s="194" t="s">
        <v>216</v>
      </c>
      <c r="E225" s="201" t="s">
        <v>3</v>
      </c>
      <c r="F225" s="202" t="s">
        <v>1175</v>
      </c>
      <c r="G225" s="13"/>
      <c r="H225" s="203">
        <v>20</v>
      </c>
      <c r="I225" s="204"/>
      <c r="J225" s="13"/>
      <c r="K225" s="13"/>
      <c r="L225" s="200"/>
      <c r="M225" s="205"/>
      <c r="N225" s="206"/>
      <c r="O225" s="206"/>
      <c r="P225" s="206"/>
      <c r="Q225" s="206"/>
      <c r="R225" s="206"/>
      <c r="S225" s="206"/>
      <c r="T225" s="20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1" t="s">
        <v>216</v>
      </c>
      <c r="AU225" s="201" t="s">
        <v>80</v>
      </c>
      <c r="AV225" s="13" t="s">
        <v>82</v>
      </c>
      <c r="AW225" s="13" t="s">
        <v>34</v>
      </c>
      <c r="AX225" s="13" t="s">
        <v>72</v>
      </c>
      <c r="AY225" s="201" t="s">
        <v>141</v>
      </c>
    </row>
    <row r="226" s="15" customFormat="1">
      <c r="A226" s="15"/>
      <c r="B226" s="215"/>
      <c r="C226" s="15"/>
      <c r="D226" s="194" t="s">
        <v>216</v>
      </c>
      <c r="E226" s="216" t="s">
        <v>3</v>
      </c>
      <c r="F226" s="217" t="s">
        <v>220</v>
      </c>
      <c r="G226" s="15"/>
      <c r="H226" s="218">
        <v>20</v>
      </c>
      <c r="I226" s="219"/>
      <c r="J226" s="15"/>
      <c r="K226" s="15"/>
      <c r="L226" s="215"/>
      <c r="M226" s="220"/>
      <c r="N226" s="221"/>
      <c r="O226" s="221"/>
      <c r="P226" s="221"/>
      <c r="Q226" s="221"/>
      <c r="R226" s="221"/>
      <c r="S226" s="221"/>
      <c r="T226" s="22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6" t="s">
        <v>216</v>
      </c>
      <c r="AU226" s="216" t="s">
        <v>80</v>
      </c>
      <c r="AV226" s="15" t="s">
        <v>163</v>
      </c>
      <c r="AW226" s="15" t="s">
        <v>34</v>
      </c>
      <c r="AX226" s="15" t="s">
        <v>80</v>
      </c>
      <c r="AY226" s="216" t="s">
        <v>141</v>
      </c>
    </row>
    <row r="227" s="13" customFormat="1">
      <c r="A227" s="13"/>
      <c r="B227" s="200"/>
      <c r="C227" s="13"/>
      <c r="D227" s="194" t="s">
        <v>216</v>
      </c>
      <c r="E227" s="13"/>
      <c r="F227" s="202" t="s">
        <v>1176</v>
      </c>
      <c r="G227" s="13"/>
      <c r="H227" s="203">
        <v>26</v>
      </c>
      <c r="I227" s="204"/>
      <c r="J227" s="13"/>
      <c r="K227" s="13"/>
      <c r="L227" s="200"/>
      <c r="M227" s="205"/>
      <c r="N227" s="206"/>
      <c r="O227" s="206"/>
      <c r="P227" s="206"/>
      <c r="Q227" s="206"/>
      <c r="R227" s="206"/>
      <c r="S227" s="206"/>
      <c r="T227" s="20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1" t="s">
        <v>216</v>
      </c>
      <c r="AU227" s="201" t="s">
        <v>80</v>
      </c>
      <c r="AV227" s="13" t="s">
        <v>82</v>
      </c>
      <c r="AW227" s="13" t="s">
        <v>4</v>
      </c>
      <c r="AX227" s="13" t="s">
        <v>80</v>
      </c>
      <c r="AY227" s="201" t="s">
        <v>141</v>
      </c>
    </row>
    <row r="228" s="2" customFormat="1" ht="24.15" customHeight="1">
      <c r="A228" s="40"/>
      <c r="B228" s="175"/>
      <c r="C228" s="176" t="s">
        <v>462</v>
      </c>
      <c r="D228" s="176" t="s">
        <v>144</v>
      </c>
      <c r="E228" s="177" t="s">
        <v>1224</v>
      </c>
      <c r="F228" s="178" t="s">
        <v>1225</v>
      </c>
      <c r="G228" s="179" t="s">
        <v>1099</v>
      </c>
      <c r="H228" s="180">
        <v>250</v>
      </c>
      <c r="I228" s="181"/>
      <c r="J228" s="182">
        <f>ROUND(I228*H228,2)</f>
        <v>0</v>
      </c>
      <c r="K228" s="178" t="s">
        <v>311</v>
      </c>
      <c r="L228" s="41"/>
      <c r="M228" s="183" t="s">
        <v>3</v>
      </c>
      <c r="N228" s="184" t="s">
        <v>43</v>
      </c>
      <c r="O228" s="74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302</v>
      </c>
      <c r="AT228" s="187" t="s">
        <v>144</v>
      </c>
      <c r="AU228" s="187" t="s">
        <v>80</v>
      </c>
      <c r="AY228" s="21" t="s">
        <v>141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80</v>
      </c>
      <c r="BK228" s="188">
        <f>ROUND(I228*H228,2)</f>
        <v>0</v>
      </c>
      <c r="BL228" s="21" t="s">
        <v>302</v>
      </c>
      <c r="BM228" s="187" t="s">
        <v>724</v>
      </c>
    </row>
    <row r="229" s="2" customFormat="1">
      <c r="A229" s="40"/>
      <c r="B229" s="41"/>
      <c r="C229" s="40"/>
      <c r="D229" s="189" t="s">
        <v>183</v>
      </c>
      <c r="E229" s="40"/>
      <c r="F229" s="190" t="s">
        <v>1226</v>
      </c>
      <c r="G229" s="40"/>
      <c r="H229" s="40"/>
      <c r="I229" s="191"/>
      <c r="J229" s="40"/>
      <c r="K229" s="40"/>
      <c r="L229" s="41"/>
      <c r="M229" s="192"/>
      <c r="N229" s="193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183</v>
      </c>
      <c r="AU229" s="21" t="s">
        <v>80</v>
      </c>
    </row>
    <row r="230" s="2" customFormat="1" ht="24.15" customHeight="1">
      <c r="A230" s="40"/>
      <c r="B230" s="175"/>
      <c r="C230" s="176" t="s">
        <v>467</v>
      </c>
      <c r="D230" s="176" t="s">
        <v>144</v>
      </c>
      <c r="E230" s="177" t="s">
        <v>774</v>
      </c>
      <c r="F230" s="178" t="s">
        <v>775</v>
      </c>
      <c r="G230" s="179" t="s">
        <v>1099</v>
      </c>
      <c r="H230" s="180">
        <v>7</v>
      </c>
      <c r="I230" s="181"/>
      <c r="J230" s="182">
        <f>ROUND(I230*H230,2)</f>
        <v>0</v>
      </c>
      <c r="K230" s="178" t="s">
        <v>311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302</v>
      </c>
      <c r="AT230" s="187" t="s">
        <v>144</v>
      </c>
      <c r="AU230" s="187" t="s">
        <v>80</v>
      </c>
      <c r="AY230" s="21" t="s">
        <v>141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80</v>
      </c>
      <c r="BK230" s="188">
        <f>ROUND(I230*H230,2)</f>
        <v>0</v>
      </c>
      <c r="BL230" s="21" t="s">
        <v>302</v>
      </c>
      <c r="BM230" s="187" t="s">
        <v>735</v>
      </c>
    </row>
    <row r="231" s="2" customFormat="1">
      <c r="A231" s="40"/>
      <c r="B231" s="41"/>
      <c r="C231" s="40"/>
      <c r="D231" s="189" t="s">
        <v>183</v>
      </c>
      <c r="E231" s="40"/>
      <c r="F231" s="190" t="s">
        <v>1227</v>
      </c>
      <c r="G231" s="40"/>
      <c r="H231" s="40"/>
      <c r="I231" s="191"/>
      <c r="J231" s="40"/>
      <c r="K231" s="40"/>
      <c r="L231" s="41"/>
      <c r="M231" s="192"/>
      <c r="N231" s="193"/>
      <c r="O231" s="74"/>
      <c r="P231" s="74"/>
      <c r="Q231" s="74"/>
      <c r="R231" s="74"/>
      <c r="S231" s="74"/>
      <c r="T231" s="75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21" t="s">
        <v>183</v>
      </c>
      <c r="AU231" s="21" t="s">
        <v>80</v>
      </c>
    </row>
    <row r="232" s="2" customFormat="1" ht="24.15" customHeight="1">
      <c r="A232" s="40"/>
      <c r="B232" s="175"/>
      <c r="C232" s="176" t="s">
        <v>473</v>
      </c>
      <c r="D232" s="176" t="s">
        <v>144</v>
      </c>
      <c r="E232" s="177" t="s">
        <v>1228</v>
      </c>
      <c r="F232" s="178" t="s">
        <v>1229</v>
      </c>
      <c r="G232" s="179" t="s">
        <v>1099</v>
      </c>
      <c r="H232" s="180">
        <v>20</v>
      </c>
      <c r="I232" s="181"/>
      <c r="J232" s="182">
        <f>ROUND(I232*H232,2)</f>
        <v>0</v>
      </c>
      <c r="K232" s="178" t="s">
        <v>311</v>
      </c>
      <c r="L232" s="41"/>
      <c r="M232" s="183" t="s">
        <v>3</v>
      </c>
      <c r="N232" s="184" t="s">
        <v>43</v>
      </c>
      <c r="O232" s="74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7" t="s">
        <v>302</v>
      </c>
      <c r="AT232" s="187" t="s">
        <v>144</v>
      </c>
      <c r="AU232" s="187" t="s">
        <v>80</v>
      </c>
      <c r="AY232" s="21" t="s">
        <v>141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1" t="s">
        <v>80</v>
      </c>
      <c r="BK232" s="188">
        <f>ROUND(I232*H232,2)</f>
        <v>0</v>
      </c>
      <c r="BL232" s="21" t="s">
        <v>302</v>
      </c>
      <c r="BM232" s="187" t="s">
        <v>828</v>
      </c>
    </row>
    <row r="233" s="2" customFormat="1">
      <c r="A233" s="40"/>
      <c r="B233" s="41"/>
      <c r="C233" s="40"/>
      <c r="D233" s="189" t="s">
        <v>183</v>
      </c>
      <c r="E233" s="40"/>
      <c r="F233" s="190" t="s">
        <v>1230</v>
      </c>
      <c r="G233" s="40"/>
      <c r="H233" s="40"/>
      <c r="I233" s="191"/>
      <c r="J233" s="40"/>
      <c r="K233" s="40"/>
      <c r="L233" s="41"/>
      <c r="M233" s="192"/>
      <c r="N233" s="193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1" t="s">
        <v>183</v>
      </c>
      <c r="AU233" s="21" t="s">
        <v>80</v>
      </c>
    </row>
    <row r="234" s="2" customFormat="1" ht="24.15" customHeight="1">
      <c r="A234" s="40"/>
      <c r="B234" s="175"/>
      <c r="C234" s="176" t="s">
        <v>481</v>
      </c>
      <c r="D234" s="176" t="s">
        <v>144</v>
      </c>
      <c r="E234" s="177" t="s">
        <v>760</v>
      </c>
      <c r="F234" s="178" t="s">
        <v>1231</v>
      </c>
      <c r="G234" s="179" t="s">
        <v>1099</v>
      </c>
      <c r="H234" s="180">
        <v>5</v>
      </c>
      <c r="I234" s="181"/>
      <c r="J234" s="182">
        <f>ROUND(I234*H234,2)</f>
        <v>0</v>
      </c>
      <c r="K234" s="178" t="s">
        <v>311</v>
      </c>
      <c r="L234" s="41"/>
      <c r="M234" s="183" t="s">
        <v>3</v>
      </c>
      <c r="N234" s="184" t="s">
        <v>43</v>
      </c>
      <c r="O234" s="74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7" t="s">
        <v>302</v>
      </c>
      <c r="AT234" s="187" t="s">
        <v>144</v>
      </c>
      <c r="AU234" s="187" t="s">
        <v>80</v>
      </c>
      <c r="AY234" s="21" t="s">
        <v>141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1" t="s">
        <v>80</v>
      </c>
      <c r="BK234" s="188">
        <f>ROUND(I234*H234,2)</f>
        <v>0</v>
      </c>
      <c r="BL234" s="21" t="s">
        <v>302</v>
      </c>
      <c r="BM234" s="187" t="s">
        <v>831</v>
      </c>
    </row>
    <row r="235" s="2" customFormat="1">
      <c r="A235" s="40"/>
      <c r="B235" s="41"/>
      <c r="C235" s="40"/>
      <c r="D235" s="189" t="s">
        <v>183</v>
      </c>
      <c r="E235" s="40"/>
      <c r="F235" s="190" t="s">
        <v>1232</v>
      </c>
      <c r="G235" s="40"/>
      <c r="H235" s="40"/>
      <c r="I235" s="191"/>
      <c r="J235" s="40"/>
      <c r="K235" s="40"/>
      <c r="L235" s="41"/>
      <c r="M235" s="192"/>
      <c r="N235" s="193"/>
      <c r="O235" s="74"/>
      <c r="P235" s="74"/>
      <c r="Q235" s="74"/>
      <c r="R235" s="74"/>
      <c r="S235" s="74"/>
      <c r="T235" s="75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21" t="s">
        <v>183</v>
      </c>
      <c r="AU235" s="21" t="s">
        <v>80</v>
      </c>
    </row>
    <row r="236" s="2" customFormat="1" ht="24.15" customHeight="1">
      <c r="A236" s="40"/>
      <c r="B236" s="175"/>
      <c r="C236" s="176" t="s">
        <v>486</v>
      </c>
      <c r="D236" s="176" t="s">
        <v>144</v>
      </c>
      <c r="E236" s="177" t="s">
        <v>1233</v>
      </c>
      <c r="F236" s="178" t="s">
        <v>1234</v>
      </c>
      <c r="G236" s="179" t="s">
        <v>1099</v>
      </c>
      <c r="H236" s="180">
        <v>10</v>
      </c>
      <c r="I236" s="181"/>
      <c r="J236" s="182">
        <f>ROUND(I236*H236,2)</f>
        <v>0</v>
      </c>
      <c r="K236" s="178" t="s">
        <v>311</v>
      </c>
      <c r="L236" s="41"/>
      <c r="M236" s="183" t="s">
        <v>3</v>
      </c>
      <c r="N236" s="184" t="s">
        <v>43</v>
      </c>
      <c r="O236" s="74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7" t="s">
        <v>302</v>
      </c>
      <c r="AT236" s="187" t="s">
        <v>144</v>
      </c>
      <c r="AU236" s="187" t="s">
        <v>80</v>
      </c>
      <c r="AY236" s="21" t="s">
        <v>141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1" t="s">
        <v>80</v>
      </c>
      <c r="BK236" s="188">
        <f>ROUND(I236*H236,2)</f>
        <v>0</v>
      </c>
      <c r="BL236" s="21" t="s">
        <v>302</v>
      </c>
      <c r="BM236" s="187" t="s">
        <v>834</v>
      </c>
    </row>
    <row r="237" s="2" customFormat="1">
      <c r="A237" s="40"/>
      <c r="B237" s="41"/>
      <c r="C237" s="40"/>
      <c r="D237" s="189" t="s">
        <v>183</v>
      </c>
      <c r="E237" s="40"/>
      <c r="F237" s="190" t="s">
        <v>1235</v>
      </c>
      <c r="G237" s="40"/>
      <c r="H237" s="40"/>
      <c r="I237" s="191"/>
      <c r="J237" s="40"/>
      <c r="K237" s="40"/>
      <c r="L237" s="41"/>
      <c r="M237" s="192"/>
      <c r="N237" s="193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1" t="s">
        <v>183</v>
      </c>
      <c r="AU237" s="21" t="s">
        <v>80</v>
      </c>
    </row>
    <row r="238" s="2" customFormat="1" ht="24.15" customHeight="1">
      <c r="A238" s="40"/>
      <c r="B238" s="175"/>
      <c r="C238" s="176" t="s">
        <v>491</v>
      </c>
      <c r="D238" s="176" t="s">
        <v>144</v>
      </c>
      <c r="E238" s="177" t="s">
        <v>786</v>
      </c>
      <c r="F238" s="178" t="s">
        <v>1236</v>
      </c>
      <c r="G238" s="179" t="s">
        <v>1099</v>
      </c>
      <c r="H238" s="180">
        <v>2</v>
      </c>
      <c r="I238" s="181"/>
      <c r="J238" s="182">
        <f>ROUND(I238*H238,2)</f>
        <v>0</v>
      </c>
      <c r="K238" s="178" t="s">
        <v>311</v>
      </c>
      <c r="L238" s="41"/>
      <c r="M238" s="183" t="s">
        <v>3</v>
      </c>
      <c r="N238" s="184" t="s">
        <v>43</v>
      </c>
      <c r="O238" s="74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7" t="s">
        <v>302</v>
      </c>
      <c r="AT238" s="187" t="s">
        <v>144</v>
      </c>
      <c r="AU238" s="187" t="s">
        <v>80</v>
      </c>
      <c r="AY238" s="21" t="s">
        <v>141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1" t="s">
        <v>80</v>
      </c>
      <c r="BK238" s="188">
        <f>ROUND(I238*H238,2)</f>
        <v>0</v>
      </c>
      <c r="BL238" s="21" t="s">
        <v>302</v>
      </c>
      <c r="BM238" s="187" t="s">
        <v>837</v>
      </c>
    </row>
    <row r="239" s="2" customFormat="1">
      <c r="A239" s="40"/>
      <c r="B239" s="41"/>
      <c r="C239" s="40"/>
      <c r="D239" s="189" t="s">
        <v>183</v>
      </c>
      <c r="E239" s="40"/>
      <c r="F239" s="190" t="s">
        <v>1237</v>
      </c>
      <c r="G239" s="40"/>
      <c r="H239" s="40"/>
      <c r="I239" s="191"/>
      <c r="J239" s="40"/>
      <c r="K239" s="40"/>
      <c r="L239" s="41"/>
      <c r="M239" s="192"/>
      <c r="N239" s="193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1" t="s">
        <v>183</v>
      </c>
      <c r="AU239" s="21" t="s">
        <v>80</v>
      </c>
    </row>
    <row r="240" s="12" customFormat="1" ht="25.92" customHeight="1">
      <c r="A240" s="12"/>
      <c r="B240" s="162"/>
      <c r="C240" s="12"/>
      <c r="D240" s="163" t="s">
        <v>71</v>
      </c>
      <c r="E240" s="164" t="s">
        <v>1238</v>
      </c>
      <c r="F240" s="164" t="s">
        <v>1239</v>
      </c>
      <c r="G240" s="12"/>
      <c r="H240" s="12"/>
      <c r="I240" s="165"/>
      <c r="J240" s="166">
        <f>BK240</f>
        <v>0</v>
      </c>
      <c r="K240" s="12"/>
      <c r="L240" s="162"/>
      <c r="M240" s="167"/>
      <c r="N240" s="168"/>
      <c r="O240" s="168"/>
      <c r="P240" s="169">
        <f>SUM(P241:P286)</f>
        <v>0</v>
      </c>
      <c r="Q240" s="168"/>
      <c r="R240" s="169">
        <f>SUM(R241:R286)</f>
        <v>0</v>
      </c>
      <c r="S240" s="168"/>
      <c r="T240" s="170">
        <f>SUM(T241:T286)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3" t="s">
        <v>80</v>
      </c>
      <c r="AT240" s="171" t="s">
        <v>71</v>
      </c>
      <c r="AU240" s="171" t="s">
        <v>72</v>
      </c>
      <c r="AY240" s="163" t="s">
        <v>141</v>
      </c>
      <c r="BK240" s="172">
        <f>SUM(BK241:BK286)</f>
        <v>0</v>
      </c>
    </row>
    <row r="241" s="2" customFormat="1" ht="24.15" customHeight="1">
      <c r="A241" s="40"/>
      <c r="B241" s="175"/>
      <c r="C241" s="176" t="s">
        <v>497</v>
      </c>
      <c r="D241" s="176" t="s">
        <v>144</v>
      </c>
      <c r="E241" s="177" t="s">
        <v>1240</v>
      </c>
      <c r="F241" s="178" t="s">
        <v>1241</v>
      </c>
      <c r="G241" s="179" t="s">
        <v>344</v>
      </c>
      <c r="H241" s="180">
        <v>20</v>
      </c>
      <c r="I241" s="181"/>
      <c r="J241" s="182">
        <f>ROUND(I241*H241,2)</f>
        <v>0</v>
      </c>
      <c r="K241" s="178" t="s">
        <v>311</v>
      </c>
      <c r="L241" s="41"/>
      <c r="M241" s="183" t="s">
        <v>3</v>
      </c>
      <c r="N241" s="184" t="s">
        <v>43</v>
      </c>
      <c r="O241" s="74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7" t="s">
        <v>302</v>
      </c>
      <c r="AT241" s="187" t="s">
        <v>144</v>
      </c>
      <c r="AU241" s="187" t="s">
        <v>80</v>
      </c>
      <c r="AY241" s="21" t="s">
        <v>141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1" t="s">
        <v>80</v>
      </c>
      <c r="BK241" s="188">
        <f>ROUND(I241*H241,2)</f>
        <v>0</v>
      </c>
      <c r="BL241" s="21" t="s">
        <v>302</v>
      </c>
      <c r="BM241" s="187" t="s">
        <v>840</v>
      </c>
    </row>
    <row r="242" s="2" customFormat="1">
      <c r="A242" s="40"/>
      <c r="B242" s="41"/>
      <c r="C242" s="40"/>
      <c r="D242" s="189" t="s">
        <v>183</v>
      </c>
      <c r="E242" s="40"/>
      <c r="F242" s="190" t="s">
        <v>1242</v>
      </c>
      <c r="G242" s="40"/>
      <c r="H242" s="40"/>
      <c r="I242" s="191"/>
      <c r="J242" s="40"/>
      <c r="K242" s="40"/>
      <c r="L242" s="41"/>
      <c r="M242" s="192"/>
      <c r="N242" s="193"/>
      <c r="O242" s="74"/>
      <c r="P242" s="74"/>
      <c r="Q242" s="74"/>
      <c r="R242" s="74"/>
      <c r="S242" s="74"/>
      <c r="T242" s="75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21" t="s">
        <v>183</v>
      </c>
      <c r="AU242" s="21" t="s">
        <v>80</v>
      </c>
    </row>
    <row r="243" s="2" customFormat="1" ht="33" customHeight="1">
      <c r="A243" s="40"/>
      <c r="B243" s="175"/>
      <c r="C243" s="223" t="s">
        <v>502</v>
      </c>
      <c r="D243" s="223" t="s">
        <v>271</v>
      </c>
      <c r="E243" s="224" t="s">
        <v>1243</v>
      </c>
      <c r="F243" s="225" t="s">
        <v>1244</v>
      </c>
      <c r="G243" s="226" t="s">
        <v>344</v>
      </c>
      <c r="H243" s="227">
        <v>23</v>
      </c>
      <c r="I243" s="228"/>
      <c r="J243" s="229">
        <f>ROUND(I243*H243,2)</f>
        <v>0</v>
      </c>
      <c r="K243" s="225" t="s">
        <v>3</v>
      </c>
      <c r="L243" s="230"/>
      <c r="M243" s="231" t="s">
        <v>3</v>
      </c>
      <c r="N243" s="232" t="s">
        <v>43</v>
      </c>
      <c r="O243" s="74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7" t="s">
        <v>386</v>
      </c>
      <c r="AT243" s="187" t="s">
        <v>271</v>
      </c>
      <c r="AU243" s="187" t="s">
        <v>80</v>
      </c>
      <c r="AY243" s="21" t="s">
        <v>141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1" t="s">
        <v>80</v>
      </c>
      <c r="BK243" s="188">
        <f>ROUND(I243*H243,2)</f>
        <v>0</v>
      </c>
      <c r="BL243" s="21" t="s">
        <v>302</v>
      </c>
      <c r="BM243" s="187" t="s">
        <v>843</v>
      </c>
    </row>
    <row r="244" s="13" customFormat="1">
      <c r="A244" s="13"/>
      <c r="B244" s="200"/>
      <c r="C244" s="13"/>
      <c r="D244" s="194" t="s">
        <v>216</v>
      </c>
      <c r="E244" s="201" t="s">
        <v>3</v>
      </c>
      <c r="F244" s="202" t="s">
        <v>1245</v>
      </c>
      <c r="G244" s="13"/>
      <c r="H244" s="203">
        <v>20</v>
      </c>
      <c r="I244" s="204"/>
      <c r="J244" s="13"/>
      <c r="K244" s="13"/>
      <c r="L244" s="200"/>
      <c r="M244" s="205"/>
      <c r="N244" s="206"/>
      <c r="O244" s="206"/>
      <c r="P244" s="206"/>
      <c r="Q244" s="206"/>
      <c r="R244" s="206"/>
      <c r="S244" s="206"/>
      <c r="T244" s="20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1" t="s">
        <v>216</v>
      </c>
      <c r="AU244" s="201" t="s">
        <v>80</v>
      </c>
      <c r="AV244" s="13" t="s">
        <v>82</v>
      </c>
      <c r="AW244" s="13" t="s">
        <v>34</v>
      </c>
      <c r="AX244" s="13" t="s">
        <v>72</v>
      </c>
      <c r="AY244" s="201" t="s">
        <v>141</v>
      </c>
    </row>
    <row r="245" s="15" customFormat="1">
      <c r="A245" s="15"/>
      <c r="B245" s="215"/>
      <c r="C245" s="15"/>
      <c r="D245" s="194" t="s">
        <v>216</v>
      </c>
      <c r="E245" s="216" t="s">
        <v>3</v>
      </c>
      <c r="F245" s="217" t="s">
        <v>220</v>
      </c>
      <c r="G245" s="15"/>
      <c r="H245" s="218">
        <v>20</v>
      </c>
      <c r="I245" s="219"/>
      <c r="J245" s="15"/>
      <c r="K245" s="15"/>
      <c r="L245" s="215"/>
      <c r="M245" s="220"/>
      <c r="N245" s="221"/>
      <c r="O245" s="221"/>
      <c r="P245" s="221"/>
      <c r="Q245" s="221"/>
      <c r="R245" s="221"/>
      <c r="S245" s="221"/>
      <c r="T245" s="22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16" t="s">
        <v>216</v>
      </c>
      <c r="AU245" s="216" t="s">
        <v>80</v>
      </c>
      <c r="AV245" s="15" t="s">
        <v>163</v>
      </c>
      <c r="AW245" s="15" t="s">
        <v>34</v>
      </c>
      <c r="AX245" s="15" t="s">
        <v>80</v>
      </c>
      <c r="AY245" s="216" t="s">
        <v>141</v>
      </c>
    </row>
    <row r="246" s="13" customFormat="1">
      <c r="A246" s="13"/>
      <c r="B246" s="200"/>
      <c r="C246" s="13"/>
      <c r="D246" s="194" t="s">
        <v>216</v>
      </c>
      <c r="E246" s="13"/>
      <c r="F246" s="202" t="s">
        <v>1246</v>
      </c>
      <c r="G246" s="13"/>
      <c r="H246" s="203">
        <v>23</v>
      </c>
      <c r="I246" s="204"/>
      <c r="J246" s="13"/>
      <c r="K246" s="13"/>
      <c r="L246" s="200"/>
      <c r="M246" s="205"/>
      <c r="N246" s="206"/>
      <c r="O246" s="206"/>
      <c r="P246" s="206"/>
      <c r="Q246" s="206"/>
      <c r="R246" s="206"/>
      <c r="S246" s="206"/>
      <c r="T246" s="20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1" t="s">
        <v>216</v>
      </c>
      <c r="AU246" s="201" t="s">
        <v>80</v>
      </c>
      <c r="AV246" s="13" t="s">
        <v>82</v>
      </c>
      <c r="AW246" s="13" t="s">
        <v>4</v>
      </c>
      <c r="AX246" s="13" t="s">
        <v>80</v>
      </c>
      <c r="AY246" s="201" t="s">
        <v>141</v>
      </c>
    </row>
    <row r="247" s="2" customFormat="1" ht="16.5" customHeight="1">
      <c r="A247" s="40"/>
      <c r="B247" s="175"/>
      <c r="C247" s="176" t="s">
        <v>508</v>
      </c>
      <c r="D247" s="176" t="s">
        <v>144</v>
      </c>
      <c r="E247" s="177" t="s">
        <v>1247</v>
      </c>
      <c r="F247" s="178" t="s">
        <v>1248</v>
      </c>
      <c r="G247" s="179" t="s">
        <v>344</v>
      </c>
      <c r="H247" s="180">
        <v>30</v>
      </c>
      <c r="I247" s="181"/>
      <c r="J247" s="182">
        <f>ROUND(I247*H247,2)</f>
        <v>0</v>
      </c>
      <c r="K247" s="178" t="s">
        <v>311</v>
      </c>
      <c r="L247" s="41"/>
      <c r="M247" s="183" t="s">
        <v>3</v>
      </c>
      <c r="N247" s="184" t="s">
        <v>43</v>
      </c>
      <c r="O247" s="74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302</v>
      </c>
      <c r="AT247" s="187" t="s">
        <v>144</v>
      </c>
      <c r="AU247" s="187" t="s">
        <v>80</v>
      </c>
      <c r="AY247" s="21" t="s">
        <v>141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80</v>
      </c>
      <c r="BK247" s="188">
        <f>ROUND(I247*H247,2)</f>
        <v>0</v>
      </c>
      <c r="BL247" s="21" t="s">
        <v>302</v>
      </c>
      <c r="BM247" s="187" t="s">
        <v>846</v>
      </c>
    </row>
    <row r="248" s="2" customFormat="1">
      <c r="A248" s="40"/>
      <c r="B248" s="41"/>
      <c r="C248" s="40"/>
      <c r="D248" s="189" t="s">
        <v>183</v>
      </c>
      <c r="E248" s="40"/>
      <c r="F248" s="190" t="s">
        <v>1249</v>
      </c>
      <c r="G248" s="40"/>
      <c r="H248" s="40"/>
      <c r="I248" s="191"/>
      <c r="J248" s="40"/>
      <c r="K248" s="40"/>
      <c r="L248" s="41"/>
      <c r="M248" s="192"/>
      <c r="N248" s="193"/>
      <c r="O248" s="74"/>
      <c r="P248" s="74"/>
      <c r="Q248" s="74"/>
      <c r="R248" s="74"/>
      <c r="S248" s="74"/>
      <c r="T248" s="75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21" t="s">
        <v>183</v>
      </c>
      <c r="AU248" s="21" t="s">
        <v>80</v>
      </c>
    </row>
    <row r="249" s="2" customFormat="1" ht="16.5" customHeight="1">
      <c r="A249" s="40"/>
      <c r="B249" s="175"/>
      <c r="C249" s="176" t="s">
        <v>515</v>
      </c>
      <c r="D249" s="176" t="s">
        <v>144</v>
      </c>
      <c r="E249" s="177" t="s">
        <v>1250</v>
      </c>
      <c r="F249" s="178" t="s">
        <v>1251</v>
      </c>
      <c r="G249" s="179" t="s">
        <v>344</v>
      </c>
      <c r="H249" s="180">
        <v>50</v>
      </c>
      <c r="I249" s="181"/>
      <c r="J249" s="182">
        <f>ROUND(I249*H249,2)</f>
        <v>0</v>
      </c>
      <c r="K249" s="178" t="s">
        <v>311</v>
      </c>
      <c r="L249" s="41"/>
      <c r="M249" s="183" t="s">
        <v>3</v>
      </c>
      <c r="N249" s="184" t="s">
        <v>43</v>
      </c>
      <c r="O249" s="74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7" t="s">
        <v>302</v>
      </c>
      <c r="AT249" s="187" t="s">
        <v>144</v>
      </c>
      <c r="AU249" s="187" t="s">
        <v>80</v>
      </c>
      <c r="AY249" s="21" t="s">
        <v>141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1" t="s">
        <v>80</v>
      </c>
      <c r="BK249" s="188">
        <f>ROUND(I249*H249,2)</f>
        <v>0</v>
      </c>
      <c r="BL249" s="21" t="s">
        <v>302</v>
      </c>
      <c r="BM249" s="187" t="s">
        <v>849</v>
      </c>
    </row>
    <row r="250" s="2" customFormat="1">
      <c r="A250" s="40"/>
      <c r="B250" s="41"/>
      <c r="C250" s="40"/>
      <c r="D250" s="189" t="s">
        <v>183</v>
      </c>
      <c r="E250" s="40"/>
      <c r="F250" s="190" t="s">
        <v>1252</v>
      </c>
      <c r="G250" s="40"/>
      <c r="H250" s="40"/>
      <c r="I250" s="191"/>
      <c r="J250" s="40"/>
      <c r="K250" s="40"/>
      <c r="L250" s="41"/>
      <c r="M250" s="192"/>
      <c r="N250" s="193"/>
      <c r="O250" s="74"/>
      <c r="P250" s="74"/>
      <c r="Q250" s="74"/>
      <c r="R250" s="74"/>
      <c r="S250" s="74"/>
      <c r="T250" s="75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21" t="s">
        <v>183</v>
      </c>
      <c r="AU250" s="21" t="s">
        <v>80</v>
      </c>
    </row>
    <row r="251" s="2" customFormat="1" ht="37.8" customHeight="1">
      <c r="A251" s="40"/>
      <c r="B251" s="175"/>
      <c r="C251" s="223" t="s">
        <v>524</v>
      </c>
      <c r="D251" s="223" t="s">
        <v>271</v>
      </c>
      <c r="E251" s="224" t="s">
        <v>1253</v>
      </c>
      <c r="F251" s="225" t="s">
        <v>1254</v>
      </c>
      <c r="G251" s="226" t="s">
        <v>344</v>
      </c>
      <c r="H251" s="227">
        <v>57.5</v>
      </c>
      <c r="I251" s="228"/>
      <c r="J251" s="229">
        <f>ROUND(I251*H251,2)</f>
        <v>0</v>
      </c>
      <c r="K251" s="225" t="s">
        <v>3</v>
      </c>
      <c r="L251" s="230"/>
      <c r="M251" s="231" t="s">
        <v>3</v>
      </c>
      <c r="N251" s="232" t="s">
        <v>43</v>
      </c>
      <c r="O251" s="74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7" t="s">
        <v>386</v>
      </c>
      <c r="AT251" s="187" t="s">
        <v>271</v>
      </c>
      <c r="AU251" s="187" t="s">
        <v>80</v>
      </c>
      <c r="AY251" s="21" t="s">
        <v>141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1" t="s">
        <v>80</v>
      </c>
      <c r="BK251" s="188">
        <f>ROUND(I251*H251,2)</f>
        <v>0</v>
      </c>
      <c r="BL251" s="21" t="s">
        <v>302</v>
      </c>
      <c r="BM251" s="187" t="s">
        <v>852</v>
      </c>
    </row>
    <row r="252" s="13" customFormat="1">
      <c r="A252" s="13"/>
      <c r="B252" s="200"/>
      <c r="C252" s="13"/>
      <c r="D252" s="194" t="s">
        <v>216</v>
      </c>
      <c r="E252" s="201" t="s">
        <v>3</v>
      </c>
      <c r="F252" s="202" t="s">
        <v>1255</v>
      </c>
      <c r="G252" s="13"/>
      <c r="H252" s="203">
        <v>50</v>
      </c>
      <c r="I252" s="204"/>
      <c r="J252" s="13"/>
      <c r="K252" s="13"/>
      <c r="L252" s="200"/>
      <c r="M252" s="205"/>
      <c r="N252" s="206"/>
      <c r="O252" s="206"/>
      <c r="P252" s="206"/>
      <c r="Q252" s="206"/>
      <c r="R252" s="206"/>
      <c r="S252" s="206"/>
      <c r="T252" s="20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1" t="s">
        <v>216</v>
      </c>
      <c r="AU252" s="201" t="s">
        <v>80</v>
      </c>
      <c r="AV252" s="13" t="s">
        <v>82</v>
      </c>
      <c r="AW252" s="13" t="s">
        <v>34</v>
      </c>
      <c r="AX252" s="13" t="s">
        <v>72</v>
      </c>
      <c r="AY252" s="201" t="s">
        <v>141</v>
      </c>
    </row>
    <row r="253" s="15" customFormat="1">
      <c r="A253" s="15"/>
      <c r="B253" s="215"/>
      <c r="C253" s="15"/>
      <c r="D253" s="194" t="s">
        <v>216</v>
      </c>
      <c r="E253" s="216" t="s">
        <v>3</v>
      </c>
      <c r="F253" s="217" t="s">
        <v>220</v>
      </c>
      <c r="G253" s="15"/>
      <c r="H253" s="218">
        <v>50</v>
      </c>
      <c r="I253" s="219"/>
      <c r="J253" s="15"/>
      <c r="K253" s="15"/>
      <c r="L253" s="215"/>
      <c r="M253" s="220"/>
      <c r="N253" s="221"/>
      <c r="O253" s="221"/>
      <c r="P253" s="221"/>
      <c r="Q253" s="221"/>
      <c r="R253" s="221"/>
      <c r="S253" s="221"/>
      <c r="T253" s="22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16" t="s">
        <v>216</v>
      </c>
      <c r="AU253" s="216" t="s">
        <v>80</v>
      </c>
      <c r="AV253" s="15" t="s">
        <v>163</v>
      </c>
      <c r="AW253" s="15" t="s">
        <v>34</v>
      </c>
      <c r="AX253" s="15" t="s">
        <v>80</v>
      </c>
      <c r="AY253" s="216" t="s">
        <v>141</v>
      </c>
    </row>
    <row r="254" s="13" customFormat="1">
      <c r="A254" s="13"/>
      <c r="B254" s="200"/>
      <c r="C254" s="13"/>
      <c r="D254" s="194" t="s">
        <v>216</v>
      </c>
      <c r="E254" s="13"/>
      <c r="F254" s="202" t="s">
        <v>1256</v>
      </c>
      <c r="G254" s="13"/>
      <c r="H254" s="203">
        <v>57.5</v>
      </c>
      <c r="I254" s="204"/>
      <c r="J254" s="13"/>
      <c r="K254" s="13"/>
      <c r="L254" s="200"/>
      <c r="M254" s="205"/>
      <c r="N254" s="206"/>
      <c r="O254" s="206"/>
      <c r="P254" s="206"/>
      <c r="Q254" s="206"/>
      <c r="R254" s="206"/>
      <c r="S254" s="206"/>
      <c r="T254" s="20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1" t="s">
        <v>216</v>
      </c>
      <c r="AU254" s="201" t="s">
        <v>80</v>
      </c>
      <c r="AV254" s="13" t="s">
        <v>82</v>
      </c>
      <c r="AW254" s="13" t="s">
        <v>4</v>
      </c>
      <c r="AX254" s="13" t="s">
        <v>80</v>
      </c>
      <c r="AY254" s="201" t="s">
        <v>141</v>
      </c>
    </row>
    <row r="255" s="2" customFormat="1" ht="24.15" customHeight="1">
      <c r="A255" s="40"/>
      <c r="B255" s="175"/>
      <c r="C255" s="223" t="s">
        <v>530</v>
      </c>
      <c r="D255" s="223" t="s">
        <v>271</v>
      </c>
      <c r="E255" s="224" t="s">
        <v>1257</v>
      </c>
      <c r="F255" s="225" t="s">
        <v>1258</v>
      </c>
      <c r="G255" s="226" t="s">
        <v>344</v>
      </c>
      <c r="H255" s="227">
        <v>34.5</v>
      </c>
      <c r="I255" s="228"/>
      <c r="J255" s="229">
        <f>ROUND(I255*H255,2)</f>
        <v>0</v>
      </c>
      <c r="K255" s="225" t="s">
        <v>3</v>
      </c>
      <c r="L255" s="230"/>
      <c r="M255" s="231" t="s">
        <v>3</v>
      </c>
      <c r="N255" s="232" t="s">
        <v>43</v>
      </c>
      <c r="O255" s="74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7" t="s">
        <v>386</v>
      </c>
      <c r="AT255" s="187" t="s">
        <v>271</v>
      </c>
      <c r="AU255" s="187" t="s">
        <v>80</v>
      </c>
      <c r="AY255" s="21" t="s">
        <v>141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1" t="s">
        <v>80</v>
      </c>
      <c r="BK255" s="188">
        <f>ROUND(I255*H255,2)</f>
        <v>0</v>
      </c>
      <c r="BL255" s="21" t="s">
        <v>302</v>
      </c>
      <c r="BM255" s="187" t="s">
        <v>855</v>
      </c>
    </row>
    <row r="256" s="13" customFormat="1">
      <c r="A256" s="13"/>
      <c r="B256" s="200"/>
      <c r="C256" s="13"/>
      <c r="D256" s="194" t="s">
        <v>216</v>
      </c>
      <c r="E256" s="201" t="s">
        <v>3</v>
      </c>
      <c r="F256" s="202" t="s">
        <v>1259</v>
      </c>
      <c r="G256" s="13"/>
      <c r="H256" s="203">
        <v>30</v>
      </c>
      <c r="I256" s="204"/>
      <c r="J256" s="13"/>
      <c r="K256" s="13"/>
      <c r="L256" s="200"/>
      <c r="M256" s="205"/>
      <c r="N256" s="206"/>
      <c r="O256" s="206"/>
      <c r="P256" s="206"/>
      <c r="Q256" s="206"/>
      <c r="R256" s="206"/>
      <c r="S256" s="206"/>
      <c r="T256" s="20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1" t="s">
        <v>216</v>
      </c>
      <c r="AU256" s="201" t="s">
        <v>80</v>
      </c>
      <c r="AV256" s="13" t="s">
        <v>82</v>
      </c>
      <c r="AW256" s="13" t="s">
        <v>34</v>
      </c>
      <c r="AX256" s="13" t="s">
        <v>72</v>
      </c>
      <c r="AY256" s="201" t="s">
        <v>141</v>
      </c>
    </row>
    <row r="257" s="15" customFormat="1">
      <c r="A257" s="15"/>
      <c r="B257" s="215"/>
      <c r="C257" s="15"/>
      <c r="D257" s="194" t="s">
        <v>216</v>
      </c>
      <c r="E257" s="216" t="s">
        <v>3</v>
      </c>
      <c r="F257" s="217" t="s">
        <v>220</v>
      </c>
      <c r="G257" s="15"/>
      <c r="H257" s="218">
        <v>30</v>
      </c>
      <c r="I257" s="219"/>
      <c r="J257" s="15"/>
      <c r="K257" s="15"/>
      <c r="L257" s="215"/>
      <c r="M257" s="220"/>
      <c r="N257" s="221"/>
      <c r="O257" s="221"/>
      <c r="P257" s="221"/>
      <c r="Q257" s="221"/>
      <c r="R257" s="221"/>
      <c r="S257" s="221"/>
      <c r="T257" s="22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6" t="s">
        <v>216</v>
      </c>
      <c r="AU257" s="216" t="s">
        <v>80</v>
      </c>
      <c r="AV257" s="15" t="s">
        <v>163</v>
      </c>
      <c r="AW257" s="15" t="s">
        <v>34</v>
      </c>
      <c r="AX257" s="15" t="s">
        <v>80</v>
      </c>
      <c r="AY257" s="216" t="s">
        <v>141</v>
      </c>
    </row>
    <row r="258" s="13" customFormat="1">
      <c r="A258" s="13"/>
      <c r="B258" s="200"/>
      <c r="C258" s="13"/>
      <c r="D258" s="194" t="s">
        <v>216</v>
      </c>
      <c r="E258" s="13"/>
      <c r="F258" s="202" t="s">
        <v>1260</v>
      </c>
      <c r="G258" s="13"/>
      <c r="H258" s="203">
        <v>34.5</v>
      </c>
      <c r="I258" s="204"/>
      <c r="J258" s="13"/>
      <c r="K258" s="13"/>
      <c r="L258" s="200"/>
      <c r="M258" s="205"/>
      <c r="N258" s="206"/>
      <c r="O258" s="206"/>
      <c r="P258" s="206"/>
      <c r="Q258" s="206"/>
      <c r="R258" s="206"/>
      <c r="S258" s="206"/>
      <c r="T258" s="20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1" t="s">
        <v>216</v>
      </c>
      <c r="AU258" s="201" t="s">
        <v>80</v>
      </c>
      <c r="AV258" s="13" t="s">
        <v>82</v>
      </c>
      <c r="AW258" s="13" t="s">
        <v>4</v>
      </c>
      <c r="AX258" s="13" t="s">
        <v>80</v>
      </c>
      <c r="AY258" s="201" t="s">
        <v>141</v>
      </c>
    </row>
    <row r="259" s="2" customFormat="1" ht="16.5" customHeight="1">
      <c r="A259" s="40"/>
      <c r="B259" s="175"/>
      <c r="C259" s="176" t="s">
        <v>536</v>
      </c>
      <c r="D259" s="176" t="s">
        <v>144</v>
      </c>
      <c r="E259" s="177" t="s">
        <v>1261</v>
      </c>
      <c r="F259" s="178" t="s">
        <v>1262</v>
      </c>
      <c r="G259" s="179" t="s">
        <v>1099</v>
      </c>
      <c r="H259" s="180">
        <v>100</v>
      </c>
      <c r="I259" s="181"/>
      <c r="J259" s="182">
        <f>ROUND(I259*H259,2)</f>
        <v>0</v>
      </c>
      <c r="K259" s="178" t="s">
        <v>311</v>
      </c>
      <c r="L259" s="41"/>
      <c r="M259" s="183" t="s">
        <v>3</v>
      </c>
      <c r="N259" s="184" t="s">
        <v>43</v>
      </c>
      <c r="O259" s="74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87" t="s">
        <v>302</v>
      </c>
      <c r="AT259" s="187" t="s">
        <v>144</v>
      </c>
      <c r="AU259" s="187" t="s">
        <v>80</v>
      </c>
      <c r="AY259" s="21" t="s">
        <v>141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1" t="s">
        <v>80</v>
      </c>
      <c r="BK259" s="188">
        <f>ROUND(I259*H259,2)</f>
        <v>0</v>
      </c>
      <c r="BL259" s="21" t="s">
        <v>302</v>
      </c>
      <c r="BM259" s="187" t="s">
        <v>860</v>
      </c>
    </row>
    <row r="260" s="2" customFormat="1">
      <c r="A260" s="40"/>
      <c r="B260" s="41"/>
      <c r="C260" s="40"/>
      <c r="D260" s="189" t="s">
        <v>183</v>
      </c>
      <c r="E260" s="40"/>
      <c r="F260" s="190" t="s">
        <v>1263</v>
      </c>
      <c r="G260" s="40"/>
      <c r="H260" s="40"/>
      <c r="I260" s="191"/>
      <c r="J260" s="40"/>
      <c r="K260" s="40"/>
      <c r="L260" s="41"/>
      <c r="M260" s="192"/>
      <c r="N260" s="193"/>
      <c r="O260" s="74"/>
      <c r="P260" s="74"/>
      <c r="Q260" s="74"/>
      <c r="R260" s="74"/>
      <c r="S260" s="74"/>
      <c r="T260" s="75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21" t="s">
        <v>183</v>
      </c>
      <c r="AU260" s="21" t="s">
        <v>80</v>
      </c>
    </row>
    <row r="261" s="2" customFormat="1" ht="24.15" customHeight="1">
      <c r="A261" s="40"/>
      <c r="B261" s="175"/>
      <c r="C261" s="223" t="s">
        <v>543</v>
      </c>
      <c r="D261" s="223" t="s">
        <v>271</v>
      </c>
      <c r="E261" s="224" t="s">
        <v>1264</v>
      </c>
      <c r="F261" s="225" t="s">
        <v>1265</v>
      </c>
      <c r="G261" s="226" t="s">
        <v>1099</v>
      </c>
      <c r="H261" s="227">
        <v>100</v>
      </c>
      <c r="I261" s="228"/>
      <c r="J261" s="229">
        <f>ROUND(I261*H261,2)</f>
        <v>0</v>
      </c>
      <c r="K261" s="225" t="s">
        <v>3</v>
      </c>
      <c r="L261" s="230"/>
      <c r="M261" s="231" t="s">
        <v>3</v>
      </c>
      <c r="N261" s="232" t="s">
        <v>43</v>
      </c>
      <c r="O261" s="74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7" t="s">
        <v>386</v>
      </c>
      <c r="AT261" s="187" t="s">
        <v>271</v>
      </c>
      <c r="AU261" s="187" t="s">
        <v>80</v>
      </c>
      <c r="AY261" s="21" t="s">
        <v>141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1" t="s">
        <v>80</v>
      </c>
      <c r="BK261" s="188">
        <f>ROUND(I261*H261,2)</f>
        <v>0</v>
      </c>
      <c r="BL261" s="21" t="s">
        <v>302</v>
      </c>
      <c r="BM261" s="187" t="s">
        <v>863</v>
      </c>
    </row>
    <row r="262" s="13" customFormat="1">
      <c r="A262" s="13"/>
      <c r="B262" s="200"/>
      <c r="C262" s="13"/>
      <c r="D262" s="194" t="s">
        <v>216</v>
      </c>
      <c r="E262" s="201" t="s">
        <v>3</v>
      </c>
      <c r="F262" s="202" t="s">
        <v>1266</v>
      </c>
      <c r="G262" s="13"/>
      <c r="H262" s="203">
        <v>100</v>
      </c>
      <c r="I262" s="204"/>
      <c r="J262" s="13"/>
      <c r="K262" s="13"/>
      <c r="L262" s="200"/>
      <c r="M262" s="205"/>
      <c r="N262" s="206"/>
      <c r="O262" s="206"/>
      <c r="P262" s="206"/>
      <c r="Q262" s="206"/>
      <c r="R262" s="206"/>
      <c r="S262" s="206"/>
      <c r="T262" s="20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1" t="s">
        <v>216</v>
      </c>
      <c r="AU262" s="201" t="s">
        <v>80</v>
      </c>
      <c r="AV262" s="13" t="s">
        <v>82</v>
      </c>
      <c r="AW262" s="13" t="s">
        <v>34</v>
      </c>
      <c r="AX262" s="13" t="s">
        <v>72</v>
      </c>
      <c r="AY262" s="201" t="s">
        <v>141</v>
      </c>
    </row>
    <row r="263" s="15" customFormat="1">
      <c r="A263" s="15"/>
      <c r="B263" s="215"/>
      <c r="C263" s="15"/>
      <c r="D263" s="194" t="s">
        <v>216</v>
      </c>
      <c r="E263" s="216" t="s">
        <v>3</v>
      </c>
      <c r="F263" s="217" t="s">
        <v>220</v>
      </c>
      <c r="G263" s="15"/>
      <c r="H263" s="218">
        <v>100</v>
      </c>
      <c r="I263" s="219"/>
      <c r="J263" s="15"/>
      <c r="K263" s="15"/>
      <c r="L263" s="215"/>
      <c r="M263" s="220"/>
      <c r="N263" s="221"/>
      <c r="O263" s="221"/>
      <c r="P263" s="221"/>
      <c r="Q263" s="221"/>
      <c r="R263" s="221"/>
      <c r="S263" s="221"/>
      <c r="T263" s="22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6" t="s">
        <v>216</v>
      </c>
      <c r="AU263" s="216" t="s">
        <v>80</v>
      </c>
      <c r="AV263" s="15" t="s">
        <v>163</v>
      </c>
      <c r="AW263" s="15" t="s">
        <v>34</v>
      </c>
      <c r="AX263" s="15" t="s">
        <v>80</v>
      </c>
      <c r="AY263" s="216" t="s">
        <v>141</v>
      </c>
    </row>
    <row r="264" s="2" customFormat="1" ht="24.15" customHeight="1">
      <c r="A264" s="40"/>
      <c r="B264" s="175"/>
      <c r="C264" s="223" t="s">
        <v>548</v>
      </c>
      <c r="D264" s="223" t="s">
        <v>271</v>
      </c>
      <c r="E264" s="224" t="s">
        <v>1267</v>
      </c>
      <c r="F264" s="225" t="s">
        <v>1268</v>
      </c>
      <c r="G264" s="226" t="s">
        <v>1099</v>
      </c>
      <c r="H264" s="227">
        <v>20</v>
      </c>
      <c r="I264" s="228"/>
      <c r="J264" s="229">
        <f>ROUND(I264*H264,2)</f>
        <v>0</v>
      </c>
      <c r="K264" s="225" t="s">
        <v>3</v>
      </c>
      <c r="L264" s="230"/>
      <c r="M264" s="231" t="s">
        <v>3</v>
      </c>
      <c r="N264" s="232" t="s">
        <v>43</v>
      </c>
      <c r="O264" s="74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187" t="s">
        <v>386</v>
      </c>
      <c r="AT264" s="187" t="s">
        <v>271</v>
      </c>
      <c r="AU264" s="187" t="s">
        <v>80</v>
      </c>
      <c r="AY264" s="21" t="s">
        <v>141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1" t="s">
        <v>80</v>
      </c>
      <c r="BK264" s="188">
        <f>ROUND(I264*H264,2)</f>
        <v>0</v>
      </c>
      <c r="BL264" s="21" t="s">
        <v>302</v>
      </c>
      <c r="BM264" s="187" t="s">
        <v>867</v>
      </c>
    </row>
    <row r="265" s="13" customFormat="1">
      <c r="A265" s="13"/>
      <c r="B265" s="200"/>
      <c r="C265" s="13"/>
      <c r="D265" s="194" t="s">
        <v>216</v>
      </c>
      <c r="E265" s="201" t="s">
        <v>3</v>
      </c>
      <c r="F265" s="202" t="s">
        <v>1245</v>
      </c>
      <c r="G265" s="13"/>
      <c r="H265" s="203">
        <v>20</v>
      </c>
      <c r="I265" s="204"/>
      <c r="J265" s="13"/>
      <c r="K265" s="13"/>
      <c r="L265" s="200"/>
      <c r="M265" s="205"/>
      <c r="N265" s="206"/>
      <c r="O265" s="206"/>
      <c r="P265" s="206"/>
      <c r="Q265" s="206"/>
      <c r="R265" s="206"/>
      <c r="S265" s="206"/>
      <c r="T265" s="20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1" t="s">
        <v>216</v>
      </c>
      <c r="AU265" s="201" t="s">
        <v>80</v>
      </c>
      <c r="AV265" s="13" t="s">
        <v>82</v>
      </c>
      <c r="AW265" s="13" t="s">
        <v>34</v>
      </c>
      <c r="AX265" s="13" t="s">
        <v>72</v>
      </c>
      <c r="AY265" s="201" t="s">
        <v>141</v>
      </c>
    </row>
    <row r="266" s="15" customFormat="1">
      <c r="A266" s="15"/>
      <c r="B266" s="215"/>
      <c r="C266" s="15"/>
      <c r="D266" s="194" t="s">
        <v>216</v>
      </c>
      <c r="E266" s="216" t="s">
        <v>3</v>
      </c>
      <c r="F266" s="217" t="s">
        <v>220</v>
      </c>
      <c r="G266" s="15"/>
      <c r="H266" s="218">
        <v>20</v>
      </c>
      <c r="I266" s="219"/>
      <c r="J266" s="15"/>
      <c r="K266" s="15"/>
      <c r="L266" s="215"/>
      <c r="M266" s="220"/>
      <c r="N266" s="221"/>
      <c r="O266" s="221"/>
      <c r="P266" s="221"/>
      <c r="Q266" s="221"/>
      <c r="R266" s="221"/>
      <c r="S266" s="221"/>
      <c r="T266" s="22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16" t="s">
        <v>216</v>
      </c>
      <c r="AU266" s="216" t="s">
        <v>80</v>
      </c>
      <c r="AV266" s="15" t="s">
        <v>163</v>
      </c>
      <c r="AW266" s="15" t="s">
        <v>34</v>
      </c>
      <c r="AX266" s="15" t="s">
        <v>80</v>
      </c>
      <c r="AY266" s="216" t="s">
        <v>141</v>
      </c>
    </row>
    <row r="267" s="2" customFormat="1" ht="16.5" customHeight="1">
      <c r="A267" s="40"/>
      <c r="B267" s="175"/>
      <c r="C267" s="176" t="s">
        <v>552</v>
      </c>
      <c r="D267" s="176" t="s">
        <v>144</v>
      </c>
      <c r="E267" s="177" t="s">
        <v>1269</v>
      </c>
      <c r="F267" s="178" t="s">
        <v>1270</v>
      </c>
      <c r="G267" s="179" t="s">
        <v>1099</v>
      </c>
      <c r="H267" s="180">
        <v>3</v>
      </c>
      <c r="I267" s="181"/>
      <c r="J267" s="182">
        <f>ROUND(I267*H267,2)</f>
        <v>0</v>
      </c>
      <c r="K267" s="178" t="s">
        <v>3</v>
      </c>
      <c r="L267" s="41"/>
      <c r="M267" s="183" t="s">
        <v>3</v>
      </c>
      <c r="N267" s="184" t="s">
        <v>43</v>
      </c>
      <c r="O267" s="74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7" t="s">
        <v>302</v>
      </c>
      <c r="AT267" s="187" t="s">
        <v>144</v>
      </c>
      <c r="AU267" s="187" t="s">
        <v>80</v>
      </c>
      <c r="AY267" s="21" t="s">
        <v>141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1" t="s">
        <v>80</v>
      </c>
      <c r="BK267" s="188">
        <f>ROUND(I267*H267,2)</f>
        <v>0</v>
      </c>
      <c r="BL267" s="21" t="s">
        <v>302</v>
      </c>
      <c r="BM267" s="187" t="s">
        <v>871</v>
      </c>
    </row>
    <row r="268" s="2" customFormat="1" ht="24.15" customHeight="1">
      <c r="A268" s="40"/>
      <c r="B268" s="175"/>
      <c r="C268" s="223" t="s">
        <v>557</v>
      </c>
      <c r="D268" s="223" t="s">
        <v>271</v>
      </c>
      <c r="E268" s="224" t="s">
        <v>1271</v>
      </c>
      <c r="F268" s="225" t="s">
        <v>1272</v>
      </c>
      <c r="G268" s="226" t="s">
        <v>1099</v>
      </c>
      <c r="H268" s="227">
        <v>3</v>
      </c>
      <c r="I268" s="228"/>
      <c r="J268" s="229">
        <f>ROUND(I268*H268,2)</f>
        <v>0</v>
      </c>
      <c r="K268" s="225" t="s">
        <v>3</v>
      </c>
      <c r="L268" s="230"/>
      <c r="M268" s="231" t="s">
        <v>3</v>
      </c>
      <c r="N268" s="232" t="s">
        <v>43</v>
      </c>
      <c r="O268" s="74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87" t="s">
        <v>386</v>
      </c>
      <c r="AT268" s="187" t="s">
        <v>271</v>
      </c>
      <c r="AU268" s="187" t="s">
        <v>80</v>
      </c>
      <c r="AY268" s="21" t="s">
        <v>141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1" t="s">
        <v>80</v>
      </c>
      <c r="BK268" s="188">
        <f>ROUND(I268*H268,2)</f>
        <v>0</v>
      </c>
      <c r="BL268" s="21" t="s">
        <v>302</v>
      </c>
      <c r="BM268" s="187" t="s">
        <v>875</v>
      </c>
    </row>
    <row r="269" s="13" customFormat="1">
      <c r="A269" s="13"/>
      <c r="B269" s="200"/>
      <c r="C269" s="13"/>
      <c r="D269" s="194" t="s">
        <v>216</v>
      </c>
      <c r="E269" s="201" t="s">
        <v>3</v>
      </c>
      <c r="F269" s="202" t="s">
        <v>1273</v>
      </c>
      <c r="G269" s="13"/>
      <c r="H269" s="203">
        <v>3</v>
      </c>
      <c r="I269" s="204"/>
      <c r="J269" s="13"/>
      <c r="K269" s="13"/>
      <c r="L269" s="200"/>
      <c r="M269" s="205"/>
      <c r="N269" s="206"/>
      <c r="O269" s="206"/>
      <c r="P269" s="206"/>
      <c r="Q269" s="206"/>
      <c r="R269" s="206"/>
      <c r="S269" s="206"/>
      <c r="T269" s="20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1" t="s">
        <v>216</v>
      </c>
      <c r="AU269" s="201" t="s">
        <v>80</v>
      </c>
      <c r="AV269" s="13" t="s">
        <v>82</v>
      </c>
      <c r="AW269" s="13" t="s">
        <v>34</v>
      </c>
      <c r="AX269" s="13" t="s">
        <v>72</v>
      </c>
      <c r="AY269" s="201" t="s">
        <v>141</v>
      </c>
    </row>
    <row r="270" s="15" customFormat="1">
      <c r="A270" s="15"/>
      <c r="B270" s="215"/>
      <c r="C270" s="15"/>
      <c r="D270" s="194" t="s">
        <v>216</v>
      </c>
      <c r="E270" s="216" t="s">
        <v>3</v>
      </c>
      <c r="F270" s="217" t="s">
        <v>220</v>
      </c>
      <c r="G270" s="15"/>
      <c r="H270" s="218">
        <v>3</v>
      </c>
      <c r="I270" s="219"/>
      <c r="J270" s="15"/>
      <c r="K270" s="15"/>
      <c r="L270" s="215"/>
      <c r="M270" s="220"/>
      <c r="N270" s="221"/>
      <c r="O270" s="221"/>
      <c r="P270" s="221"/>
      <c r="Q270" s="221"/>
      <c r="R270" s="221"/>
      <c r="S270" s="221"/>
      <c r="T270" s="22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6" t="s">
        <v>216</v>
      </c>
      <c r="AU270" s="216" t="s">
        <v>80</v>
      </c>
      <c r="AV270" s="15" t="s">
        <v>163</v>
      </c>
      <c r="AW270" s="15" t="s">
        <v>34</v>
      </c>
      <c r="AX270" s="15" t="s">
        <v>80</v>
      </c>
      <c r="AY270" s="216" t="s">
        <v>141</v>
      </c>
    </row>
    <row r="271" s="2" customFormat="1" ht="24.15" customHeight="1">
      <c r="A271" s="40"/>
      <c r="B271" s="175"/>
      <c r="C271" s="176" t="s">
        <v>561</v>
      </c>
      <c r="D271" s="176" t="s">
        <v>144</v>
      </c>
      <c r="E271" s="177" t="s">
        <v>1274</v>
      </c>
      <c r="F271" s="178" t="s">
        <v>1275</v>
      </c>
      <c r="G271" s="179" t="s">
        <v>344</v>
      </c>
      <c r="H271" s="180">
        <v>20</v>
      </c>
      <c r="I271" s="181"/>
      <c r="J271" s="182">
        <f>ROUND(I271*H271,2)</f>
        <v>0</v>
      </c>
      <c r="K271" s="178" t="s">
        <v>311</v>
      </c>
      <c r="L271" s="41"/>
      <c r="M271" s="183" t="s">
        <v>3</v>
      </c>
      <c r="N271" s="184" t="s">
        <v>43</v>
      </c>
      <c r="O271" s="74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87" t="s">
        <v>302</v>
      </c>
      <c r="AT271" s="187" t="s">
        <v>144</v>
      </c>
      <c r="AU271" s="187" t="s">
        <v>80</v>
      </c>
      <c r="AY271" s="21" t="s">
        <v>141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1" t="s">
        <v>80</v>
      </c>
      <c r="BK271" s="188">
        <f>ROUND(I271*H271,2)</f>
        <v>0</v>
      </c>
      <c r="BL271" s="21" t="s">
        <v>302</v>
      </c>
      <c r="BM271" s="187" t="s">
        <v>879</v>
      </c>
    </row>
    <row r="272" s="2" customFormat="1">
      <c r="A272" s="40"/>
      <c r="B272" s="41"/>
      <c r="C272" s="40"/>
      <c r="D272" s="189" t="s">
        <v>183</v>
      </c>
      <c r="E272" s="40"/>
      <c r="F272" s="190" t="s">
        <v>1276</v>
      </c>
      <c r="G272" s="40"/>
      <c r="H272" s="40"/>
      <c r="I272" s="191"/>
      <c r="J272" s="40"/>
      <c r="K272" s="40"/>
      <c r="L272" s="41"/>
      <c r="M272" s="192"/>
      <c r="N272" s="193"/>
      <c r="O272" s="74"/>
      <c r="P272" s="74"/>
      <c r="Q272" s="74"/>
      <c r="R272" s="74"/>
      <c r="S272" s="74"/>
      <c r="T272" s="75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21" t="s">
        <v>183</v>
      </c>
      <c r="AU272" s="21" t="s">
        <v>80</v>
      </c>
    </row>
    <row r="273" s="2" customFormat="1" ht="37.8" customHeight="1">
      <c r="A273" s="40"/>
      <c r="B273" s="175"/>
      <c r="C273" s="223" t="s">
        <v>359</v>
      </c>
      <c r="D273" s="223" t="s">
        <v>271</v>
      </c>
      <c r="E273" s="224" t="s">
        <v>1277</v>
      </c>
      <c r="F273" s="225" t="s">
        <v>1278</v>
      </c>
      <c r="G273" s="226" t="s">
        <v>344</v>
      </c>
      <c r="H273" s="227">
        <v>23</v>
      </c>
      <c r="I273" s="228"/>
      <c r="J273" s="229">
        <f>ROUND(I273*H273,2)</f>
        <v>0</v>
      </c>
      <c r="K273" s="225" t="s">
        <v>3</v>
      </c>
      <c r="L273" s="230"/>
      <c r="M273" s="231" t="s">
        <v>3</v>
      </c>
      <c r="N273" s="232" t="s">
        <v>43</v>
      </c>
      <c r="O273" s="74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87" t="s">
        <v>386</v>
      </c>
      <c r="AT273" s="187" t="s">
        <v>271</v>
      </c>
      <c r="AU273" s="187" t="s">
        <v>80</v>
      </c>
      <c r="AY273" s="21" t="s">
        <v>141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1" t="s">
        <v>80</v>
      </c>
      <c r="BK273" s="188">
        <f>ROUND(I273*H273,2)</f>
        <v>0</v>
      </c>
      <c r="BL273" s="21" t="s">
        <v>302</v>
      </c>
      <c r="BM273" s="187" t="s">
        <v>883</v>
      </c>
    </row>
    <row r="274" s="13" customFormat="1">
      <c r="A274" s="13"/>
      <c r="B274" s="200"/>
      <c r="C274" s="13"/>
      <c r="D274" s="194" t="s">
        <v>216</v>
      </c>
      <c r="E274" s="201" t="s">
        <v>3</v>
      </c>
      <c r="F274" s="202" t="s">
        <v>1245</v>
      </c>
      <c r="G274" s="13"/>
      <c r="H274" s="203">
        <v>20</v>
      </c>
      <c r="I274" s="204"/>
      <c r="J274" s="13"/>
      <c r="K274" s="13"/>
      <c r="L274" s="200"/>
      <c r="M274" s="205"/>
      <c r="N274" s="206"/>
      <c r="O274" s="206"/>
      <c r="P274" s="206"/>
      <c r="Q274" s="206"/>
      <c r="R274" s="206"/>
      <c r="S274" s="206"/>
      <c r="T274" s="20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1" t="s">
        <v>216</v>
      </c>
      <c r="AU274" s="201" t="s">
        <v>80</v>
      </c>
      <c r="AV274" s="13" t="s">
        <v>82</v>
      </c>
      <c r="AW274" s="13" t="s">
        <v>34</v>
      </c>
      <c r="AX274" s="13" t="s">
        <v>72</v>
      </c>
      <c r="AY274" s="201" t="s">
        <v>141</v>
      </c>
    </row>
    <row r="275" s="15" customFormat="1">
      <c r="A275" s="15"/>
      <c r="B275" s="215"/>
      <c r="C275" s="15"/>
      <c r="D275" s="194" t="s">
        <v>216</v>
      </c>
      <c r="E275" s="216" t="s">
        <v>3</v>
      </c>
      <c r="F275" s="217" t="s">
        <v>220</v>
      </c>
      <c r="G275" s="15"/>
      <c r="H275" s="218">
        <v>20</v>
      </c>
      <c r="I275" s="219"/>
      <c r="J275" s="15"/>
      <c r="K275" s="15"/>
      <c r="L275" s="215"/>
      <c r="M275" s="220"/>
      <c r="N275" s="221"/>
      <c r="O275" s="221"/>
      <c r="P275" s="221"/>
      <c r="Q275" s="221"/>
      <c r="R275" s="221"/>
      <c r="S275" s="221"/>
      <c r="T275" s="22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6" t="s">
        <v>216</v>
      </c>
      <c r="AU275" s="216" t="s">
        <v>80</v>
      </c>
      <c r="AV275" s="15" t="s">
        <v>163</v>
      </c>
      <c r="AW275" s="15" t="s">
        <v>34</v>
      </c>
      <c r="AX275" s="15" t="s">
        <v>80</v>
      </c>
      <c r="AY275" s="216" t="s">
        <v>141</v>
      </c>
    </row>
    <row r="276" s="13" customFormat="1">
      <c r="A276" s="13"/>
      <c r="B276" s="200"/>
      <c r="C276" s="13"/>
      <c r="D276" s="194" t="s">
        <v>216</v>
      </c>
      <c r="E276" s="13"/>
      <c r="F276" s="202" t="s">
        <v>1246</v>
      </c>
      <c r="G276" s="13"/>
      <c r="H276" s="203">
        <v>23</v>
      </c>
      <c r="I276" s="204"/>
      <c r="J276" s="13"/>
      <c r="K276" s="13"/>
      <c r="L276" s="200"/>
      <c r="M276" s="205"/>
      <c r="N276" s="206"/>
      <c r="O276" s="206"/>
      <c r="P276" s="206"/>
      <c r="Q276" s="206"/>
      <c r="R276" s="206"/>
      <c r="S276" s="206"/>
      <c r="T276" s="20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1" t="s">
        <v>216</v>
      </c>
      <c r="AU276" s="201" t="s">
        <v>80</v>
      </c>
      <c r="AV276" s="13" t="s">
        <v>82</v>
      </c>
      <c r="AW276" s="13" t="s">
        <v>4</v>
      </c>
      <c r="AX276" s="13" t="s">
        <v>80</v>
      </c>
      <c r="AY276" s="201" t="s">
        <v>141</v>
      </c>
    </row>
    <row r="277" s="2" customFormat="1" ht="24.15" customHeight="1">
      <c r="A277" s="40"/>
      <c r="B277" s="175"/>
      <c r="C277" s="176" t="s">
        <v>569</v>
      </c>
      <c r="D277" s="176" t="s">
        <v>144</v>
      </c>
      <c r="E277" s="177" t="s">
        <v>1279</v>
      </c>
      <c r="F277" s="178" t="s">
        <v>1280</v>
      </c>
      <c r="G277" s="179" t="s">
        <v>344</v>
      </c>
      <c r="H277" s="180">
        <v>50</v>
      </c>
      <c r="I277" s="181"/>
      <c r="J277" s="182">
        <f>ROUND(I277*H277,2)</f>
        <v>0</v>
      </c>
      <c r="K277" s="178" t="s">
        <v>3</v>
      </c>
      <c r="L277" s="41"/>
      <c r="M277" s="183" t="s">
        <v>3</v>
      </c>
      <c r="N277" s="184" t="s">
        <v>43</v>
      </c>
      <c r="O277" s="74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87" t="s">
        <v>302</v>
      </c>
      <c r="AT277" s="187" t="s">
        <v>144</v>
      </c>
      <c r="AU277" s="187" t="s">
        <v>80</v>
      </c>
      <c r="AY277" s="21" t="s">
        <v>141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1" t="s">
        <v>80</v>
      </c>
      <c r="BK277" s="188">
        <f>ROUND(I277*H277,2)</f>
        <v>0</v>
      </c>
      <c r="BL277" s="21" t="s">
        <v>302</v>
      </c>
      <c r="BM277" s="187" t="s">
        <v>889</v>
      </c>
    </row>
    <row r="278" s="2" customFormat="1" ht="37.8" customHeight="1">
      <c r="A278" s="40"/>
      <c r="B278" s="175"/>
      <c r="C278" s="223" t="s">
        <v>575</v>
      </c>
      <c r="D278" s="223" t="s">
        <v>271</v>
      </c>
      <c r="E278" s="224" t="s">
        <v>1281</v>
      </c>
      <c r="F278" s="225" t="s">
        <v>1282</v>
      </c>
      <c r="G278" s="226" t="s">
        <v>344</v>
      </c>
      <c r="H278" s="227">
        <v>57.5</v>
      </c>
      <c r="I278" s="228"/>
      <c r="J278" s="229">
        <f>ROUND(I278*H278,2)</f>
        <v>0</v>
      </c>
      <c r="K278" s="225" t="s">
        <v>3</v>
      </c>
      <c r="L278" s="230"/>
      <c r="M278" s="231" t="s">
        <v>3</v>
      </c>
      <c r="N278" s="232" t="s">
        <v>43</v>
      </c>
      <c r="O278" s="74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87" t="s">
        <v>386</v>
      </c>
      <c r="AT278" s="187" t="s">
        <v>271</v>
      </c>
      <c r="AU278" s="187" t="s">
        <v>80</v>
      </c>
      <c r="AY278" s="21" t="s">
        <v>141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1" t="s">
        <v>80</v>
      </c>
      <c r="BK278" s="188">
        <f>ROUND(I278*H278,2)</f>
        <v>0</v>
      </c>
      <c r="BL278" s="21" t="s">
        <v>302</v>
      </c>
      <c r="BM278" s="187" t="s">
        <v>892</v>
      </c>
    </row>
    <row r="279" s="13" customFormat="1">
      <c r="A279" s="13"/>
      <c r="B279" s="200"/>
      <c r="C279" s="13"/>
      <c r="D279" s="194" t="s">
        <v>216</v>
      </c>
      <c r="E279" s="201" t="s">
        <v>3</v>
      </c>
      <c r="F279" s="202" t="s">
        <v>1255</v>
      </c>
      <c r="G279" s="13"/>
      <c r="H279" s="203">
        <v>50</v>
      </c>
      <c r="I279" s="204"/>
      <c r="J279" s="13"/>
      <c r="K279" s="13"/>
      <c r="L279" s="200"/>
      <c r="M279" s="205"/>
      <c r="N279" s="206"/>
      <c r="O279" s="206"/>
      <c r="P279" s="206"/>
      <c r="Q279" s="206"/>
      <c r="R279" s="206"/>
      <c r="S279" s="206"/>
      <c r="T279" s="20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1" t="s">
        <v>216</v>
      </c>
      <c r="AU279" s="201" t="s">
        <v>80</v>
      </c>
      <c r="AV279" s="13" t="s">
        <v>82</v>
      </c>
      <c r="AW279" s="13" t="s">
        <v>34</v>
      </c>
      <c r="AX279" s="13" t="s">
        <v>72</v>
      </c>
      <c r="AY279" s="201" t="s">
        <v>141</v>
      </c>
    </row>
    <row r="280" s="15" customFormat="1">
      <c r="A280" s="15"/>
      <c r="B280" s="215"/>
      <c r="C280" s="15"/>
      <c r="D280" s="194" t="s">
        <v>216</v>
      </c>
      <c r="E280" s="216" t="s">
        <v>3</v>
      </c>
      <c r="F280" s="217" t="s">
        <v>220</v>
      </c>
      <c r="G280" s="15"/>
      <c r="H280" s="218">
        <v>50</v>
      </c>
      <c r="I280" s="219"/>
      <c r="J280" s="15"/>
      <c r="K280" s="15"/>
      <c r="L280" s="215"/>
      <c r="M280" s="220"/>
      <c r="N280" s="221"/>
      <c r="O280" s="221"/>
      <c r="P280" s="221"/>
      <c r="Q280" s="221"/>
      <c r="R280" s="221"/>
      <c r="S280" s="221"/>
      <c r="T280" s="22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6" t="s">
        <v>216</v>
      </c>
      <c r="AU280" s="216" t="s">
        <v>80</v>
      </c>
      <c r="AV280" s="15" t="s">
        <v>163</v>
      </c>
      <c r="AW280" s="15" t="s">
        <v>34</v>
      </c>
      <c r="AX280" s="15" t="s">
        <v>80</v>
      </c>
      <c r="AY280" s="216" t="s">
        <v>141</v>
      </c>
    </row>
    <row r="281" s="13" customFormat="1">
      <c r="A281" s="13"/>
      <c r="B281" s="200"/>
      <c r="C281" s="13"/>
      <c r="D281" s="194" t="s">
        <v>216</v>
      </c>
      <c r="E281" s="13"/>
      <c r="F281" s="202" t="s">
        <v>1256</v>
      </c>
      <c r="G281" s="13"/>
      <c r="H281" s="203">
        <v>57.5</v>
      </c>
      <c r="I281" s="204"/>
      <c r="J281" s="13"/>
      <c r="K281" s="13"/>
      <c r="L281" s="200"/>
      <c r="M281" s="205"/>
      <c r="N281" s="206"/>
      <c r="O281" s="206"/>
      <c r="P281" s="206"/>
      <c r="Q281" s="206"/>
      <c r="R281" s="206"/>
      <c r="S281" s="206"/>
      <c r="T281" s="20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1" t="s">
        <v>216</v>
      </c>
      <c r="AU281" s="201" t="s">
        <v>80</v>
      </c>
      <c r="AV281" s="13" t="s">
        <v>82</v>
      </c>
      <c r="AW281" s="13" t="s">
        <v>4</v>
      </c>
      <c r="AX281" s="13" t="s">
        <v>80</v>
      </c>
      <c r="AY281" s="201" t="s">
        <v>141</v>
      </c>
    </row>
    <row r="282" s="2" customFormat="1" ht="24.15" customHeight="1">
      <c r="A282" s="40"/>
      <c r="B282" s="175"/>
      <c r="C282" s="176" t="s">
        <v>579</v>
      </c>
      <c r="D282" s="176" t="s">
        <v>144</v>
      </c>
      <c r="E282" s="177" t="s">
        <v>1283</v>
      </c>
      <c r="F282" s="178" t="s">
        <v>1284</v>
      </c>
      <c r="G282" s="179" t="s">
        <v>1099</v>
      </c>
      <c r="H282" s="180">
        <v>5</v>
      </c>
      <c r="I282" s="181"/>
      <c r="J282" s="182">
        <f>ROUND(I282*H282,2)</f>
        <v>0</v>
      </c>
      <c r="K282" s="178" t="s">
        <v>311</v>
      </c>
      <c r="L282" s="41"/>
      <c r="M282" s="183" t="s">
        <v>3</v>
      </c>
      <c r="N282" s="184" t="s">
        <v>43</v>
      </c>
      <c r="O282" s="74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187" t="s">
        <v>302</v>
      </c>
      <c r="AT282" s="187" t="s">
        <v>144</v>
      </c>
      <c r="AU282" s="187" t="s">
        <v>80</v>
      </c>
      <c r="AY282" s="21" t="s">
        <v>141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1" t="s">
        <v>80</v>
      </c>
      <c r="BK282" s="188">
        <f>ROUND(I282*H282,2)</f>
        <v>0</v>
      </c>
      <c r="BL282" s="21" t="s">
        <v>302</v>
      </c>
      <c r="BM282" s="187" t="s">
        <v>895</v>
      </c>
    </row>
    <row r="283" s="2" customFormat="1">
      <c r="A283" s="40"/>
      <c r="B283" s="41"/>
      <c r="C283" s="40"/>
      <c r="D283" s="189" t="s">
        <v>183</v>
      </c>
      <c r="E283" s="40"/>
      <c r="F283" s="190" t="s">
        <v>1285</v>
      </c>
      <c r="G283" s="40"/>
      <c r="H283" s="40"/>
      <c r="I283" s="191"/>
      <c r="J283" s="40"/>
      <c r="K283" s="40"/>
      <c r="L283" s="41"/>
      <c r="M283" s="192"/>
      <c r="N283" s="193"/>
      <c r="O283" s="74"/>
      <c r="P283" s="74"/>
      <c r="Q283" s="74"/>
      <c r="R283" s="74"/>
      <c r="S283" s="74"/>
      <c r="T283" s="75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21" t="s">
        <v>183</v>
      </c>
      <c r="AU283" s="21" t="s">
        <v>80</v>
      </c>
    </row>
    <row r="284" s="2" customFormat="1" ht="37.8" customHeight="1">
      <c r="A284" s="40"/>
      <c r="B284" s="175"/>
      <c r="C284" s="223" t="s">
        <v>583</v>
      </c>
      <c r="D284" s="223" t="s">
        <v>271</v>
      </c>
      <c r="E284" s="224" t="s">
        <v>1286</v>
      </c>
      <c r="F284" s="225" t="s">
        <v>1287</v>
      </c>
      <c r="G284" s="226" t="s">
        <v>1099</v>
      </c>
      <c r="H284" s="227">
        <v>5</v>
      </c>
      <c r="I284" s="228"/>
      <c r="J284" s="229">
        <f>ROUND(I284*H284,2)</f>
        <v>0</v>
      </c>
      <c r="K284" s="225" t="s">
        <v>3</v>
      </c>
      <c r="L284" s="230"/>
      <c r="M284" s="231" t="s">
        <v>3</v>
      </c>
      <c r="N284" s="232" t="s">
        <v>43</v>
      </c>
      <c r="O284" s="74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87" t="s">
        <v>386</v>
      </c>
      <c r="AT284" s="187" t="s">
        <v>271</v>
      </c>
      <c r="AU284" s="187" t="s">
        <v>80</v>
      </c>
      <c r="AY284" s="21" t="s">
        <v>141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1" t="s">
        <v>80</v>
      </c>
      <c r="BK284" s="188">
        <f>ROUND(I284*H284,2)</f>
        <v>0</v>
      </c>
      <c r="BL284" s="21" t="s">
        <v>302</v>
      </c>
      <c r="BM284" s="187" t="s">
        <v>898</v>
      </c>
    </row>
    <row r="285" s="13" customFormat="1">
      <c r="A285" s="13"/>
      <c r="B285" s="200"/>
      <c r="C285" s="13"/>
      <c r="D285" s="194" t="s">
        <v>216</v>
      </c>
      <c r="E285" s="201" t="s">
        <v>3</v>
      </c>
      <c r="F285" s="202" t="s">
        <v>1146</v>
      </c>
      <c r="G285" s="13"/>
      <c r="H285" s="203">
        <v>5</v>
      </c>
      <c r="I285" s="204"/>
      <c r="J285" s="13"/>
      <c r="K285" s="13"/>
      <c r="L285" s="200"/>
      <c r="M285" s="205"/>
      <c r="N285" s="206"/>
      <c r="O285" s="206"/>
      <c r="P285" s="206"/>
      <c r="Q285" s="206"/>
      <c r="R285" s="206"/>
      <c r="S285" s="206"/>
      <c r="T285" s="20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1" t="s">
        <v>216</v>
      </c>
      <c r="AU285" s="201" t="s">
        <v>80</v>
      </c>
      <c r="AV285" s="13" t="s">
        <v>82</v>
      </c>
      <c r="AW285" s="13" t="s">
        <v>34</v>
      </c>
      <c r="AX285" s="13" t="s">
        <v>72</v>
      </c>
      <c r="AY285" s="201" t="s">
        <v>141</v>
      </c>
    </row>
    <row r="286" s="15" customFormat="1">
      <c r="A286" s="15"/>
      <c r="B286" s="215"/>
      <c r="C286" s="15"/>
      <c r="D286" s="194" t="s">
        <v>216</v>
      </c>
      <c r="E286" s="216" t="s">
        <v>3</v>
      </c>
      <c r="F286" s="217" t="s">
        <v>220</v>
      </c>
      <c r="G286" s="15"/>
      <c r="H286" s="218">
        <v>5</v>
      </c>
      <c r="I286" s="219"/>
      <c r="J286" s="15"/>
      <c r="K286" s="15"/>
      <c r="L286" s="215"/>
      <c r="M286" s="220"/>
      <c r="N286" s="221"/>
      <c r="O286" s="221"/>
      <c r="P286" s="221"/>
      <c r="Q286" s="221"/>
      <c r="R286" s="221"/>
      <c r="S286" s="221"/>
      <c r="T286" s="22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6" t="s">
        <v>216</v>
      </c>
      <c r="AU286" s="216" t="s">
        <v>80</v>
      </c>
      <c r="AV286" s="15" t="s">
        <v>163</v>
      </c>
      <c r="AW286" s="15" t="s">
        <v>34</v>
      </c>
      <c r="AX286" s="15" t="s">
        <v>80</v>
      </c>
      <c r="AY286" s="216" t="s">
        <v>141</v>
      </c>
    </row>
    <row r="287" s="12" customFormat="1" ht="25.92" customHeight="1">
      <c r="A287" s="12"/>
      <c r="B287" s="162"/>
      <c r="C287" s="12"/>
      <c r="D287" s="163" t="s">
        <v>71</v>
      </c>
      <c r="E287" s="164" t="s">
        <v>1288</v>
      </c>
      <c r="F287" s="164" t="s">
        <v>1289</v>
      </c>
      <c r="G287" s="12"/>
      <c r="H287" s="12"/>
      <c r="I287" s="165"/>
      <c r="J287" s="166">
        <f>BK287</f>
        <v>0</v>
      </c>
      <c r="K287" s="12"/>
      <c r="L287" s="162"/>
      <c r="M287" s="167"/>
      <c r="N287" s="168"/>
      <c r="O287" s="168"/>
      <c r="P287" s="169">
        <f>SUM(P288:P306)</f>
        <v>0</v>
      </c>
      <c r="Q287" s="168"/>
      <c r="R287" s="169">
        <f>SUM(R288:R306)</f>
        <v>0</v>
      </c>
      <c r="S287" s="168"/>
      <c r="T287" s="170">
        <f>SUM(T288:T306)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3" t="s">
        <v>80</v>
      </c>
      <c r="AT287" s="171" t="s">
        <v>71</v>
      </c>
      <c r="AU287" s="171" t="s">
        <v>72</v>
      </c>
      <c r="AY287" s="163" t="s">
        <v>141</v>
      </c>
      <c r="BK287" s="172">
        <f>SUM(BK288:BK306)</f>
        <v>0</v>
      </c>
    </row>
    <row r="288" s="2" customFormat="1" ht="37.8" customHeight="1">
      <c r="A288" s="40"/>
      <c r="B288" s="175"/>
      <c r="C288" s="176" t="s">
        <v>587</v>
      </c>
      <c r="D288" s="176" t="s">
        <v>144</v>
      </c>
      <c r="E288" s="177" t="s">
        <v>1290</v>
      </c>
      <c r="F288" s="178" t="s">
        <v>1291</v>
      </c>
      <c r="G288" s="179" t="s">
        <v>1099</v>
      </c>
      <c r="H288" s="180">
        <v>5</v>
      </c>
      <c r="I288" s="181"/>
      <c r="J288" s="182">
        <f>ROUND(I288*H288,2)</f>
        <v>0</v>
      </c>
      <c r="K288" s="178" t="s">
        <v>311</v>
      </c>
      <c r="L288" s="41"/>
      <c r="M288" s="183" t="s">
        <v>3</v>
      </c>
      <c r="N288" s="184" t="s">
        <v>43</v>
      </c>
      <c r="O288" s="74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187" t="s">
        <v>302</v>
      </c>
      <c r="AT288" s="187" t="s">
        <v>144</v>
      </c>
      <c r="AU288" s="187" t="s">
        <v>80</v>
      </c>
      <c r="AY288" s="21" t="s">
        <v>141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1" t="s">
        <v>80</v>
      </c>
      <c r="BK288" s="188">
        <f>ROUND(I288*H288,2)</f>
        <v>0</v>
      </c>
      <c r="BL288" s="21" t="s">
        <v>302</v>
      </c>
      <c r="BM288" s="187" t="s">
        <v>901</v>
      </c>
    </row>
    <row r="289" s="2" customFormat="1">
      <c r="A289" s="40"/>
      <c r="B289" s="41"/>
      <c r="C289" s="40"/>
      <c r="D289" s="189" t="s">
        <v>183</v>
      </c>
      <c r="E289" s="40"/>
      <c r="F289" s="190" t="s">
        <v>1292</v>
      </c>
      <c r="G289" s="40"/>
      <c r="H289" s="40"/>
      <c r="I289" s="191"/>
      <c r="J289" s="40"/>
      <c r="K289" s="40"/>
      <c r="L289" s="41"/>
      <c r="M289" s="192"/>
      <c r="N289" s="193"/>
      <c r="O289" s="74"/>
      <c r="P289" s="74"/>
      <c r="Q289" s="74"/>
      <c r="R289" s="74"/>
      <c r="S289" s="74"/>
      <c r="T289" s="75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21" t="s">
        <v>183</v>
      </c>
      <c r="AU289" s="21" t="s">
        <v>80</v>
      </c>
    </row>
    <row r="290" s="2" customFormat="1" ht="90" customHeight="1">
      <c r="A290" s="40"/>
      <c r="B290" s="175"/>
      <c r="C290" s="223" t="s">
        <v>593</v>
      </c>
      <c r="D290" s="223" t="s">
        <v>271</v>
      </c>
      <c r="E290" s="224" t="s">
        <v>1293</v>
      </c>
      <c r="F290" s="225" t="s">
        <v>1294</v>
      </c>
      <c r="G290" s="226" t="s">
        <v>1099</v>
      </c>
      <c r="H290" s="227">
        <v>3</v>
      </c>
      <c r="I290" s="228"/>
      <c r="J290" s="229">
        <f>ROUND(I290*H290,2)</f>
        <v>0</v>
      </c>
      <c r="K290" s="225" t="s">
        <v>3</v>
      </c>
      <c r="L290" s="230"/>
      <c r="M290" s="231" t="s">
        <v>3</v>
      </c>
      <c r="N290" s="232" t="s">
        <v>43</v>
      </c>
      <c r="O290" s="74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87" t="s">
        <v>386</v>
      </c>
      <c r="AT290" s="187" t="s">
        <v>271</v>
      </c>
      <c r="AU290" s="187" t="s">
        <v>80</v>
      </c>
      <c r="AY290" s="21" t="s">
        <v>141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1" t="s">
        <v>80</v>
      </c>
      <c r="BK290" s="188">
        <f>ROUND(I290*H290,2)</f>
        <v>0</v>
      </c>
      <c r="BL290" s="21" t="s">
        <v>302</v>
      </c>
      <c r="BM290" s="187" t="s">
        <v>904</v>
      </c>
    </row>
    <row r="291" s="13" customFormat="1">
      <c r="A291" s="13"/>
      <c r="B291" s="200"/>
      <c r="C291" s="13"/>
      <c r="D291" s="194" t="s">
        <v>216</v>
      </c>
      <c r="E291" s="201" t="s">
        <v>3</v>
      </c>
      <c r="F291" s="202" t="s">
        <v>1273</v>
      </c>
      <c r="G291" s="13"/>
      <c r="H291" s="203">
        <v>3</v>
      </c>
      <c r="I291" s="204"/>
      <c r="J291" s="13"/>
      <c r="K291" s="13"/>
      <c r="L291" s="200"/>
      <c r="M291" s="205"/>
      <c r="N291" s="206"/>
      <c r="O291" s="206"/>
      <c r="P291" s="206"/>
      <c r="Q291" s="206"/>
      <c r="R291" s="206"/>
      <c r="S291" s="206"/>
      <c r="T291" s="20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1" t="s">
        <v>216</v>
      </c>
      <c r="AU291" s="201" t="s">
        <v>80</v>
      </c>
      <c r="AV291" s="13" t="s">
        <v>82</v>
      </c>
      <c r="AW291" s="13" t="s">
        <v>34</v>
      </c>
      <c r="AX291" s="13" t="s">
        <v>72</v>
      </c>
      <c r="AY291" s="201" t="s">
        <v>141</v>
      </c>
    </row>
    <row r="292" s="15" customFormat="1">
      <c r="A292" s="15"/>
      <c r="B292" s="215"/>
      <c r="C292" s="15"/>
      <c r="D292" s="194" t="s">
        <v>216</v>
      </c>
      <c r="E292" s="216" t="s">
        <v>3</v>
      </c>
      <c r="F292" s="217" t="s">
        <v>220</v>
      </c>
      <c r="G292" s="15"/>
      <c r="H292" s="218">
        <v>3</v>
      </c>
      <c r="I292" s="219"/>
      <c r="J292" s="15"/>
      <c r="K292" s="15"/>
      <c r="L292" s="215"/>
      <c r="M292" s="220"/>
      <c r="N292" s="221"/>
      <c r="O292" s="221"/>
      <c r="P292" s="221"/>
      <c r="Q292" s="221"/>
      <c r="R292" s="221"/>
      <c r="S292" s="221"/>
      <c r="T292" s="22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6" t="s">
        <v>216</v>
      </c>
      <c r="AU292" s="216" t="s">
        <v>80</v>
      </c>
      <c r="AV292" s="15" t="s">
        <v>163</v>
      </c>
      <c r="AW292" s="15" t="s">
        <v>34</v>
      </c>
      <c r="AX292" s="15" t="s">
        <v>80</v>
      </c>
      <c r="AY292" s="216" t="s">
        <v>141</v>
      </c>
    </row>
    <row r="293" s="2" customFormat="1" ht="90" customHeight="1">
      <c r="A293" s="40"/>
      <c r="B293" s="175"/>
      <c r="C293" s="223" t="s">
        <v>597</v>
      </c>
      <c r="D293" s="223" t="s">
        <v>271</v>
      </c>
      <c r="E293" s="224" t="s">
        <v>1295</v>
      </c>
      <c r="F293" s="225" t="s">
        <v>1296</v>
      </c>
      <c r="G293" s="226" t="s">
        <v>1099</v>
      </c>
      <c r="H293" s="227">
        <v>1</v>
      </c>
      <c r="I293" s="228"/>
      <c r="J293" s="229">
        <f>ROUND(I293*H293,2)</f>
        <v>0</v>
      </c>
      <c r="K293" s="225" t="s">
        <v>3</v>
      </c>
      <c r="L293" s="230"/>
      <c r="M293" s="231" t="s">
        <v>3</v>
      </c>
      <c r="N293" s="232" t="s">
        <v>43</v>
      </c>
      <c r="O293" s="74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87" t="s">
        <v>386</v>
      </c>
      <c r="AT293" s="187" t="s">
        <v>271</v>
      </c>
      <c r="AU293" s="187" t="s">
        <v>80</v>
      </c>
      <c r="AY293" s="21" t="s">
        <v>141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1" t="s">
        <v>80</v>
      </c>
      <c r="BK293" s="188">
        <f>ROUND(I293*H293,2)</f>
        <v>0</v>
      </c>
      <c r="BL293" s="21" t="s">
        <v>302</v>
      </c>
      <c r="BM293" s="187" t="s">
        <v>907</v>
      </c>
    </row>
    <row r="294" s="13" customFormat="1">
      <c r="A294" s="13"/>
      <c r="B294" s="200"/>
      <c r="C294" s="13"/>
      <c r="D294" s="194" t="s">
        <v>216</v>
      </c>
      <c r="E294" s="201" t="s">
        <v>3</v>
      </c>
      <c r="F294" s="202" t="s">
        <v>1152</v>
      </c>
      <c r="G294" s="13"/>
      <c r="H294" s="203">
        <v>1</v>
      </c>
      <c r="I294" s="204"/>
      <c r="J294" s="13"/>
      <c r="K294" s="13"/>
      <c r="L294" s="200"/>
      <c r="M294" s="205"/>
      <c r="N294" s="206"/>
      <c r="O294" s="206"/>
      <c r="P294" s="206"/>
      <c r="Q294" s="206"/>
      <c r="R294" s="206"/>
      <c r="S294" s="206"/>
      <c r="T294" s="20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1" t="s">
        <v>216</v>
      </c>
      <c r="AU294" s="201" t="s">
        <v>80</v>
      </c>
      <c r="AV294" s="13" t="s">
        <v>82</v>
      </c>
      <c r="AW294" s="13" t="s">
        <v>34</v>
      </c>
      <c r="AX294" s="13" t="s">
        <v>72</v>
      </c>
      <c r="AY294" s="201" t="s">
        <v>141</v>
      </c>
    </row>
    <row r="295" s="15" customFormat="1">
      <c r="A295" s="15"/>
      <c r="B295" s="215"/>
      <c r="C295" s="15"/>
      <c r="D295" s="194" t="s">
        <v>216</v>
      </c>
      <c r="E295" s="216" t="s">
        <v>3</v>
      </c>
      <c r="F295" s="217" t="s">
        <v>220</v>
      </c>
      <c r="G295" s="15"/>
      <c r="H295" s="218">
        <v>1</v>
      </c>
      <c r="I295" s="219"/>
      <c r="J295" s="15"/>
      <c r="K295" s="15"/>
      <c r="L295" s="215"/>
      <c r="M295" s="220"/>
      <c r="N295" s="221"/>
      <c r="O295" s="221"/>
      <c r="P295" s="221"/>
      <c r="Q295" s="221"/>
      <c r="R295" s="221"/>
      <c r="S295" s="221"/>
      <c r="T295" s="22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6" t="s">
        <v>216</v>
      </c>
      <c r="AU295" s="216" t="s">
        <v>80</v>
      </c>
      <c r="AV295" s="15" t="s">
        <v>163</v>
      </c>
      <c r="AW295" s="15" t="s">
        <v>34</v>
      </c>
      <c r="AX295" s="15" t="s">
        <v>80</v>
      </c>
      <c r="AY295" s="216" t="s">
        <v>141</v>
      </c>
    </row>
    <row r="296" s="2" customFormat="1" ht="101.25" customHeight="1">
      <c r="A296" s="40"/>
      <c r="B296" s="175"/>
      <c r="C296" s="223" t="s">
        <v>601</v>
      </c>
      <c r="D296" s="223" t="s">
        <v>271</v>
      </c>
      <c r="E296" s="224" t="s">
        <v>1297</v>
      </c>
      <c r="F296" s="225" t="s">
        <v>1298</v>
      </c>
      <c r="G296" s="226" t="s">
        <v>1099</v>
      </c>
      <c r="H296" s="227">
        <v>1</v>
      </c>
      <c r="I296" s="228"/>
      <c r="J296" s="229">
        <f>ROUND(I296*H296,2)</f>
        <v>0</v>
      </c>
      <c r="K296" s="225" t="s">
        <v>3</v>
      </c>
      <c r="L296" s="230"/>
      <c r="M296" s="231" t="s">
        <v>3</v>
      </c>
      <c r="N296" s="232" t="s">
        <v>43</v>
      </c>
      <c r="O296" s="74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87" t="s">
        <v>386</v>
      </c>
      <c r="AT296" s="187" t="s">
        <v>271</v>
      </c>
      <c r="AU296" s="187" t="s">
        <v>80</v>
      </c>
      <c r="AY296" s="21" t="s">
        <v>141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1" t="s">
        <v>80</v>
      </c>
      <c r="BK296" s="188">
        <f>ROUND(I296*H296,2)</f>
        <v>0</v>
      </c>
      <c r="BL296" s="21" t="s">
        <v>302</v>
      </c>
      <c r="BM296" s="187" t="s">
        <v>910</v>
      </c>
    </row>
    <row r="297" s="13" customFormat="1">
      <c r="A297" s="13"/>
      <c r="B297" s="200"/>
      <c r="C297" s="13"/>
      <c r="D297" s="194" t="s">
        <v>216</v>
      </c>
      <c r="E297" s="201" t="s">
        <v>3</v>
      </c>
      <c r="F297" s="202" t="s">
        <v>1152</v>
      </c>
      <c r="G297" s="13"/>
      <c r="H297" s="203">
        <v>1</v>
      </c>
      <c r="I297" s="204"/>
      <c r="J297" s="13"/>
      <c r="K297" s="13"/>
      <c r="L297" s="200"/>
      <c r="M297" s="205"/>
      <c r="N297" s="206"/>
      <c r="O297" s="206"/>
      <c r="P297" s="206"/>
      <c r="Q297" s="206"/>
      <c r="R297" s="206"/>
      <c r="S297" s="206"/>
      <c r="T297" s="20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1" t="s">
        <v>216</v>
      </c>
      <c r="AU297" s="201" t="s">
        <v>80</v>
      </c>
      <c r="AV297" s="13" t="s">
        <v>82</v>
      </c>
      <c r="AW297" s="13" t="s">
        <v>34</v>
      </c>
      <c r="AX297" s="13" t="s">
        <v>72</v>
      </c>
      <c r="AY297" s="201" t="s">
        <v>141</v>
      </c>
    </row>
    <row r="298" s="15" customFormat="1">
      <c r="A298" s="15"/>
      <c r="B298" s="215"/>
      <c r="C298" s="15"/>
      <c r="D298" s="194" t="s">
        <v>216</v>
      </c>
      <c r="E298" s="216" t="s">
        <v>3</v>
      </c>
      <c r="F298" s="217" t="s">
        <v>220</v>
      </c>
      <c r="G298" s="15"/>
      <c r="H298" s="218">
        <v>1</v>
      </c>
      <c r="I298" s="219"/>
      <c r="J298" s="15"/>
      <c r="K298" s="15"/>
      <c r="L298" s="215"/>
      <c r="M298" s="220"/>
      <c r="N298" s="221"/>
      <c r="O298" s="221"/>
      <c r="P298" s="221"/>
      <c r="Q298" s="221"/>
      <c r="R298" s="221"/>
      <c r="S298" s="221"/>
      <c r="T298" s="22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16" t="s">
        <v>216</v>
      </c>
      <c r="AU298" s="216" t="s">
        <v>80</v>
      </c>
      <c r="AV298" s="15" t="s">
        <v>163</v>
      </c>
      <c r="AW298" s="15" t="s">
        <v>34</v>
      </c>
      <c r="AX298" s="15" t="s">
        <v>80</v>
      </c>
      <c r="AY298" s="216" t="s">
        <v>141</v>
      </c>
    </row>
    <row r="299" s="2" customFormat="1" ht="33" customHeight="1">
      <c r="A299" s="40"/>
      <c r="B299" s="175"/>
      <c r="C299" s="176" t="s">
        <v>607</v>
      </c>
      <c r="D299" s="176" t="s">
        <v>144</v>
      </c>
      <c r="E299" s="177" t="s">
        <v>1299</v>
      </c>
      <c r="F299" s="178" t="s">
        <v>1300</v>
      </c>
      <c r="G299" s="179" t="s">
        <v>1099</v>
      </c>
      <c r="H299" s="180">
        <v>11</v>
      </c>
      <c r="I299" s="181"/>
      <c r="J299" s="182">
        <f>ROUND(I299*H299,2)</f>
        <v>0</v>
      </c>
      <c r="K299" s="178" t="s">
        <v>311</v>
      </c>
      <c r="L299" s="41"/>
      <c r="M299" s="183" t="s">
        <v>3</v>
      </c>
      <c r="N299" s="184" t="s">
        <v>43</v>
      </c>
      <c r="O299" s="74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87" t="s">
        <v>302</v>
      </c>
      <c r="AT299" s="187" t="s">
        <v>144</v>
      </c>
      <c r="AU299" s="187" t="s">
        <v>80</v>
      </c>
      <c r="AY299" s="21" t="s">
        <v>141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1" t="s">
        <v>80</v>
      </c>
      <c r="BK299" s="188">
        <f>ROUND(I299*H299,2)</f>
        <v>0</v>
      </c>
      <c r="BL299" s="21" t="s">
        <v>302</v>
      </c>
      <c r="BM299" s="187" t="s">
        <v>913</v>
      </c>
    </row>
    <row r="300" s="2" customFormat="1">
      <c r="A300" s="40"/>
      <c r="B300" s="41"/>
      <c r="C300" s="40"/>
      <c r="D300" s="189" t="s">
        <v>183</v>
      </c>
      <c r="E300" s="40"/>
      <c r="F300" s="190" t="s">
        <v>1301</v>
      </c>
      <c r="G300" s="40"/>
      <c r="H300" s="40"/>
      <c r="I300" s="191"/>
      <c r="J300" s="40"/>
      <c r="K300" s="40"/>
      <c r="L300" s="41"/>
      <c r="M300" s="192"/>
      <c r="N300" s="193"/>
      <c r="O300" s="74"/>
      <c r="P300" s="74"/>
      <c r="Q300" s="74"/>
      <c r="R300" s="74"/>
      <c r="S300" s="74"/>
      <c r="T300" s="75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21" t="s">
        <v>183</v>
      </c>
      <c r="AU300" s="21" t="s">
        <v>80</v>
      </c>
    </row>
    <row r="301" s="2" customFormat="1" ht="168" customHeight="1">
      <c r="A301" s="40"/>
      <c r="B301" s="175"/>
      <c r="C301" s="223" t="s">
        <v>611</v>
      </c>
      <c r="D301" s="223" t="s">
        <v>271</v>
      </c>
      <c r="E301" s="224" t="s">
        <v>1302</v>
      </c>
      <c r="F301" s="225" t="s">
        <v>1303</v>
      </c>
      <c r="G301" s="226" t="s">
        <v>1099</v>
      </c>
      <c r="H301" s="227">
        <v>10</v>
      </c>
      <c r="I301" s="228"/>
      <c r="J301" s="229">
        <f>ROUND(I301*H301,2)</f>
        <v>0</v>
      </c>
      <c r="K301" s="225" t="s">
        <v>3</v>
      </c>
      <c r="L301" s="230"/>
      <c r="M301" s="231" t="s">
        <v>3</v>
      </c>
      <c r="N301" s="232" t="s">
        <v>43</v>
      </c>
      <c r="O301" s="74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87" t="s">
        <v>386</v>
      </c>
      <c r="AT301" s="187" t="s">
        <v>271</v>
      </c>
      <c r="AU301" s="187" t="s">
        <v>80</v>
      </c>
      <c r="AY301" s="21" t="s">
        <v>141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1" t="s">
        <v>80</v>
      </c>
      <c r="BK301" s="188">
        <f>ROUND(I301*H301,2)</f>
        <v>0</v>
      </c>
      <c r="BL301" s="21" t="s">
        <v>302</v>
      </c>
      <c r="BM301" s="187" t="s">
        <v>916</v>
      </c>
    </row>
    <row r="302" s="13" customFormat="1">
      <c r="A302" s="13"/>
      <c r="B302" s="200"/>
      <c r="C302" s="13"/>
      <c r="D302" s="194" t="s">
        <v>216</v>
      </c>
      <c r="E302" s="201" t="s">
        <v>3</v>
      </c>
      <c r="F302" s="202" t="s">
        <v>1304</v>
      </c>
      <c r="G302" s="13"/>
      <c r="H302" s="203">
        <v>10</v>
      </c>
      <c r="I302" s="204"/>
      <c r="J302" s="13"/>
      <c r="K302" s="13"/>
      <c r="L302" s="200"/>
      <c r="M302" s="205"/>
      <c r="N302" s="206"/>
      <c r="O302" s="206"/>
      <c r="P302" s="206"/>
      <c r="Q302" s="206"/>
      <c r="R302" s="206"/>
      <c r="S302" s="206"/>
      <c r="T302" s="20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1" t="s">
        <v>216</v>
      </c>
      <c r="AU302" s="201" t="s">
        <v>80</v>
      </c>
      <c r="AV302" s="13" t="s">
        <v>82</v>
      </c>
      <c r="AW302" s="13" t="s">
        <v>34</v>
      </c>
      <c r="AX302" s="13" t="s">
        <v>72</v>
      </c>
      <c r="AY302" s="201" t="s">
        <v>141</v>
      </c>
    </row>
    <row r="303" s="15" customFormat="1">
      <c r="A303" s="15"/>
      <c r="B303" s="215"/>
      <c r="C303" s="15"/>
      <c r="D303" s="194" t="s">
        <v>216</v>
      </c>
      <c r="E303" s="216" t="s">
        <v>3</v>
      </c>
      <c r="F303" s="217" t="s">
        <v>220</v>
      </c>
      <c r="G303" s="15"/>
      <c r="H303" s="218">
        <v>10</v>
      </c>
      <c r="I303" s="219"/>
      <c r="J303" s="15"/>
      <c r="K303" s="15"/>
      <c r="L303" s="215"/>
      <c r="M303" s="220"/>
      <c r="N303" s="221"/>
      <c r="O303" s="221"/>
      <c r="P303" s="221"/>
      <c r="Q303" s="221"/>
      <c r="R303" s="221"/>
      <c r="S303" s="221"/>
      <c r="T303" s="22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6" t="s">
        <v>216</v>
      </c>
      <c r="AU303" s="216" t="s">
        <v>80</v>
      </c>
      <c r="AV303" s="15" t="s">
        <v>163</v>
      </c>
      <c r="AW303" s="15" t="s">
        <v>34</v>
      </c>
      <c r="AX303" s="15" t="s">
        <v>80</v>
      </c>
      <c r="AY303" s="216" t="s">
        <v>141</v>
      </c>
    </row>
    <row r="304" s="2" customFormat="1" ht="168" customHeight="1">
      <c r="A304" s="40"/>
      <c r="B304" s="175"/>
      <c r="C304" s="223" t="s">
        <v>615</v>
      </c>
      <c r="D304" s="223" t="s">
        <v>271</v>
      </c>
      <c r="E304" s="224" t="s">
        <v>1305</v>
      </c>
      <c r="F304" s="225" t="s">
        <v>1306</v>
      </c>
      <c r="G304" s="226" t="s">
        <v>1099</v>
      </c>
      <c r="H304" s="227">
        <v>1</v>
      </c>
      <c r="I304" s="228"/>
      <c r="J304" s="229">
        <f>ROUND(I304*H304,2)</f>
        <v>0</v>
      </c>
      <c r="K304" s="225" t="s">
        <v>3</v>
      </c>
      <c r="L304" s="230"/>
      <c r="M304" s="231" t="s">
        <v>3</v>
      </c>
      <c r="N304" s="232" t="s">
        <v>43</v>
      </c>
      <c r="O304" s="74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87" t="s">
        <v>386</v>
      </c>
      <c r="AT304" s="187" t="s">
        <v>271</v>
      </c>
      <c r="AU304" s="187" t="s">
        <v>80</v>
      </c>
      <c r="AY304" s="21" t="s">
        <v>141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1" t="s">
        <v>80</v>
      </c>
      <c r="BK304" s="188">
        <f>ROUND(I304*H304,2)</f>
        <v>0</v>
      </c>
      <c r="BL304" s="21" t="s">
        <v>302</v>
      </c>
      <c r="BM304" s="187" t="s">
        <v>919</v>
      </c>
    </row>
    <row r="305" s="13" customFormat="1">
      <c r="A305" s="13"/>
      <c r="B305" s="200"/>
      <c r="C305" s="13"/>
      <c r="D305" s="194" t="s">
        <v>216</v>
      </c>
      <c r="E305" s="201" t="s">
        <v>3</v>
      </c>
      <c r="F305" s="202" t="s">
        <v>1152</v>
      </c>
      <c r="G305" s="13"/>
      <c r="H305" s="203">
        <v>1</v>
      </c>
      <c r="I305" s="204"/>
      <c r="J305" s="13"/>
      <c r="K305" s="13"/>
      <c r="L305" s="200"/>
      <c r="M305" s="205"/>
      <c r="N305" s="206"/>
      <c r="O305" s="206"/>
      <c r="P305" s="206"/>
      <c r="Q305" s="206"/>
      <c r="R305" s="206"/>
      <c r="S305" s="206"/>
      <c r="T305" s="20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1" t="s">
        <v>216</v>
      </c>
      <c r="AU305" s="201" t="s">
        <v>80</v>
      </c>
      <c r="AV305" s="13" t="s">
        <v>82</v>
      </c>
      <c r="AW305" s="13" t="s">
        <v>34</v>
      </c>
      <c r="AX305" s="13" t="s">
        <v>72</v>
      </c>
      <c r="AY305" s="201" t="s">
        <v>141</v>
      </c>
    </row>
    <row r="306" s="15" customFormat="1">
      <c r="A306" s="15"/>
      <c r="B306" s="215"/>
      <c r="C306" s="15"/>
      <c r="D306" s="194" t="s">
        <v>216</v>
      </c>
      <c r="E306" s="216" t="s">
        <v>3</v>
      </c>
      <c r="F306" s="217" t="s">
        <v>220</v>
      </c>
      <c r="G306" s="15"/>
      <c r="H306" s="218">
        <v>1</v>
      </c>
      <c r="I306" s="219"/>
      <c r="J306" s="15"/>
      <c r="K306" s="15"/>
      <c r="L306" s="215"/>
      <c r="M306" s="220"/>
      <c r="N306" s="221"/>
      <c r="O306" s="221"/>
      <c r="P306" s="221"/>
      <c r="Q306" s="221"/>
      <c r="R306" s="221"/>
      <c r="S306" s="221"/>
      <c r="T306" s="22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6" t="s">
        <v>216</v>
      </c>
      <c r="AU306" s="216" t="s">
        <v>80</v>
      </c>
      <c r="AV306" s="15" t="s">
        <v>163</v>
      </c>
      <c r="AW306" s="15" t="s">
        <v>34</v>
      </c>
      <c r="AX306" s="15" t="s">
        <v>80</v>
      </c>
      <c r="AY306" s="216" t="s">
        <v>141</v>
      </c>
    </row>
    <row r="307" s="12" customFormat="1" ht="25.92" customHeight="1">
      <c r="A307" s="12"/>
      <c r="B307" s="162"/>
      <c r="C307" s="12"/>
      <c r="D307" s="163" t="s">
        <v>71</v>
      </c>
      <c r="E307" s="164" t="s">
        <v>1307</v>
      </c>
      <c r="F307" s="164" t="s">
        <v>1308</v>
      </c>
      <c r="G307" s="12"/>
      <c r="H307" s="12"/>
      <c r="I307" s="165"/>
      <c r="J307" s="166">
        <f>BK307</f>
        <v>0</v>
      </c>
      <c r="K307" s="12"/>
      <c r="L307" s="162"/>
      <c r="M307" s="167"/>
      <c r="N307" s="168"/>
      <c r="O307" s="168"/>
      <c r="P307" s="169">
        <f>SUM(P308:P315)</f>
        <v>0</v>
      </c>
      <c r="Q307" s="168"/>
      <c r="R307" s="169">
        <f>SUM(R308:R315)</f>
        <v>0</v>
      </c>
      <c r="S307" s="168"/>
      <c r="T307" s="170">
        <f>SUM(T308:T315)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3" t="s">
        <v>80</v>
      </c>
      <c r="AT307" s="171" t="s">
        <v>71</v>
      </c>
      <c r="AU307" s="171" t="s">
        <v>72</v>
      </c>
      <c r="AY307" s="163" t="s">
        <v>141</v>
      </c>
      <c r="BK307" s="172">
        <f>SUM(BK308:BK315)</f>
        <v>0</v>
      </c>
    </row>
    <row r="308" s="2" customFormat="1" ht="44.25" customHeight="1">
      <c r="A308" s="40"/>
      <c r="B308" s="175"/>
      <c r="C308" s="176" t="s">
        <v>618</v>
      </c>
      <c r="D308" s="176" t="s">
        <v>144</v>
      </c>
      <c r="E308" s="177" t="s">
        <v>1309</v>
      </c>
      <c r="F308" s="178" t="s">
        <v>1310</v>
      </c>
      <c r="G308" s="179" t="s">
        <v>147</v>
      </c>
      <c r="H308" s="180">
        <v>1</v>
      </c>
      <c r="I308" s="181"/>
      <c r="J308" s="182">
        <f>ROUND(I308*H308,2)</f>
        <v>0</v>
      </c>
      <c r="K308" s="178" t="s">
        <v>3</v>
      </c>
      <c r="L308" s="41"/>
      <c r="M308" s="183" t="s">
        <v>3</v>
      </c>
      <c r="N308" s="184" t="s">
        <v>43</v>
      </c>
      <c r="O308" s="74"/>
      <c r="P308" s="185">
        <f>O308*H308</f>
        <v>0</v>
      </c>
      <c r="Q308" s="185">
        <v>0</v>
      </c>
      <c r="R308" s="185">
        <f>Q308*H308</f>
        <v>0</v>
      </c>
      <c r="S308" s="185">
        <v>0</v>
      </c>
      <c r="T308" s="18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187" t="s">
        <v>302</v>
      </c>
      <c r="AT308" s="187" t="s">
        <v>144</v>
      </c>
      <c r="AU308" s="187" t="s">
        <v>80</v>
      </c>
      <c r="AY308" s="21" t="s">
        <v>141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1" t="s">
        <v>80</v>
      </c>
      <c r="BK308" s="188">
        <f>ROUND(I308*H308,2)</f>
        <v>0</v>
      </c>
      <c r="BL308" s="21" t="s">
        <v>302</v>
      </c>
      <c r="BM308" s="187" t="s">
        <v>922</v>
      </c>
    </row>
    <row r="309" s="2" customFormat="1" ht="37.8" customHeight="1">
      <c r="A309" s="40"/>
      <c r="B309" s="175"/>
      <c r="C309" s="176" t="s">
        <v>626</v>
      </c>
      <c r="D309" s="176" t="s">
        <v>144</v>
      </c>
      <c r="E309" s="177" t="s">
        <v>1311</v>
      </c>
      <c r="F309" s="178" t="s">
        <v>1312</v>
      </c>
      <c r="G309" s="179" t="s">
        <v>147</v>
      </c>
      <c r="H309" s="180">
        <v>1</v>
      </c>
      <c r="I309" s="181"/>
      <c r="J309" s="182">
        <f>ROUND(I309*H309,2)</f>
        <v>0</v>
      </c>
      <c r="K309" s="178" t="s">
        <v>3</v>
      </c>
      <c r="L309" s="41"/>
      <c r="M309" s="183" t="s">
        <v>3</v>
      </c>
      <c r="N309" s="184" t="s">
        <v>43</v>
      </c>
      <c r="O309" s="74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87" t="s">
        <v>302</v>
      </c>
      <c r="AT309" s="187" t="s">
        <v>144</v>
      </c>
      <c r="AU309" s="187" t="s">
        <v>80</v>
      </c>
      <c r="AY309" s="21" t="s">
        <v>141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1" t="s">
        <v>80</v>
      </c>
      <c r="BK309" s="188">
        <f>ROUND(I309*H309,2)</f>
        <v>0</v>
      </c>
      <c r="BL309" s="21" t="s">
        <v>302</v>
      </c>
      <c r="BM309" s="187" t="s">
        <v>927</v>
      </c>
    </row>
    <row r="310" s="2" customFormat="1" ht="44.25" customHeight="1">
      <c r="A310" s="40"/>
      <c r="B310" s="175"/>
      <c r="C310" s="176" t="s">
        <v>631</v>
      </c>
      <c r="D310" s="176" t="s">
        <v>144</v>
      </c>
      <c r="E310" s="177" t="s">
        <v>1313</v>
      </c>
      <c r="F310" s="178" t="s">
        <v>1314</v>
      </c>
      <c r="G310" s="179" t="s">
        <v>147</v>
      </c>
      <c r="H310" s="180">
        <v>1</v>
      </c>
      <c r="I310" s="181"/>
      <c r="J310" s="182">
        <f>ROUND(I310*H310,2)</f>
        <v>0</v>
      </c>
      <c r="K310" s="178" t="s">
        <v>3</v>
      </c>
      <c r="L310" s="41"/>
      <c r="M310" s="183" t="s">
        <v>3</v>
      </c>
      <c r="N310" s="184" t="s">
        <v>43</v>
      </c>
      <c r="O310" s="74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87" t="s">
        <v>302</v>
      </c>
      <c r="AT310" s="187" t="s">
        <v>144</v>
      </c>
      <c r="AU310" s="187" t="s">
        <v>80</v>
      </c>
      <c r="AY310" s="21" t="s">
        <v>141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1" t="s">
        <v>80</v>
      </c>
      <c r="BK310" s="188">
        <f>ROUND(I310*H310,2)</f>
        <v>0</v>
      </c>
      <c r="BL310" s="21" t="s">
        <v>302</v>
      </c>
      <c r="BM310" s="187" t="s">
        <v>930</v>
      </c>
    </row>
    <row r="311" s="2" customFormat="1" ht="49.05" customHeight="1">
      <c r="A311" s="40"/>
      <c r="B311" s="175"/>
      <c r="C311" s="176" t="s">
        <v>636</v>
      </c>
      <c r="D311" s="176" t="s">
        <v>144</v>
      </c>
      <c r="E311" s="177" t="s">
        <v>1315</v>
      </c>
      <c r="F311" s="178" t="s">
        <v>1316</v>
      </c>
      <c r="G311" s="179" t="s">
        <v>1099</v>
      </c>
      <c r="H311" s="180">
        <v>5</v>
      </c>
      <c r="I311" s="181"/>
      <c r="J311" s="182">
        <f>ROUND(I311*H311,2)</f>
        <v>0</v>
      </c>
      <c r="K311" s="178" t="s">
        <v>3</v>
      </c>
      <c r="L311" s="41"/>
      <c r="M311" s="183" t="s">
        <v>3</v>
      </c>
      <c r="N311" s="184" t="s">
        <v>43</v>
      </c>
      <c r="O311" s="74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187" t="s">
        <v>302</v>
      </c>
      <c r="AT311" s="187" t="s">
        <v>144</v>
      </c>
      <c r="AU311" s="187" t="s">
        <v>80</v>
      </c>
      <c r="AY311" s="21" t="s">
        <v>141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1" t="s">
        <v>80</v>
      </c>
      <c r="BK311" s="188">
        <f>ROUND(I311*H311,2)</f>
        <v>0</v>
      </c>
      <c r="BL311" s="21" t="s">
        <v>302</v>
      </c>
      <c r="BM311" s="187" t="s">
        <v>934</v>
      </c>
    </row>
    <row r="312" s="2" customFormat="1" ht="24.15" customHeight="1">
      <c r="A312" s="40"/>
      <c r="B312" s="175"/>
      <c r="C312" s="176" t="s">
        <v>642</v>
      </c>
      <c r="D312" s="176" t="s">
        <v>144</v>
      </c>
      <c r="E312" s="177" t="s">
        <v>1317</v>
      </c>
      <c r="F312" s="178" t="s">
        <v>1318</v>
      </c>
      <c r="G312" s="179" t="s">
        <v>1099</v>
      </c>
      <c r="H312" s="180">
        <v>5</v>
      </c>
      <c r="I312" s="181"/>
      <c r="J312" s="182">
        <f>ROUND(I312*H312,2)</f>
        <v>0</v>
      </c>
      <c r="K312" s="178" t="s">
        <v>3</v>
      </c>
      <c r="L312" s="41"/>
      <c r="M312" s="183" t="s">
        <v>3</v>
      </c>
      <c r="N312" s="184" t="s">
        <v>43</v>
      </c>
      <c r="O312" s="74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187" t="s">
        <v>302</v>
      </c>
      <c r="AT312" s="187" t="s">
        <v>144</v>
      </c>
      <c r="AU312" s="187" t="s">
        <v>80</v>
      </c>
      <c r="AY312" s="21" t="s">
        <v>141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1" t="s">
        <v>80</v>
      </c>
      <c r="BK312" s="188">
        <f>ROUND(I312*H312,2)</f>
        <v>0</v>
      </c>
      <c r="BL312" s="21" t="s">
        <v>302</v>
      </c>
      <c r="BM312" s="187" t="s">
        <v>937</v>
      </c>
    </row>
    <row r="313" s="2" customFormat="1" ht="24.15" customHeight="1">
      <c r="A313" s="40"/>
      <c r="B313" s="175"/>
      <c r="C313" s="176" t="s">
        <v>651</v>
      </c>
      <c r="D313" s="176" t="s">
        <v>144</v>
      </c>
      <c r="E313" s="177" t="s">
        <v>1319</v>
      </c>
      <c r="F313" s="178" t="s">
        <v>1320</v>
      </c>
      <c r="G313" s="179" t="s">
        <v>344</v>
      </c>
      <c r="H313" s="180">
        <v>10</v>
      </c>
      <c r="I313" s="181"/>
      <c r="J313" s="182">
        <f>ROUND(I313*H313,2)</f>
        <v>0</v>
      </c>
      <c r="K313" s="178" t="s">
        <v>3</v>
      </c>
      <c r="L313" s="41"/>
      <c r="M313" s="183" t="s">
        <v>3</v>
      </c>
      <c r="N313" s="184" t="s">
        <v>43</v>
      </c>
      <c r="O313" s="74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187" t="s">
        <v>302</v>
      </c>
      <c r="AT313" s="187" t="s">
        <v>144</v>
      </c>
      <c r="AU313" s="187" t="s">
        <v>80</v>
      </c>
      <c r="AY313" s="21" t="s">
        <v>141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1" t="s">
        <v>80</v>
      </c>
      <c r="BK313" s="188">
        <f>ROUND(I313*H313,2)</f>
        <v>0</v>
      </c>
      <c r="BL313" s="21" t="s">
        <v>302</v>
      </c>
      <c r="BM313" s="187" t="s">
        <v>940</v>
      </c>
    </row>
    <row r="314" s="2" customFormat="1" ht="24.15" customHeight="1">
      <c r="A314" s="40"/>
      <c r="B314" s="175"/>
      <c r="C314" s="176" t="s">
        <v>656</v>
      </c>
      <c r="D314" s="176" t="s">
        <v>144</v>
      </c>
      <c r="E314" s="177" t="s">
        <v>1321</v>
      </c>
      <c r="F314" s="178" t="s">
        <v>1322</v>
      </c>
      <c r="G314" s="179" t="s">
        <v>1057</v>
      </c>
      <c r="H314" s="180">
        <v>2</v>
      </c>
      <c r="I314" s="181"/>
      <c r="J314" s="182">
        <f>ROUND(I314*H314,2)</f>
        <v>0</v>
      </c>
      <c r="K314" s="178" t="s">
        <v>3</v>
      </c>
      <c r="L314" s="41"/>
      <c r="M314" s="183" t="s">
        <v>3</v>
      </c>
      <c r="N314" s="184" t="s">
        <v>43</v>
      </c>
      <c r="O314" s="74"/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187" t="s">
        <v>302</v>
      </c>
      <c r="AT314" s="187" t="s">
        <v>144</v>
      </c>
      <c r="AU314" s="187" t="s">
        <v>80</v>
      </c>
      <c r="AY314" s="21" t="s">
        <v>141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1" t="s">
        <v>80</v>
      </c>
      <c r="BK314" s="188">
        <f>ROUND(I314*H314,2)</f>
        <v>0</v>
      </c>
      <c r="BL314" s="21" t="s">
        <v>302</v>
      </c>
      <c r="BM314" s="187" t="s">
        <v>942</v>
      </c>
    </row>
    <row r="315" s="2" customFormat="1" ht="44.25" customHeight="1">
      <c r="A315" s="40"/>
      <c r="B315" s="175"/>
      <c r="C315" s="176" t="s">
        <v>661</v>
      </c>
      <c r="D315" s="176" t="s">
        <v>144</v>
      </c>
      <c r="E315" s="177" t="s">
        <v>1323</v>
      </c>
      <c r="F315" s="178" t="s">
        <v>1324</v>
      </c>
      <c r="G315" s="179" t="s">
        <v>1057</v>
      </c>
      <c r="H315" s="180">
        <v>4</v>
      </c>
      <c r="I315" s="181"/>
      <c r="J315" s="182">
        <f>ROUND(I315*H315,2)</f>
        <v>0</v>
      </c>
      <c r="K315" s="178" t="s">
        <v>3</v>
      </c>
      <c r="L315" s="41"/>
      <c r="M315" s="183" t="s">
        <v>3</v>
      </c>
      <c r="N315" s="184" t="s">
        <v>43</v>
      </c>
      <c r="O315" s="74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87" t="s">
        <v>302</v>
      </c>
      <c r="AT315" s="187" t="s">
        <v>144</v>
      </c>
      <c r="AU315" s="187" t="s">
        <v>80</v>
      </c>
      <c r="AY315" s="21" t="s">
        <v>141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1" t="s">
        <v>80</v>
      </c>
      <c r="BK315" s="188">
        <f>ROUND(I315*H315,2)</f>
        <v>0</v>
      </c>
      <c r="BL315" s="21" t="s">
        <v>302</v>
      </c>
      <c r="BM315" s="187" t="s">
        <v>945</v>
      </c>
    </row>
    <row r="316" s="12" customFormat="1" ht="25.92" customHeight="1">
      <c r="A316" s="12"/>
      <c r="B316" s="162"/>
      <c r="C316" s="12"/>
      <c r="D316" s="163" t="s">
        <v>71</v>
      </c>
      <c r="E316" s="164" t="s">
        <v>1325</v>
      </c>
      <c r="F316" s="164" t="s">
        <v>1326</v>
      </c>
      <c r="G316" s="12"/>
      <c r="H316" s="12"/>
      <c r="I316" s="165"/>
      <c r="J316" s="166">
        <f>BK316</f>
        <v>0</v>
      </c>
      <c r="K316" s="12"/>
      <c r="L316" s="162"/>
      <c r="M316" s="167"/>
      <c r="N316" s="168"/>
      <c r="O316" s="168"/>
      <c r="P316" s="169">
        <f>SUM(P317:P319)</f>
        <v>0</v>
      </c>
      <c r="Q316" s="168"/>
      <c r="R316" s="169">
        <f>SUM(R317:R319)</f>
        <v>0</v>
      </c>
      <c r="S316" s="168"/>
      <c r="T316" s="17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3" t="s">
        <v>80</v>
      </c>
      <c r="AT316" s="171" t="s">
        <v>71</v>
      </c>
      <c r="AU316" s="171" t="s">
        <v>72</v>
      </c>
      <c r="AY316" s="163" t="s">
        <v>141</v>
      </c>
      <c r="BK316" s="172">
        <f>SUM(BK317:BK319)</f>
        <v>0</v>
      </c>
    </row>
    <row r="317" s="2" customFormat="1" ht="21.75" customHeight="1">
      <c r="A317" s="40"/>
      <c r="B317" s="175"/>
      <c r="C317" s="176" t="s">
        <v>666</v>
      </c>
      <c r="D317" s="176" t="s">
        <v>144</v>
      </c>
      <c r="E317" s="177" t="s">
        <v>1327</v>
      </c>
      <c r="F317" s="178" t="s">
        <v>1328</v>
      </c>
      <c r="G317" s="179" t="s">
        <v>147</v>
      </c>
      <c r="H317" s="180">
        <v>1</v>
      </c>
      <c r="I317" s="181"/>
      <c r="J317" s="182">
        <f>ROUND(I317*H317,2)</f>
        <v>0</v>
      </c>
      <c r="K317" s="178" t="s">
        <v>3</v>
      </c>
      <c r="L317" s="41"/>
      <c r="M317" s="183" t="s">
        <v>3</v>
      </c>
      <c r="N317" s="184" t="s">
        <v>43</v>
      </c>
      <c r="O317" s="74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187" t="s">
        <v>1058</v>
      </c>
      <c r="AT317" s="187" t="s">
        <v>144</v>
      </c>
      <c r="AU317" s="187" t="s">
        <v>80</v>
      </c>
      <c r="AY317" s="21" t="s">
        <v>141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1" t="s">
        <v>80</v>
      </c>
      <c r="BK317" s="188">
        <f>ROUND(I317*H317,2)</f>
        <v>0</v>
      </c>
      <c r="BL317" s="21" t="s">
        <v>1058</v>
      </c>
      <c r="BM317" s="187" t="s">
        <v>948</v>
      </c>
    </row>
    <row r="318" s="2" customFormat="1" ht="24.15" customHeight="1">
      <c r="A318" s="40"/>
      <c r="B318" s="175"/>
      <c r="C318" s="176" t="s">
        <v>681</v>
      </c>
      <c r="D318" s="176" t="s">
        <v>144</v>
      </c>
      <c r="E318" s="177" t="s">
        <v>1329</v>
      </c>
      <c r="F318" s="178" t="s">
        <v>1330</v>
      </c>
      <c r="G318" s="179" t="s">
        <v>1099</v>
      </c>
      <c r="H318" s="180">
        <v>1</v>
      </c>
      <c r="I318" s="181"/>
      <c r="J318" s="182">
        <f>ROUND(I318*H318,2)</f>
        <v>0</v>
      </c>
      <c r="K318" s="178" t="s">
        <v>3</v>
      </c>
      <c r="L318" s="41"/>
      <c r="M318" s="183" t="s">
        <v>3</v>
      </c>
      <c r="N318" s="184" t="s">
        <v>43</v>
      </c>
      <c r="O318" s="74"/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87" t="s">
        <v>1058</v>
      </c>
      <c r="AT318" s="187" t="s">
        <v>144</v>
      </c>
      <c r="AU318" s="187" t="s">
        <v>80</v>
      </c>
      <c r="AY318" s="21" t="s">
        <v>141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1" t="s">
        <v>80</v>
      </c>
      <c r="BK318" s="188">
        <f>ROUND(I318*H318,2)</f>
        <v>0</v>
      </c>
      <c r="BL318" s="21" t="s">
        <v>1058</v>
      </c>
      <c r="BM318" s="187" t="s">
        <v>961</v>
      </c>
    </row>
    <row r="319" s="2" customFormat="1" ht="16.5" customHeight="1">
      <c r="A319" s="40"/>
      <c r="B319" s="175"/>
      <c r="C319" s="176" t="s">
        <v>686</v>
      </c>
      <c r="D319" s="176" t="s">
        <v>144</v>
      </c>
      <c r="E319" s="177" t="s">
        <v>1331</v>
      </c>
      <c r="F319" s="178" t="s">
        <v>1332</v>
      </c>
      <c r="G319" s="179" t="s">
        <v>1099</v>
      </c>
      <c r="H319" s="180">
        <v>1</v>
      </c>
      <c r="I319" s="181"/>
      <c r="J319" s="182">
        <f>ROUND(I319*H319,2)</f>
        <v>0</v>
      </c>
      <c r="K319" s="178" t="s">
        <v>3</v>
      </c>
      <c r="L319" s="41"/>
      <c r="M319" s="245" t="s">
        <v>3</v>
      </c>
      <c r="N319" s="246" t="s">
        <v>43</v>
      </c>
      <c r="O319" s="198"/>
      <c r="P319" s="247">
        <f>O319*H319</f>
        <v>0</v>
      </c>
      <c r="Q319" s="247">
        <v>0</v>
      </c>
      <c r="R319" s="247">
        <f>Q319*H319</f>
        <v>0</v>
      </c>
      <c r="S319" s="247">
        <v>0</v>
      </c>
      <c r="T319" s="24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187" t="s">
        <v>1058</v>
      </c>
      <c r="AT319" s="187" t="s">
        <v>144</v>
      </c>
      <c r="AU319" s="187" t="s">
        <v>80</v>
      </c>
      <c r="AY319" s="21" t="s">
        <v>141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1" t="s">
        <v>80</v>
      </c>
      <c r="BK319" s="188">
        <f>ROUND(I319*H319,2)</f>
        <v>0</v>
      </c>
      <c r="BL319" s="21" t="s">
        <v>1058</v>
      </c>
      <c r="BM319" s="187" t="s">
        <v>966</v>
      </c>
    </row>
    <row r="320" s="2" customFormat="1" ht="6.96" customHeight="1">
      <c r="A320" s="40"/>
      <c r="B320" s="57"/>
      <c r="C320" s="58"/>
      <c r="D320" s="58"/>
      <c r="E320" s="58"/>
      <c r="F320" s="58"/>
      <c r="G320" s="58"/>
      <c r="H320" s="58"/>
      <c r="I320" s="58"/>
      <c r="J320" s="58"/>
      <c r="K320" s="58"/>
      <c r="L320" s="41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autoFilter ref="C102:K31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5_01/741210001"/>
    <hyperlink ref="F113" r:id="rId2" display="https://podminky.urs.cz/item/CS_URS_2025_01/741210004"/>
    <hyperlink ref="F134" r:id="rId3" display="https://podminky.urs.cz/item/CS_URS_2025_01/741313041"/>
    <hyperlink ref="F139" r:id="rId4" display="https://podminky.urs.cz/item/CS_URS_2025_01/741310031"/>
    <hyperlink ref="F144" r:id="rId5" display="https://podminky.urs.cz/item/CS_URS_2025_01/741310213"/>
    <hyperlink ref="F149" r:id="rId6" display="https://podminky.urs.cz/item/CS_URS_2025_01/741311002"/>
    <hyperlink ref="F159" r:id="rId7" display="https://podminky.urs.cz/item/CS_URS_2025_01/741124701"/>
    <hyperlink ref="F165" r:id="rId8" display="https://podminky.urs.cz/item/CS_URS_2025_01/210813011"/>
    <hyperlink ref="F187" r:id="rId9" display="https://podminky.urs.cz/item/CS_URS_2025_01/210813061"/>
    <hyperlink ref="F193" r:id="rId10" display="https://podminky.urs.cz/item/CS_URS_2025_01/210813063"/>
    <hyperlink ref="F199" r:id="rId11" display="https://podminky.urs.cz/item/CS_URS_2025_01/210813037"/>
    <hyperlink ref="F229" r:id="rId12" display="https://podminky.urs.cz/item/CS_URS_2025_01/741130001"/>
    <hyperlink ref="F231" r:id="rId13" display="https://podminky.urs.cz/item/CS_URS_2025_01/741130003"/>
    <hyperlink ref="F233" r:id="rId14" display="https://podminky.urs.cz/item/CS_URS_2025_01/741130004"/>
    <hyperlink ref="F235" r:id="rId15" display="https://podminky.urs.cz/item/CS_URS_2025_01/741130006"/>
    <hyperlink ref="F237" r:id="rId16" display="https://podminky.urs.cz/item/CS_URS_2025_01/741130007"/>
    <hyperlink ref="F239" r:id="rId17" display="https://podminky.urs.cz/item/CS_URS_2025_01/741130011"/>
    <hyperlink ref="F242" r:id="rId18" display="https://podminky.urs.cz/item/CS_URS_2025_01/741910301"/>
    <hyperlink ref="F248" r:id="rId19" display="https://podminky.urs.cz/item/CS_URS_2025_01/741910421"/>
    <hyperlink ref="F250" r:id="rId20" display="https://podminky.urs.cz/item/CS_URS_2025_01/741910412"/>
    <hyperlink ref="F260" r:id="rId21" display="https://podminky.urs.cz/item/CS_URS_2025_01/210021055"/>
    <hyperlink ref="F272" r:id="rId22" display="https://podminky.urs.cz/item/CS_URS_2025_01/741110511"/>
    <hyperlink ref="F283" r:id="rId23" display="https://podminky.urs.cz/item/CS_URS_2025_01/741112021"/>
    <hyperlink ref="F289" r:id="rId24" display="https://podminky.urs.cz/item/CS_URS_2025_01/741372062"/>
    <hyperlink ref="F300" r:id="rId25" display="https://podminky.urs.cz/item/CS_URS_2025_01/7413720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1" customFormat="1" ht="12" customHeight="1">
      <c r="B8" s="24"/>
      <c r="D8" s="34" t="s">
        <v>113</v>
      </c>
      <c r="L8" s="24"/>
    </row>
    <row r="9" s="2" customFormat="1" ht="16.5" customHeight="1">
      <c r="A9" s="40"/>
      <c r="B9" s="41"/>
      <c r="C9" s="40"/>
      <c r="D9" s="40"/>
      <c r="E9" s="126" t="s">
        <v>187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188</v>
      </c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1333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21</v>
      </c>
      <c r="J13" s="29" t="s">
        <v>3</v>
      </c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22</v>
      </c>
      <c r="E14" s="40"/>
      <c r="F14" s="29" t="s">
        <v>23</v>
      </c>
      <c r="G14" s="40"/>
      <c r="H14" s="40"/>
      <c r="I14" s="34" t="s">
        <v>24</v>
      </c>
      <c r="J14" s="66" t="str">
        <f>'Rekapitulace stavby'!AN8</f>
        <v>31. 7. 2025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26</v>
      </c>
      <c r="E16" s="40"/>
      <c r="F16" s="40"/>
      <c r="G16" s="40"/>
      <c r="H16" s="40"/>
      <c r="I16" s="34" t="s">
        <v>27</v>
      </c>
      <c r="J16" s="29" t="s">
        <v>3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28</v>
      </c>
      <c r="F17" s="40"/>
      <c r="G17" s="40"/>
      <c r="H17" s="40"/>
      <c r="I17" s="34" t="s">
        <v>29</v>
      </c>
      <c r="J17" s="29" t="s">
        <v>3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30</v>
      </c>
      <c r="E19" s="40"/>
      <c r="F19" s="40"/>
      <c r="G19" s="40"/>
      <c r="H19" s="40"/>
      <c r="I19" s="34" t="s">
        <v>27</v>
      </c>
      <c r="J19" s="35" t="str">
        <f>'Rekapitulace stavby'!AN13</f>
        <v>Vyplň údaj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29</v>
      </c>
      <c r="J20" s="35" t="str">
        <f>'Rekapitulace stavby'!AN14</f>
        <v>Vyplň údaj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32</v>
      </c>
      <c r="E22" s="40"/>
      <c r="F22" s="40"/>
      <c r="G22" s="40"/>
      <c r="H22" s="40"/>
      <c r="I22" s="34" t="s">
        <v>27</v>
      </c>
      <c r="J22" s="29" t="s">
        <v>3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33</v>
      </c>
      <c r="F23" s="40"/>
      <c r="G23" s="40"/>
      <c r="H23" s="40"/>
      <c r="I23" s="34" t="s">
        <v>29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35</v>
      </c>
      <c r="E25" s="40"/>
      <c r="F25" s="40"/>
      <c r="G25" s="40"/>
      <c r="H25" s="40"/>
      <c r="I25" s="34" t="s">
        <v>27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33</v>
      </c>
      <c r="F26" s="40"/>
      <c r="G26" s="40"/>
      <c r="H26" s="40"/>
      <c r="I26" s="34" t="s">
        <v>29</v>
      </c>
      <c r="J26" s="29" t="s">
        <v>3</v>
      </c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28"/>
      <c r="B29" s="129"/>
      <c r="C29" s="128"/>
      <c r="D29" s="128"/>
      <c r="E29" s="38" t="s">
        <v>37</v>
      </c>
      <c r="F29" s="38"/>
      <c r="G29" s="38"/>
      <c r="H29" s="38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1" t="s">
        <v>38</v>
      </c>
      <c r="E32" s="40"/>
      <c r="F32" s="40"/>
      <c r="G32" s="40"/>
      <c r="H32" s="40"/>
      <c r="I32" s="40"/>
      <c r="J32" s="92">
        <f>ROUND(J86, 2)</f>
        <v>0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32" t="s">
        <v>42</v>
      </c>
      <c r="E35" s="34" t="s">
        <v>43</v>
      </c>
      <c r="F35" s="133">
        <f>ROUND((SUM(BE86:BE88)),  2)</f>
        <v>0</v>
      </c>
      <c r="G35" s="40"/>
      <c r="H35" s="40"/>
      <c r="I35" s="134">
        <v>0.20999999999999999</v>
      </c>
      <c r="J35" s="133">
        <f>ROUND(((SUM(BE86:BE88))*I35),  2)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ROUND((SUM(BF86:BF88)),  2)</f>
        <v>0</v>
      </c>
      <c r="G36" s="40"/>
      <c r="H36" s="40"/>
      <c r="I36" s="134">
        <v>0.12</v>
      </c>
      <c r="J36" s="133">
        <f>ROUND(((SUM(BF86:BF88))*I36),  2)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ROUND((SUM(BG86:BG88)),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ROUND((SUM(BH86:BH88)),  2)</f>
        <v>0</v>
      </c>
      <c r="G38" s="40"/>
      <c r="H38" s="40"/>
      <c r="I38" s="134">
        <v>0.12</v>
      </c>
      <c r="J38" s="133">
        <f>0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ROUND((SUM(BI86:BI88)),  2)</f>
        <v>0</v>
      </c>
      <c r="G39" s="40"/>
      <c r="H39" s="40"/>
      <c r="I39" s="134">
        <v>0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FN Brno – Modernizace heliportů,Bohunice - MAIN</v>
      </c>
      <c r="F50" s="34"/>
      <c r="G50" s="34"/>
      <c r="H50" s="34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113</v>
      </c>
      <c r="L51" s="24"/>
    </row>
    <row r="52" s="2" customFormat="1" ht="16.5" customHeight="1">
      <c r="A52" s="40"/>
      <c r="B52" s="41"/>
      <c r="C52" s="40"/>
      <c r="D52" s="40"/>
      <c r="E52" s="126" t="s">
        <v>187</v>
      </c>
      <c r="F52" s="40"/>
      <c r="G52" s="40"/>
      <c r="H52" s="40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188</v>
      </c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D3 - PBŘ</v>
      </c>
      <c r="F54" s="40"/>
      <c r="G54" s="40"/>
      <c r="H54" s="40"/>
      <c r="I54" s="40"/>
      <c r="J54" s="40"/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0"/>
      <c r="E56" s="40"/>
      <c r="F56" s="29" t="str">
        <f>F14</f>
        <v>FN Brno- Bohunice</v>
      </c>
      <c r="G56" s="40"/>
      <c r="H56" s="40"/>
      <c r="I56" s="34" t="s">
        <v>24</v>
      </c>
      <c r="J56" s="66" t="str">
        <f>IF(J14="","",J14)</f>
        <v>31. 7. 2025</v>
      </c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0"/>
      <c r="E58" s="40"/>
      <c r="F58" s="29" t="str">
        <f>E17</f>
        <v>FN Brmo</v>
      </c>
      <c r="G58" s="40"/>
      <c r="H58" s="40"/>
      <c r="I58" s="34" t="s">
        <v>32</v>
      </c>
      <c r="J58" s="38" t="str">
        <f>E23</f>
        <v>Techniserv, spol. s r.o.</v>
      </c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0"/>
      <c r="E59" s="40"/>
      <c r="F59" s="29" t="str">
        <f>IF(E20="","",E20)</f>
        <v>Vyplň údaj</v>
      </c>
      <c r="G59" s="40"/>
      <c r="H59" s="40"/>
      <c r="I59" s="34" t="s">
        <v>35</v>
      </c>
      <c r="J59" s="38" t="str">
        <f>E26</f>
        <v>Techniserv, spol. s r.o.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116</v>
      </c>
      <c r="D61" s="135"/>
      <c r="E61" s="135"/>
      <c r="F61" s="135"/>
      <c r="G61" s="135"/>
      <c r="H61" s="135"/>
      <c r="I61" s="135"/>
      <c r="J61" s="142" t="s">
        <v>117</v>
      </c>
      <c r="K61" s="135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J86</f>
        <v>0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118</v>
      </c>
    </row>
    <row r="64" s="9" customFormat="1" ht="24.96" customHeight="1">
      <c r="A64" s="9"/>
      <c r="B64" s="144"/>
      <c r="C64" s="9"/>
      <c r="D64" s="145" t="s">
        <v>1334</v>
      </c>
      <c r="E64" s="146"/>
      <c r="F64" s="146"/>
      <c r="G64" s="146"/>
      <c r="H64" s="146"/>
      <c r="I64" s="146"/>
      <c r="J64" s="147">
        <f>J87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12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2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2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126</v>
      </c>
      <c r="D71" s="40"/>
      <c r="E71" s="40"/>
      <c r="F71" s="40"/>
      <c r="G71" s="40"/>
      <c r="H71" s="40"/>
      <c r="I71" s="40"/>
      <c r="J71" s="40"/>
      <c r="K71" s="40"/>
      <c r="L71" s="12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12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0"/>
      <c r="E73" s="40"/>
      <c r="F73" s="40"/>
      <c r="G73" s="40"/>
      <c r="H73" s="40"/>
      <c r="I73" s="40"/>
      <c r="J73" s="40"/>
      <c r="K73" s="40"/>
      <c r="L73" s="12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126" t="str">
        <f>E7</f>
        <v>FN Brno – Modernizace heliportů,Bohunice - MAIN</v>
      </c>
      <c r="F74" s="34"/>
      <c r="G74" s="34"/>
      <c r="H74" s="34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4"/>
      <c r="C75" s="34" t="s">
        <v>113</v>
      </c>
      <c r="L75" s="24"/>
    </row>
    <row r="76" s="2" customFormat="1" ht="16.5" customHeight="1">
      <c r="A76" s="40"/>
      <c r="B76" s="41"/>
      <c r="C76" s="40"/>
      <c r="D76" s="40"/>
      <c r="E76" s="126" t="s">
        <v>187</v>
      </c>
      <c r="F76" s="40"/>
      <c r="G76" s="40"/>
      <c r="H76" s="40"/>
      <c r="I76" s="40"/>
      <c r="J76" s="40"/>
      <c r="K76" s="40"/>
      <c r="L76" s="12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188</v>
      </c>
      <c r="D77" s="40"/>
      <c r="E77" s="40"/>
      <c r="F77" s="40"/>
      <c r="G77" s="40"/>
      <c r="H77" s="40"/>
      <c r="I77" s="40"/>
      <c r="J77" s="40"/>
      <c r="K77" s="40"/>
      <c r="L77" s="12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E11</f>
        <v>D3 - PBŘ</v>
      </c>
      <c r="F78" s="40"/>
      <c r="G78" s="40"/>
      <c r="H78" s="40"/>
      <c r="I78" s="40"/>
      <c r="J78" s="40"/>
      <c r="K78" s="40"/>
      <c r="L78" s="12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0"/>
      <c r="E80" s="40"/>
      <c r="F80" s="29" t="str">
        <f>F14</f>
        <v>FN Brno- Bohunice</v>
      </c>
      <c r="G80" s="40"/>
      <c r="H80" s="40"/>
      <c r="I80" s="34" t="s">
        <v>24</v>
      </c>
      <c r="J80" s="66" t="str">
        <f>IF(J14="","",J14)</f>
        <v>31. 7. 2025</v>
      </c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26</v>
      </c>
      <c r="D82" s="40"/>
      <c r="E82" s="40"/>
      <c r="F82" s="29" t="str">
        <f>E17</f>
        <v>FN Brmo</v>
      </c>
      <c r="G82" s="40"/>
      <c r="H82" s="40"/>
      <c r="I82" s="34" t="s">
        <v>32</v>
      </c>
      <c r="J82" s="38" t="str">
        <f>E23</f>
        <v>Techniserv, spol. s r.o.</v>
      </c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30</v>
      </c>
      <c r="D83" s="40"/>
      <c r="E83" s="40"/>
      <c r="F83" s="29" t="str">
        <f>IF(E20="","",E20)</f>
        <v>Vyplň údaj</v>
      </c>
      <c r="G83" s="40"/>
      <c r="H83" s="40"/>
      <c r="I83" s="34" t="s">
        <v>35</v>
      </c>
      <c r="J83" s="38" t="str">
        <f>E26</f>
        <v>Techniserv, spol. s r.o.</v>
      </c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2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52"/>
      <c r="B85" s="153"/>
      <c r="C85" s="154" t="s">
        <v>127</v>
      </c>
      <c r="D85" s="155" t="s">
        <v>57</v>
      </c>
      <c r="E85" s="155" t="s">
        <v>53</v>
      </c>
      <c r="F85" s="155" t="s">
        <v>54</v>
      </c>
      <c r="G85" s="155" t="s">
        <v>128</v>
      </c>
      <c r="H85" s="155" t="s">
        <v>129</v>
      </c>
      <c r="I85" s="155" t="s">
        <v>130</v>
      </c>
      <c r="J85" s="155" t="s">
        <v>117</v>
      </c>
      <c r="K85" s="156" t="s">
        <v>131</v>
      </c>
      <c r="L85" s="157"/>
      <c r="M85" s="82" t="s">
        <v>3</v>
      </c>
      <c r="N85" s="83" t="s">
        <v>42</v>
      </c>
      <c r="O85" s="83" t="s">
        <v>132</v>
      </c>
      <c r="P85" s="83" t="s">
        <v>133</v>
      </c>
      <c r="Q85" s="83" t="s">
        <v>134</v>
      </c>
      <c r="R85" s="83" t="s">
        <v>135</v>
      </c>
      <c r="S85" s="83" t="s">
        <v>136</v>
      </c>
      <c r="T85" s="84" t="s">
        <v>137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="2" customFormat="1" ht="22.8" customHeight="1">
      <c r="A86" s="40"/>
      <c r="B86" s="41"/>
      <c r="C86" s="89" t="s">
        <v>138</v>
      </c>
      <c r="D86" s="40"/>
      <c r="E86" s="40"/>
      <c r="F86" s="40"/>
      <c r="G86" s="40"/>
      <c r="H86" s="40"/>
      <c r="I86" s="40"/>
      <c r="J86" s="158">
        <f>BK86</f>
        <v>0</v>
      </c>
      <c r="K86" s="40"/>
      <c r="L86" s="41"/>
      <c r="M86" s="85"/>
      <c r="N86" s="70"/>
      <c r="O86" s="86"/>
      <c r="P86" s="159">
        <f>P87</f>
        <v>0</v>
      </c>
      <c r="Q86" s="86"/>
      <c r="R86" s="159">
        <f>R87</f>
        <v>0</v>
      </c>
      <c r="S86" s="86"/>
      <c r="T86" s="160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1" t="s">
        <v>71</v>
      </c>
      <c r="AU86" s="21" t="s">
        <v>118</v>
      </c>
      <c r="BK86" s="161">
        <f>BK87</f>
        <v>0</v>
      </c>
    </row>
    <row r="87" s="12" customFormat="1" ht="25.92" customHeight="1">
      <c r="A87" s="12"/>
      <c r="B87" s="162"/>
      <c r="C87" s="12"/>
      <c r="D87" s="163" t="s">
        <v>71</v>
      </c>
      <c r="E87" s="164" t="s">
        <v>86</v>
      </c>
      <c r="F87" s="164" t="s">
        <v>1335</v>
      </c>
      <c r="G87" s="12"/>
      <c r="H87" s="12"/>
      <c r="I87" s="165"/>
      <c r="J87" s="166">
        <f>BK87</f>
        <v>0</v>
      </c>
      <c r="K87" s="12"/>
      <c r="L87" s="162"/>
      <c r="M87" s="167"/>
      <c r="N87" s="168"/>
      <c r="O87" s="168"/>
      <c r="P87" s="169">
        <f>P88</f>
        <v>0</v>
      </c>
      <c r="Q87" s="168"/>
      <c r="R87" s="169">
        <f>R88</f>
        <v>0</v>
      </c>
      <c r="S87" s="168"/>
      <c r="T87" s="17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3" t="s">
        <v>80</v>
      </c>
      <c r="AT87" s="171" t="s">
        <v>71</v>
      </c>
      <c r="AU87" s="171" t="s">
        <v>72</v>
      </c>
      <c r="AY87" s="163" t="s">
        <v>141</v>
      </c>
      <c r="BK87" s="172">
        <f>BK88</f>
        <v>0</v>
      </c>
    </row>
    <row r="88" s="2" customFormat="1" ht="24.15" customHeight="1">
      <c r="A88" s="40"/>
      <c r="B88" s="175"/>
      <c r="C88" s="176" t="s">
        <v>80</v>
      </c>
      <c r="D88" s="176" t="s">
        <v>144</v>
      </c>
      <c r="E88" s="177" t="s">
        <v>1336</v>
      </c>
      <c r="F88" s="178" t="s">
        <v>1337</v>
      </c>
      <c r="G88" s="179" t="s">
        <v>1099</v>
      </c>
      <c r="H88" s="180">
        <v>1</v>
      </c>
      <c r="I88" s="181"/>
      <c r="J88" s="182">
        <f>ROUND(I88*H88,2)</f>
        <v>0</v>
      </c>
      <c r="K88" s="178" t="s">
        <v>3</v>
      </c>
      <c r="L88" s="41"/>
      <c r="M88" s="245" t="s">
        <v>3</v>
      </c>
      <c r="N88" s="246" t="s">
        <v>43</v>
      </c>
      <c r="O88" s="198"/>
      <c r="P88" s="247">
        <f>O88*H88</f>
        <v>0</v>
      </c>
      <c r="Q88" s="247">
        <v>0</v>
      </c>
      <c r="R88" s="247">
        <f>Q88*H88</f>
        <v>0</v>
      </c>
      <c r="S88" s="247">
        <v>0</v>
      </c>
      <c r="T88" s="24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7" t="s">
        <v>302</v>
      </c>
      <c r="AT88" s="187" t="s">
        <v>144</v>
      </c>
      <c r="AU88" s="187" t="s">
        <v>80</v>
      </c>
      <c r="AY88" s="21" t="s">
        <v>141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1" t="s">
        <v>80</v>
      </c>
      <c r="BK88" s="188">
        <f>ROUND(I88*H88,2)</f>
        <v>0</v>
      </c>
      <c r="BL88" s="21" t="s">
        <v>302</v>
      </c>
      <c r="BM88" s="187" t="s">
        <v>82</v>
      </c>
    </row>
    <row r="89" s="2" customFormat="1" ht="6.96" customHeight="1">
      <c r="A89" s="40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41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autoFilter ref="C85:K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105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1" customFormat="1" ht="12" customHeight="1">
      <c r="B8" s="24"/>
      <c r="D8" s="34" t="s">
        <v>113</v>
      </c>
      <c r="L8" s="24"/>
    </row>
    <row r="9" s="2" customFormat="1" ht="16.5" customHeight="1">
      <c r="A9" s="40"/>
      <c r="B9" s="41"/>
      <c r="C9" s="40"/>
      <c r="D9" s="40"/>
      <c r="E9" s="126" t="s">
        <v>187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188</v>
      </c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1338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21</v>
      </c>
      <c r="J13" s="29" t="s">
        <v>3</v>
      </c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22</v>
      </c>
      <c r="E14" s="40"/>
      <c r="F14" s="29" t="s">
        <v>23</v>
      </c>
      <c r="G14" s="40"/>
      <c r="H14" s="40"/>
      <c r="I14" s="34" t="s">
        <v>24</v>
      </c>
      <c r="J14" s="66" t="str">
        <f>'Rekapitulace stavby'!AN8</f>
        <v>31. 7. 2025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26</v>
      </c>
      <c r="E16" s="40"/>
      <c r="F16" s="40"/>
      <c r="G16" s="40"/>
      <c r="H16" s="40"/>
      <c r="I16" s="34" t="s">
        <v>27</v>
      </c>
      <c r="J16" s="29" t="s">
        <v>3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28</v>
      </c>
      <c r="F17" s="40"/>
      <c r="G17" s="40"/>
      <c r="H17" s="40"/>
      <c r="I17" s="34" t="s">
        <v>29</v>
      </c>
      <c r="J17" s="29" t="s">
        <v>3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30</v>
      </c>
      <c r="E19" s="40"/>
      <c r="F19" s="40"/>
      <c r="G19" s="40"/>
      <c r="H19" s="40"/>
      <c r="I19" s="34" t="s">
        <v>27</v>
      </c>
      <c r="J19" s="35" t="str">
        <f>'Rekapitulace stavby'!AN13</f>
        <v>Vyplň údaj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29</v>
      </c>
      <c r="J20" s="35" t="str">
        <f>'Rekapitulace stavby'!AN14</f>
        <v>Vyplň údaj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32</v>
      </c>
      <c r="E22" s="40"/>
      <c r="F22" s="40"/>
      <c r="G22" s="40"/>
      <c r="H22" s="40"/>
      <c r="I22" s="34" t="s">
        <v>27</v>
      </c>
      <c r="J22" s="29" t="s">
        <v>3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33</v>
      </c>
      <c r="F23" s="40"/>
      <c r="G23" s="40"/>
      <c r="H23" s="40"/>
      <c r="I23" s="34" t="s">
        <v>29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35</v>
      </c>
      <c r="E25" s="40"/>
      <c r="F25" s="40"/>
      <c r="G25" s="40"/>
      <c r="H25" s="40"/>
      <c r="I25" s="34" t="s">
        <v>27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33</v>
      </c>
      <c r="F26" s="40"/>
      <c r="G26" s="40"/>
      <c r="H26" s="40"/>
      <c r="I26" s="34" t="s">
        <v>29</v>
      </c>
      <c r="J26" s="29" t="s">
        <v>3</v>
      </c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28"/>
      <c r="B29" s="129"/>
      <c r="C29" s="128"/>
      <c r="D29" s="128"/>
      <c r="E29" s="38" t="s">
        <v>37</v>
      </c>
      <c r="F29" s="38"/>
      <c r="G29" s="38"/>
      <c r="H29" s="38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1" t="s">
        <v>38</v>
      </c>
      <c r="E32" s="40"/>
      <c r="F32" s="40"/>
      <c r="G32" s="40"/>
      <c r="H32" s="40"/>
      <c r="I32" s="40"/>
      <c r="J32" s="92">
        <f>ROUND(J88, 2)</f>
        <v>0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32" t="s">
        <v>42</v>
      </c>
      <c r="E35" s="34" t="s">
        <v>43</v>
      </c>
      <c r="F35" s="133">
        <f>ROUND((SUM(BE88:BE181)),  2)</f>
        <v>0</v>
      </c>
      <c r="G35" s="40"/>
      <c r="H35" s="40"/>
      <c r="I35" s="134">
        <v>0.20999999999999999</v>
      </c>
      <c r="J35" s="133">
        <f>ROUND(((SUM(BE88:BE181))*I35),  2)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ROUND((SUM(BF88:BF181)),  2)</f>
        <v>0</v>
      </c>
      <c r="G36" s="40"/>
      <c r="H36" s="40"/>
      <c r="I36" s="134">
        <v>0.12</v>
      </c>
      <c r="J36" s="133">
        <f>ROUND(((SUM(BF88:BF181))*I36),  2)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ROUND((SUM(BG88:BG181)),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ROUND((SUM(BH88:BH181)),  2)</f>
        <v>0</v>
      </c>
      <c r="G38" s="40"/>
      <c r="H38" s="40"/>
      <c r="I38" s="134">
        <v>0.12</v>
      </c>
      <c r="J38" s="133">
        <f>0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ROUND((SUM(BI88:BI181)),  2)</f>
        <v>0</v>
      </c>
      <c r="G39" s="40"/>
      <c r="H39" s="40"/>
      <c r="I39" s="134">
        <v>0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FN Brno – Modernizace heliportů,Bohunice - MAIN</v>
      </c>
      <c r="F50" s="34"/>
      <c r="G50" s="34"/>
      <c r="H50" s="34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113</v>
      </c>
      <c r="L51" s="24"/>
    </row>
    <row r="52" s="2" customFormat="1" ht="16.5" customHeight="1">
      <c r="A52" s="40"/>
      <c r="B52" s="41"/>
      <c r="C52" s="40"/>
      <c r="D52" s="40"/>
      <c r="E52" s="126" t="s">
        <v>187</v>
      </c>
      <c r="F52" s="40"/>
      <c r="G52" s="40"/>
      <c r="H52" s="40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188</v>
      </c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D4 - Hašení</v>
      </c>
      <c r="F54" s="40"/>
      <c r="G54" s="40"/>
      <c r="H54" s="40"/>
      <c r="I54" s="40"/>
      <c r="J54" s="40"/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0"/>
      <c r="E56" s="40"/>
      <c r="F56" s="29" t="str">
        <f>F14</f>
        <v>FN Brno- Bohunice</v>
      </c>
      <c r="G56" s="40"/>
      <c r="H56" s="40"/>
      <c r="I56" s="34" t="s">
        <v>24</v>
      </c>
      <c r="J56" s="66" t="str">
        <f>IF(J14="","",J14)</f>
        <v>31. 7. 2025</v>
      </c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0"/>
      <c r="E58" s="40"/>
      <c r="F58" s="29" t="str">
        <f>E17</f>
        <v>FN Brmo</v>
      </c>
      <c r="G58" s="40"/>
      <c r="H58" s="40"/>
      <c r="I58" s="34" t="s">
        <v>32</v>
      </c>
      <c r="J58" s="38" t="str">
        <f>E23</f>
        <v>Techniserv, spol. s r.o.</v>
      </c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0"/>
      <c r="E59" s="40"/>
      <c r="F59" s="29" t="str">
        <f>IF(E20="","",E20)</f>
        <v>Vyplň údaj</v>
      </c>
      <c r="G59" s="40"/>
      <c r="H59" s="40"/>
      <c r="I59" s="34" t="s">
        <v>35</v>
      </c>
      <c r="J59" s="38" t="str">
        <f>E26</f>
        <v>Techniserv, spol. s r.o.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116</v>
      </c>
      <c r="D61" s="135"/>
      <c r="E61" s="135"/>
      <c r="F61" s="135"/>
      <c r="G61" s="135"/>
      <c r="H61" s="135"/>
      <c r="I61" s="135"/>
      <c r="J61" s="142" t="s">
        <v>117</v>
      </c>
      <c r="K61" s="135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J88</f>
        <v>0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118</v>
      </c>
    </row>
    <row r="64" s="9" customFormat="1" ht="24.96" customHeight="1">
      <c r="A64" s="9"/>
      <c r="B64" s="144"/>
      <c r="C64" s="9"/>
      <c r="D64" s="145" t="s">
        <v>1334</v>
      </c>
      <c r="E64" s="146"/>
      <c r="F64" s="146"/>
      <c r="G64" s="146"/>
      <c r="H64" s="146"/>
      <c r="I64" s="146"/>
      <c r="J64" s="147">
        <f>J89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44"/>
      <c r="C65" s="9"/>
      <c r="D65" s="145" t="s">
        <v>1339</v>
      </c>
      <c r="E65" s="146"/>
      <c r="F65" s="146"/>
      <c r="G65" s="146"/>
      <c r="H65" s="146"/>
      <c r="I65" s="146"/>
      <c r="J65" s="147">
        <f>J132</f>
        <v>0</v>
      </c>
      <c r="K65" s="9"/>
      <c r="L65" s="14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44"/>
      <c r="C66" s="9"/>
      <c r="D66" s="145" t="s">
        <v>1340</v>
      </c>
      <c r="E66" s="146"/>
      <c r="F66" s="146"/>
      <c r="G66" s="146"/>
      <c r="H66" s="146"/>
      <c r="I66" s="146"/>
      <c r="J66" s="147">
        <f>J141</f>
        <v>0</v>
      </c>
      <c r="K66" s="9"/>
      <c r="L66" s="14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2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2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0"/>
      <c r="E73" s="40"/>
      <c r="F73" s="40"/>
      <c r="G73" s="40"/>
      <c r="H73" s="40"/>
      <c r="I73" s="40"/>
      <c r="J73" s="40"/>
      <c r="K73" s="40"/>
      <c r="L73" s="12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0"/>
      <c r="E75" s="40"/>
      <c r="F75" s="40"/>
      <c r="G75" s="40"/>
      <c r="H75" s="40"/>
      <c r="I75" s="40"/>
      <c r="J75" s="40"/>
      <c r="K75" s="40"/>
      <c r="L75" s="1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26" t="str">
        <f>E7</f>
        <v>FN Brno – Modernizace heliportů,Bohunice - MAIN</v>
      </c>
      <c r="F76" s="34"/>
      <c r="G76" s="34"/>
      <c r="H76" s="34"/>
      <c r="I76" s="40"/>
      <c r="J76" s="40"/>
      <c r="K76" s="40"/>
      <c r="L76" s="12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4"/>
      <c r="C77" s="34" t="s">
        <v>113</v>
      </c>
      <c r="L77" s="24"/>
    </row>
    <row r="78" s="2" customFormat="1" ht="16.5" customHeight="1">
      <c r="A78" s="40"/>
      <c r="B78" s="41"/>
      <c r="C78" s="40"/>
      <c r="D78" s="40"/>
      <c r="E78" s="126" t="s">
        <v>187</v>
      </c>
      <c r="F78" s="40"/>
      <c r="G78" s="40"/>
      <c r="H78" s="40"/>
      <c r="I78" s="40"/>
      <c r="J78" s="40"/>
      <c r="K78" s="40"/>
      <c r="L78" s="12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188</v>
      </c>
      <c r="D79" s="40"/>
      <c r="E79" s="40"/>
      <c r="F79" s="40"/>
      <c r="G79" s="40"/>
      <c r="H79" s="40"/>
      <c r="I79" s="40"/>
      <c r="J79" s="40"/>
      <c r="K79" s="4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E11</f>
        <v>D4 - Hašení</v>
      </c>
      <c r="F80" s="40"/>
      <c r="G80" s="40"/>
      <c r="H80" s="40"/>
      <c r="I80" s="40"/>
      <c r="J80" s="40"/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0"/>
      <c r="E82" s="40"/>
      <c r="F82" s="29" t="str">
        <f>F14</f>
        <v>FN Brno- Bohunice</v>
      </c>
      <c r="G82" s="40"/>
      <c r="H82" s="40"/>
      <c r="I82" s="34" t="s">
        <v>24</v>
      </c>
      <c r="J82" s="66" t="str">
        <f>IF(J14="","",J14)</f>
        <v>31. 7. 2025</v>
      </c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26</v>
      </c>
      <c r="D84" s="40"/>
      <c r="E84" s="40"/>
      <c r="F84" s="29" t="str">
        <f>E17</f>
        <v>FN Brmo</v>
      </c>
      <c r="G84" s="40"/>
      <c r="H84" s="40"/>
      <c r="I84" s="34" t="s">
        <v>32</v>
      </c>
      <c r="J84" s="38" t="str">
        <f>E23</f>
        <v>Techniserv, spol. s r.o.</v>
      </c>
      <c r="K84" s="40"/>
      <c r="L84" s="12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0"/>
      <c r="E85" s="40"/>
      <c r="F85" s="29" t="str">
        <f>IF(E20="","",E20)</f>
        <v>Vyplň údaj</v>
      </c>
      <c r="G85" s="40"/>
      <c r="H85" s="40"/>
      <c r="I85" s="34" t="s">
        <v>35</v>
      </c>
      <c r="J85" s="38" t="str">
        <f>E26</f>
        <v>Techniserv, spol. s r.o.</v>
      </c>
      <c r="K85" s="40"/>
      <c r="L85" s="12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2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52"/>
      <c r="B87" s="153"/>
      <c r="C87" s="154" t="s">
        <v>127</v>
      </c>
      <c r="D87" s="155" t="s">
        <v>57</v>
      </c>
      <c r="E87" s="155" t="s">
        <v>53</v>
      </c>
      <c r="F87" s="155" t="s">
        <v>54</v>
      </c>
      <c r="G87" s="155" t="s">
        <v>128</v>
      </c>
      <c r="H87" s="155" t="s">
        <v>129</v>
      </c>
      <c r="I87" s="155" t="s">
        <v>130</v>
      </c>
      <c r="J87" s="155" t="s">
        <v>117</v>
      </c>
      <c r="K87" s="156" t="s">
        <v>131</v>
      </c>
      <c r="L87" s="157"/>
      <c r="M87" s="82" t="s">
        <v>3</v>
      </c>
      <c r="N87" s="83" t="s">
        <v>42</v>
      </c>
      <c r="O87" s="83" t="s">
        <v>132</v>
      </c>
      <c r="P87" s="83" t="s">
        <v>133</v>
      </c>
      <c r="Q87" s="83" t="s">
        <v>134</v>
      </c>
      <c r="R87" s="83" t="s">
        <v>135</v>
      </c>
      <c r="S87" s="83" t="s">
        <v>136</v>
      </c>
      <c r="T87" s="84" t="s">
        <v>137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="2" customFormat="1" ht="22.8" customHeight="1">
      <c r="A88" s="40"/>
      <c r="B88" s="41"/>
      <c r="C88" s="89" t="s">
        <v>138</v>
      </c>
      <c r="D88" s="40"/>
      <c r="E88" s="40"/>
      <c r="F88" s="40"/>
      <c r="G88" s="40"/>
      <c r="H88" s="40"/>
      <c r="I88" s="40"/>
      <c r="J88" s="158">
        <f>BK88</f>
        <v>0</v>
      </c>
      <c r="K88" s="40"/>
      <c r="L88" s="41"/>
      <c r="M88" s="85"/>
      <c r="N88" s="70"/>
      <c r="O88" s="86"/>
      <c r="P88" s="159">
        <f>P89+P132+P141</f>
        <v>0</v>
      </c>
      <c r="Q88" s="86"/>
      <c r="R88" s="159">
        <f>R89+R132+R141</f>
        <v>7.5982320000000003</v>
      </c>
      <c r="S88" s="86"/>
      <c r="T88" s="160">
        <f>T89+T132+T141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1" t="s">
        <v>71</v>
      </c>
      <c r="AU88" s="21" t="s">
        <v>118</v>
      </c>
      <c r="BK88" s="161">
        <f>BK89+BK132+BK141</f>
        <v>0</v>
      </c>
    </row>
    <row r="89" s="12" customFormat="1" ht="25.92" customHeight="1">
      <c r="A89" s="12"/>
      <c r="B89" s="162"/>
      <c r="C89" s="12"/>
      <c r="D89" s="163" t="s">
        <v>71</v>
      </c>
      <c r="E89" s="164" t="s">
        <v>86</v>
      </c>
      <c r="F89" s="164" t="s">
        <v>1335</v>
      </c>
      <c r="G89" s="12"/>
      <c r="H89" s="12"/>
      <c r="I89" s="165"/>
      <c r="J89" s="166">
        <f>BK89</f>
        <v>0</v>
      </c>
      <c r="K89" s="12"/>
      <c r="L89" s="162"/>
      <c r="M89" s="167"/>
      <c r="N89" s="168"/>
      <c r="O89" s="168"/>
      <c r="P89" s="169">
        <f>SUM(P90:P131)</f>
        <v>0</v>
      </c>
      <c r="Q89" s="168"/>
      <c r="R89" s="169">
        <f>SUM(R90:R131)</f>
        <v>0</v>
      </c>
      <c r="S89" s="168"/>
      <c r="T89" s="170">
        <f>SUM(T90:T131)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63" t="s">
        <v>80</v>
      </c>
      <c r="AT89" s="171" t="s">
        <v>71</v>
      </c>
      <c r="AU89" s="171" t="s">
        <v>72</v>
      </c>
      <c r="AY89" s="163" t="s">
        <v>141</v>
      </c>
      <c r="BK89" s="172">
        <f>SUM(BK90:BK131)</f>
        <v>0</v>
      </c>
    </row>
    <row r="90" s="2" customFormat="1" ht="24.15" customHeight="1">
      <c r="A90" s="40"/>
      <c r="B90" s="175"/>
      <c r="C90" s="176" t="s">
        <v>80</v>
      </c>
      <c r="D90" s="176" t="s">
        <v>144</v>
      </c>
      <c r="E90" s="177" t="s">
        <v>1341</v>
      </c>
      <c r="F90" s="178" t="s">
        <v>1342</v>
      </c>
      <c r="G90" s="179" t="s">
        <v>344</v>
      </c>
      <c r="H90" s="180">
        <v>100</v>
      </c>
      <c r="I90" s="181"/>
      <c r="J90" s="182">
        <f>ROUND(I90*H90,2)</f>
        <v>0</v>
      </c>
      <c r="K90" s="178" t="s">
        <v>3</v>
      </c>
      <c r="L90" s="41"/>
      <c r="M90" s="183" t="s">
        <v>3</v>
      </c>
      <c r="N90" s="184" t="s">
        <v>43</v>
      </c>
      <c r="O90" s="74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7" t="s">
        <v>163</v>
      </c>
      <c r="AT90" s="187" t="s">
        <v>144</v>
      </c>
      <c r="AU90" s="187" t="s">
        <v>80</v>
      </c>
      <c r="AY90" s="21" t="s">
        <v>141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1" t="s">
        <v>80</v>
      </c>
      <c r="BK90" s="188">
        <f>ROUND(I90*H90,2)</f>
        <v>0</v>
      </c>
      <c r="BL90" s="21" t="s">
        <v>163</v>
      </c>
      <c r="BM90" s="187" t="s">
        <v>82</v>
      </c>
    </row>
    <row r="91" s="2" customFormat="1">
      <c r="A91" s="40"/>
      <c r="B91" s="41"/>
      <c r="C91" s="40"/>
      <c r="D91" s="194" t="s">
        <v>185</v>
      </c>
      <c r="E91" s="40"/>
      <c r="F91" s="195" t="s">
        <v>1343</v>
      </c>
      <c r="G91" s="40"/>
      <c r="H91" s="40"/>
      <c r="I91" s="191"/>
      <c r="J91" s="40"/>
      <c r="K91" s="40"/>
      <c r="L91" s="41"/>
      <c r="M91" s="192"/>
      <c r="N91" s="193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1" t="s">
        <v>185</v>
      </c>
      <c r="AU91" s="21" t="s">
        <v>80</v>
      </c>
    </row>
    <row r="92" s="2" customFormat="1" ht="24.15" customHeight="1">
      <c r="A92" s="40"/>
      <c r="B92" s="175"/>
      <c r="C92" s="176" t="s">
        <v>82</v>
      </c>
      <c r="D92" s="176" t="s">
        <v>144</v>
      </c>
      <c r="E92" s="177" t="s">
        <v>1344</v>
      </c>
      <c r="F92" s="178" t="s">
        <v>1345</v>
      </c>
      <c r="G92" s="179" t="s">
        <v>344</v>
      </c>
      <c r="H92" s="180">
        <v>24</v>
      </c>
      <c r="I92" s="181"/>
      <c r="J92" s="182">
        <f>ROUND(I92*H92,2)</f>
        <v>0</v>
      </c>
      <c r="K92" s="178" t="s">
        <v>3</v>
      </c>
      <c r="L92" s="41"/>
      <c r="M92" s="183" t="s">
        <v>3</v>
      </c>
      <c r="N92" s="184" t="s">
        <v>43</v>
      </c>
      <c r="O92" s="7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7" t="s">
        <v>163</v>
      </c>
      <c r="AT92" s="187" t="s">
        <v>144</v>
      </c>
      <c r="AU92" s="187" t="s">
        <v>80</v>
      </c>
      <c r="AY92" s="21" t="s">
        <v>141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1" t="s">
        <v>80</v>
      </c>
      <c r="BK92" s="188">
        <f>ROUND(I92*H92,2)</f>
        <v>0</v>
      </c>
      <c r="BL92" s="21" t="s">
        <v>163</v>
      </c>
      <c r="BM92" s="187" t="s">
        <v>163</v>
      </c>
    </row>
    <row r="93" s="2" customFormat="1">
      <c r="A93" s="40"/>
      <c r="B93" s="41"/>
      <c r="C93" s="40"/>
      <c r="D93" s="194" t="s">
        <v>185</v>
      </c>
      <c r="E93" s="40"/>
      <c r="F93" s="195" t="s">
        <v>1343</v>
      </c>
      <c r="G93" s="40"/>
      <c r="H93" s="40"/>
      <c r="I93" s="191"/>
      <c r="J93" s="40"/>
      <c r="K93" s="40"/>
      <c r="L93" s="41"/>
      <c r="M93" s="192"/>
      <c r="N93" s="193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1" t="s">
        <v>185</v>
      </c>
      <c r="AU93" s="21" t="s">
        <v>80</v>
      </c>
    </row>
    <row r="94" s="2" customFormat="1" ht="24.15" customHeight="1">
      <c r="A94" s="40"/>
      <c r="B94" s="175"/>
      <c r="C94" s="176" t="s">
        <v>95</v>
      </c>
      <c r="D94" s="176" t="s">
        <v>144</v>
      </c>
      <c r="E94" s="177" t="s">
        <v>1346</v>
      </c>
      <c r="F94" s="178" t="s">
        <v>1347</v>
      </c>
      <c r="G94" s="179" t="s">
        <v>344</v>
      </c>
      <c r="H94" s="180">
        <v>9</v>
      </c>
      <c r="I94" s="181"/>
      <c r="J94" s="182">
        <f>ROUND(I94*H94,2)</f>
        <v>0</v>
      </c>
      <c r="K94" s="178" t="s">
        <v>3</v>
      </c>
      <c r="L94" s="41"/>
      <c r="M94" s="183" t="s">
        <v>3</v>
      </c>
      <c r="N94" s="184" t="s">
        <v>43</v>
      </c>
      <c r="O94" s="74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7" t="s">
        <v>163</v>
      </c>
      <c r="AT94" s="187" t="s">
        <v>144</v>
      </c>
      <c r="AU94" s="187" t="s">
        <v>80</v>
      </c>
      <c r="AY94" s="21" t="s">
        <v>141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1" t="s">
        <v>80</v>
      </c>
      <c r="BK94" s="188">
        <f>ROUND(I94*H94,2)</f>
        <v>0</v>
      </c>
      <c r="BL94" s="21" t="s">
        <v>163</v>
      </c>
      <c r="BM94" s="187" t="s">
        <v>174</v>
      </c>
    </row>
    <row r="95" s="2" customFormat="1">
      <c r="A95" s="40"/>
      <c r="B95" s="41"/>
      <c r="C95" s="40"/>
      <c r="D95" s="194" t="s">
        <v>185</v>
      </c>
      <c r="E95" s="40"/>
      <c r="F95" s="195" t="s">
        <v>1343</v>
      </c>
      <c r="G95" s="40"/>
      <c r="H95" s="40"/>
      <c r="I95" s="191"/>
      <c r="J95" s="40"/>
      <c r="K95" s="40"/>
      <c r="L95" s="41"/>
      <c r="M95" s="192"/>
      <c r="N95" s="193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1" t="s">
        <v>185</v>
      </c>
      <c r="AU95" s="21" t="s">
        <v>80</v>
      </c>
    </row>
    <row r="96" s="2" customFormat="1" ht="33" customHeight="1">
      <c r="A96" s="40"/>
      <c r="B96" s="175"/>
      <c r="C96" s="176" t="s">
        <v>163</v>
      </c>
      <c r="D96" s="176" t="s">
        <v>144</v>
      </c>
      <c r="E96" s="177" t="s">
        <v>1348</v>
      </c>
      <c r="F96" s="178" t="s">
        <v>1349</v>
      </c>
      <c r="G96" s="179" t="s">
        <v>344</v>
      </c>
      <c r="H96" s="180">
        <v>27</v>
      </c>
      <c r="I96" s="181"/>
      <c r="J96" s="182">
        <f>ROUND(I96*H96,2)</f>
        <v>0</v>
      </c>
      <c r="K96" s="178" t="s">
        <v>3</v>
      </c>
      <c r="L96" s="41"/>
      <c r="M96" s="183" t="s">
        <v>3</v>
      </c>
      <c r="N96" s="184" t="s">
        <v>43</v>
      </c>
      <c r="O96" s="7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7" t="s">
        <v>163</v>
      </c>
      <c r="AT96" s="187" t="s">
        <v>144</v>
      </c>
      <c r="AU96" s="187" t="s">
        <v>80</v>
      </c>
      <c r="AY96" s="21" t="s">
        <v>141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1" t="s">
        <v>80</v>
      </c>
      <c r="BK96" s="188">
        <f>ROUND(I96*H96,2)</f>
        <v>0</v>
      </c>
      <c r="BL96" s="21" t="s">
        <v>163</v>
      </c>
      <c r="BM96" s="187" t="s">
        <v>254</v>
      </c>
    </row>
    <row r="97" s="2" customFormat="1">
      <c r="A97" s="40"/>
      <c r="B97" s="41"/>
      <c r="C97" s="40"/>
      <c r="D97" s="194" t="s">
        <v>185</v>
      </c>
      <c r="E97" s="40"/>
      <c r="F97" s="195" t="s">
        <v>1343</v>
      </c>
      <c r="G97" s="40"/>
      <c r="H97" s="40"/>
      <c r="I97" s="191"/>
      <c r="J97" s="40"/>
      <c r="K97" s="40"/>
      <c r="L97" s="41"/>
      <c r="M97" s="192"/>
      <c r="N97" s="193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1" t="s">
        <v>185</v>
      </c>
      <c r="AU97" s="21" t="s">
        <v>80</v>
      </c>
    </row>
    <row r="98" s="2" customFormat="1" ht="24.15" customHeight="1">
      <c r="A98" s="40"/>
      <c r="B98" s="175"/>
      <c r="C98" s="176" t="s">
        <v>140</v>
      </c>
      <c r="D98" s="176" t="s">
        <v>144</v>
      </c>
      <c r="E98" s="177" t="s">
        <v>1350</v>
      </c>
      <c r="F98" s="178" t="s">
        <v>1351</v>
      </c>
      <c r="G98" s="179" t="s">
        <v>344</v>
      </c>
      <c r="H98" s="180">
        <v>6</v>
      </c>
      <c r="I98" s="181"/>
      <c r="J98" s="182">
        <f>ROUND(I98*H98,2)</f>
        <v>0</v>
      </c>
      <c r="K98" s="178" t="s">
        <v>3</v>
      </c>
      <c r="L98" s="41"/>
      <c r="M98" s="183" t="s">
        <v>3</v>
      </c>
      <c r="N98" s="184" t="s">
        <v>43</v>
      </c>
      <c r="O98" s="74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7" t="s">
        <v>163</v>
      </c>
      <c r="AT98" s="187" t="s">
        <v>144</v>
      </c>
      <c r="AU98" s="187" t="s">
        <v>80</v>
      </c>
      <c r="AY98" s="21" t="s">
        <v>141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1" t="s">
        <v>80</v>
      </c>
      <c r="BK98" s="188">
        <f>ROUND(I98*H98,2)</f>
        <v>0</v>
      </c>
      <c r="BL98" s="21" t="s">
        <v>163</v>
      </c>
      <c r="BM98" s="187" t="s">
        <v>265</v>
      </c>
    </row>
    <row r="99" s="2" customFormat="1">
      <c r="A99" s="40"/>
      <c r="B99" s="41"/>
      <c r="C99" s="40"/>
      <c r="D99" s="194" t="s">
        <v>185</v>
      </c>
      <c r="E99" s="40"/>
      <c r="F99" s="195" t="s">
        <v>1343</v>
      </c>
      <c r="G99" s="40"/>
      <c r="H99" s="40"/>
      <c r="I99" s="191"/>
      <c r="J99" s="40"/>
      <c r="K99" s="40"/>
      <c r="L99" s="41"/>
      <c r="M99" s="192"/>
      <c r="N99" s="193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1" t="s">
        <v>185</v>
      </c>
      <c r="AU99" s="21" t="s">
        <v>80</v>
      </c>
    </row>
    <row r="100" s="2" customFormat="1" ht="24.15" customHeight="1">
      <c r="A100" s="40"/>
      <c r="B100" s="175"/>
      <c r="C100" s="176" t="s">
        <v>174</v>
      </c>
      <c r="D100" s="176" t="s">
        <v>144</v>
      </c>
      <c r="E100" s="177" t="s">
        <v>1352</v>
      </c>
      <c r="F100" s="178" t="s">
        <v>1353</v>
      </c>
      <c r="G100" s="179" t="s">
        <v>344</v>
      </c>
      <c r="H100" s="180">
        <v>3</v>
      </c>
      <c r="I100" s="181"/>
      <c r="J100" s="182">
        <f>ROUND(I100*H100,2)</f>
        <v>0</v>
      </c>
      <c r="K100" s="178" t="s">
        <v>3</v>
      </c>
      <c r="L100" s="41"/>
      <c r="M100" s="183" t="s">
        <v>3</v>
      </c>
      <c r="N100" s="184" t="s">
        <v>43</v>
      </c>
      <c r="O100" s="7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7" t="s">
        <v>163</v>
      </c>
      <c r="AT100" s="187" t="s">
        <v>144</v>
      </c>
      <c r="AU100" s="187" t="s">
        <v>80</v>
      </c>
      <c r="AY100" s="21" t="s">
        <v>141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1" t="s">
        <v>80</v>
      </c>
      <c r="BK100" s="188">
        <f>ROUND(I100*H100,2)</f>
        <v>0</v>
      </c>
      <c r="BL100" s="21" t="s">
        <v>163</v>
      </c>
      <c r="BM100" s="187" t="s">
        <v>9</v>
      </c>
    </row>
    <row r="101" s="2" customFormat="1">
      <c r="A101" s="40"/>
      <c r="B101" s="41"/>
      <c r="C101" s="40"/>
      <c r="D101" s="194" t="s">
        <v>185</v>
      </c>
      <c r="E101" s="40"/>
      <c r="F101" s="195" t="s">
        <v>1343</v>
      </c>
      <c r="G101" s="40"/>
      <c r="H101" s="40"/>
      <c r="I101" s="191"/>
      <c r="J101" s="40"/>
      <c r="K101" s="40"/>
      <c r="L101" s="41"/>
      <c r="M101" s="192"/>
      <c r="N101" s="193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185</v>
      </c>
      <c r="AU101" s="21" t="s">
        <v>80</v>
      </c>
    </row>
    <row r="102" s="2" customFormat="1" ht="21.75" customHeight="1">
      <c r="A102" s="40"/>
      <c r="B102" s="175"/>
      <c r="C102" s="176" t="s">
        <v>178</v>
      </c>
      <c r="D102" s="176" t="s">
        <v>144</v>
      </c>
      <c r="E102" s="177" t="s">
        <v>1354</v>
      </c>
      <c r="F102" s="178" t="s">
        <v>1355</v>
      </c>
      <c r="G102" s="179" t="s">
        <v>344</v>
      </c>
      <c r="H102" s="180">
        <v>14</v>
      </c>
      <c r="I102" s="181"/>
      <c r="J102" s="182">
        <f>ROUND(I102*H102,2)</f>
        <v>0</v>
      </c>
      <c r="K102" s="178" t="s">
        <v>3</v>
      </c>
      <c r="L102" s="41"/>
      <c r="M102" s="183" t="s">
        <v>3</v>
      </c>
      <c r="N102" s="184" t="s">
        <v>43</v>
      </c>
      <c r="O102" s="7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7" t="s">
        <v>163</v>
      </c>
      <c r="AT102" s="187" t="s">
        <v>144</v>
      </c>
      <c r="AU102" s="187" t="s">
        <v>80</v>
      </c>
      <c r="AY102" s="21" t="s">
        <v>141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1" t="s">
        <v>80</v>
      </c>
      <c r="BK102" s="188">
        <f>ROUND(I102*H102,2)</f>
        <v>0</v>
      </c>
      <c r="BL102" s="21" t="s">
        <v>163</v>
      </c>
      <c r="BM102" s="187" t="s">
        <v>289</v>
      </c>
    </row>
    <row r="103" s="2" customFormat="1">
      <c r="A103" s="40"/>
      <c r="B103" s="41"/>
      <c r="C103" s="40"/>
      <c r="D103" s="194" t="s">
        <v>185</v>
      </c>
      <c r="E103" s="40"/>
      <c r="F103" s="195" t="s">
        <v>1356</v>
      </c>
      <c r="G103" s="40"/>
      <c r="H103" s="40"/>
      <c r="I103" s="191"/>
      <c r="J103" s="40"/>
      <c r="K103" s="40"/>
      <c r="L103" s="41"/>
      <c r="M103" s="192"/>
      <c r="N103" s="193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185</v>
      </c>
      <c r="AU103" s="21" t="s">
        <v>80</v>
      </c>
    </row>
    <row r="104" s="2" customFormat="1" ht="44.25" customHeight="1">
      <c r="A104" s="40"/>
      <c r="B104" s="175"/>
      <c r="C104" s="176" t="s">
        <v>254</v>
      </c>
      <c r="D104" s="176" t="s">
        <v>144</v>
      </c>
      <c r="E104" s="177" t="s">
        <v>1357</v>
      </c>
      <c r="F104" s="178" t="s">
        <v>1358</v>
      </c>
      <c r="G104" s="179" t="s">
        <v>1099</v>
      </c>
      <c r="H104" s="180">
        <v>1</v>
      </c>
      <c r="I104" s="181"/>
      <c r="J104" s="182">
        <f>ROUND(I104*H104,2)</f>
        <v>0</v>
      </c>
      <c r="K104" s="178" t="s">
        <v>3</v>
      </c>
      <c r="L104" s="41"/>
      <c r="M104" s="183" t="s">
        <v>3</v>
      </c>
      <c r="N104" s="184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163</v>
      </c>
      <c r="AT104" s="187" t="s">
        <v>144</v>
      </c>
      <c r="AU104" s="187" t="s">
        <v>80</v>
      </c>
      <c r="AY104" s="21" t="s">
        <v>141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80</v>
      </c>
      <c r="BK104" s="188">
        <f>ROUND(I104*H104,2)</f>
        <v>0</v>
      </c>
      <c r="BL104" s="21" t="s">
        <v>163</v>
      </c>
      <c r="BM104" s="187" t="s">
        <v>302</v>
      </c>
    </row>
    <row r="105" s="2" customFormat="1">
      <c r="A105" s="40"/>
      <c r="B105" s="41"/>
      <c r="C105" s="40"/>
      <c r="D105" s="194" t="s">
        <v>185</v>
      </c>
      <c r="E105" s="40"/>
      <c r="F105" s="195" t="s">
        <v>1356</v>
      </c>
      <c r="G105" s="40"/>
      <c r="H105" s="40"/>
      <c r="I105" s="191"/>
      <c r="J105" s="40"/>
      <c r="K105" s="40"/>
      <c r="L105" s="41"/>
      <c r="M105" s="192"/>
      <c r="N105" s="193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185</v>
      </c>
      <c r="AU105" s="21" t="s">
        <v>80</v>
      </c>
    </row>
    <row r="106" s="2" customFormat="1" ht="24.15" customHeight="1">
      <c r="A106" s="40"/>
      <c r="B106" s="175"/>
      <c r="C106" s="176" t="s">
        <v>260</v>
      </c>
      <c r="D106" s="176" t="s">
        <v>144</v>
      </c>
      <c r="E106" s="177" t="s">
        <v>1359</v>
      </c>
      <c r="F106" s="178" t="s">
        <v>1360</v>
      </c>
      <c r="G106" s="179" t="s">
        <v>1099</v>
      </c>
      <c r="H106" s="180">
        <v>2</v>
      </c>
      <c r="I106" s="181"/>
      <c r="J106" s="182">
        <f>ROUND(I106*H106,2)</f>
        <v>0</v>
      </c>
      <c r="K106" s="178" t="s">
        <v>3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163</v>
      </c>
      <c r="AT106" s="187" t="s">
        <v>144</v>
      </c>
      <c r="AU106" s="187" t="s">
        <v>80</v>
      </c>
      <c r="AY106" s="21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80</v>
      </c>
      <c r="BK106" s="188">
        <f>ROUND(I106*H106,2)</f>
        <v>0</v>
      </c>
      <c r="BL106" s="21" t="s">
        <v>163</v>
      </c>
      <c r="BM106" s="187" t="s">
        <v>326</v>
      </c>
    </row>
    <row r="107" s="2" customFormat="1">
      <c r="A107" s="40"/>
      <c r="B107" s="41"/>
      <c r="C107" s="40"/>
      <c r="D107" s="194" t="s">
        <v>185</v>
      </c>
      <c r="E107" s="40"/>
      <c r="F107" s="195" t="s">
        <v>1361</v>
      </c>
      <c r="G107" s="40"/>
      <c r="H107" s="40"/>
      <c r="I107" s="191"/>
      <c r="J107" s="40"/>
      <c r="K107" s="40"/>
      <c r="L107" s="41"/>
      <c r="M107" s="192"/>
      <c r="N107" s="193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185</v>
      </c>
      <c r="AU107" s="21" t="s">
        <v>80</v>
      </c>
    </row>
    <row r="108" s="2" customFormat="1" ht="16.5" customHeight="1">
      <c r="A108" s="40"/>
      <c r="B108" s="175"/>
      <c r="C108" s="176" t="s">
        <v>265</v>
      </c>
      <c r="D108" s="176" t="s">
        <v>144</v>
      </c>
      <c r="E108" s="177" t="s">
        <v>1362</v>
      </c>
      <c r="F108" s="178" t="s">
        <v>1363</v>
      </c>
      <c r="G108" s="179" t="s">
        <v>1364</v>
      </c>
      <c r="H108" s="180">
        <v>250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163</v>
      </c>
      <c r="AT108" s="187" t="s">
        <v>144</v>
      </c>
      <c r="AU108" s="187" t="s">
        <v>80</v>
      </c>
      <c r="AY108" s="21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80</v>
      </c>
      <c r="BK108" s="188">
        <f>ROUND(I108*H108,2)</f>
        <v>0</v>
      </c>
      <c r="BL108" s="21" t="s">
        <v>163</v>
      </c>
      <c r="BM108" s="187" t="s">
        <v>335</v>
      </c>
    </row>
    <row r="109" s="2" customFormat="1" ht="16.5" customHeight="1">
      <c r="A109" s="40"/>
      <c r="B109" s="175"/>
      <c r="C109" s="176" t="s">
        <v>270</v>
      </c>
      <c r="D109" s="176" t="s">
        <v>144</v>
      </c>
      <c r="E109" s="177" t="s">
        <v>1365</v>
      </c>
      <c r="F109" s="178" t="s">
        <v>1366</v>
      </c>
      <c r="G109" s="179" t="s">
        <v>1099</v>
      </c>
      <c r="H109" s="180">
        <v>1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163</v>
      </c>
      <c r="AT109" s="187" t="s">
        <v>144</v>
      </c>
      <c r="AU109" s="187" t="s">
        <v>80</v>
      </c>
      <c r="AY109" s="21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80</v>
      </c>
      <c r="BK109" s="188">
        <f>ROUND(I109*H109,2)</f>
        <v>0</v>
      </c>
      <c r="BL109" s="21" t="s">
        <v>163</v>
      </c>
      <c r="BM109" s="187" t="s">
        <v>348</v>
      </c>
    </row>
    <row r="110" s="2" customFormat="1">
      <c r="A110" s="40"/>
      <c r="B110" s="41"/>
      <c r="C110" s="40"/>
      <c r="D110" s="194" t="s">
        <v>185</v>
      </c>
      <c r="E110" s="40"/>
      <c r="F110" s="195" t="s">
        <v>1356</v>
      </c>
      <c r="G110" s="40"/>
      <c r="H110" s="40"/>
      <c r="I110" s="191"/>
      <c r="J110" s="40"/>
      <c r="K110" s="40"/>
      <c r="L110" s="41"/>
      <c r="M110" s="192"/>
      <c r="N110" s="193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185</v>
      </c>
      <c r="AU110" s="21" t="s">
        <v>80</v>
      </c>
    </row>
    <row r="111" s="2" customFormat="1" ht="16.5" customHeight="1">
      <c r="A111" s="40"/>
      <c r="B111" s="175"/>
      <c r="C111" s="176" t="s">
        <v>9</v>
      </c>
      <c r="D111" s="176" t="s">
        <v>144</v>
      </c>
      <c r="E111" s="177" t="s">
        <v>1367</v>
      </c>
      <c r="F111" s="178" t="s">
        <v>1368</v>
      </c>
      <c r="G111" s="179" t="s">
        <v>1099</v>
      </c>
      <c r="H111" s="180">
        <v>1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163</v>
      </c>
      <c r="AT111" s="187" t="s">
        <v>144</v>
      </c>
      <c r="AU111" s="187" t="s">
        <v>80</v>
      </c>
      <c r="AY111" s="21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80</v>
      </c>
      <c r="BK111" s="188">
        <f>ROUND(I111*H111,2)</f>
        <v>0</v>
      </c>
      <c r="BL111" s="21" t="s">
        <v>163</v>
      </c>
      <c r="BM111" s="187" t="s">
        <v>356</v>
      </c>
    </row>
    <row r="112" s="2" customFormat="1">
      <c r="A112" s="40"/>
      <c r="B112" s="41"/>
      <c r="C112" s="40"/>
      <c r="D112" s="194" t="s">
        <v>185</v>
      </c>
      <c r="E112" s="40"/>
      <c r="F112" s="195" t="s">
        <v>1356</v>
      </c>
      <c r="G112" s="40"/>
      <c r="H112" s="40"/>
      <c r="I112" s="191"/>
      <c r="J112" s="40"/>
      <c r="K112" s="40"/>
      <c r="L112" s="41"/>
      <c r="M112" s="192"/>
      <c r="N112" s="193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1" t="s">
        <v>185</v>
      </c>
      <c r="AU112" s="21" t="s">
        <v>80</v>
      </c>
    </row>
    <row r="113" s="2" customFormat="1" ht="16.5" customHeight="1">
      <c r="A113" s="40"/>
      <c r="B113" s="175"/>
      <c r="C113" s="176" t="s">
        <v>283</v>
      </c>
      <c r="D113" s="176" t="s">
        <v>144</v>
      </c>
      <c r="E113" s="177" t="s">
        <v>1369</v>
      </c>
      <c r="F113" s="178" t="s">
        <v>1370</v>
      </c>
      <c r="G113" s="179" t="s">
        <v>1099</v>
      </c>
      <c r="H113" s="180">
        <v>2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163</v>
      </c>
      <c r="AT113" s="187" t="s">
        <v>144</v>
      </c>
      <c r="AU113" s="187" t="s">
        <v>80</v>
      </c>
      <c r="AY113" s="21" t="s">
        <v>141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80</v>
      </c>
      <c r="BK113" s="188">
        <f>ROUND(I113*H113,2)</f>
        <v>0</v>
      </c>
      <c r="BL113" s="21" t="s">
        <v>163</v>
      </c>
      <c r="BM113" s="187" t="s">
        <v>367</v>
      </c>
    </row>
    <row r="114" s="2" customFormat="1" ht="16.5" customHeight="1">
      <c r="A114" s="40"/>
      <c r="B114" s="175"/>
      <c r="C114" s="176" t="s">
        <v>289</v>
      </c>
      <c r="D114" s="176" t="s">
        <v>144</v>
      </c>
      <c r="E114" s="177" t="s">
        <v>1371</v>
      </c>
      <c r="F114" s="178" t="s">
        <v>1372</v>
      </c>
      <c r="G114" s="179" t="s">
        <v>1099</v>
      </c>
      <c r="H114" s="180">
        <v>2</v>
      </c>
      <c r="I114" s="181"/>
      <c r="J114" s="182">
        <f>ROUND(I114*H114,2)</f>
        <v>0</v>
      </c>
      <c r="K114" s="178" t="s">
        <v>3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163</v>
      </c>
      <c r="AT114" s="187" t="s">
        <v>144</v>
      </c>
      <c r="AU114" s="187" t="s">
        <v>80</v>
      </c>
      <c r="AY114" s="21" t="s">
        <v>141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80</v>
      </c>
      <c r="BK114" s="188">
        <f>ROUND(I114*H114,2)</f>
        <v>0</v>
      </c>
      <c r="BL114" s="21" t="s">
        <v>163</v>
      </c>
      <c r="BM114" s="187" t="s">
        <v>377</v>
      </c>
    </row>
    <row r="115" s="2" customFormat="1" ht="16.5" customHeight="1">
      <c r="A115" s="40"/>
      <c r="B115" s="175"/>
      <c r="C115" s="176" t="s">
        <v>295</v>
      </c>
      <c r="D115" s="176" t="s">
        <v>144</v>
      </c>
      <c r="E115" s="177" t="s">
        <v>1373</v>
      </c>
      <c r="F115" s="178" t="s">
        <v>1374</v>
      </c>
      <c r="G115" s="179" t="s">
        <v>1099</v>
      </c>
      <c r="H115" s="180">
        <v>3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163</v>
      </c>
      <c r="AT115" s="187" t="s">
        <v>144</v>
      </c>
      <c r="AU115" s="187" t="s">
        <v>80</v>
      </c>
      <c r="AY115" s="21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80</v>
      </c>
      <c r="BK115" s="188">
        <f>ROUND(I115*H115,2)</f>
        <v>0</v>
      </c>
      <c r="BL115" s="21" t="s">
        <v>163</v>
      </c>
      <c r="BM115" s="187" t="s">
        <v>386</v>
      </c>
    </row>
    <row r="116" s="2" customFormat="1" ht="16.5" customHeight="1">
      <c r="A116" s="40"/>
      <c r="B116" s="175"/>
      <c r="C116" s="176" t="s">
        <v>302</v>
      </c>
      <c r="D116" s="176" t="s">
        <v>144</v>
      </c>
      <c r="E116" s="177" t="s">
        <v>1375</v>
      </c>
      <c r="F116" s="178" t="s">
        <v>1376</v>
      </c>
      <c r="G116" s="179" t="s">
        <v>1099</v>
      </c>
      <c r="H116" s="180">
        <v>2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163</v>
      </c>
      <c r="AT116" s="187" t="s">
        <v>144</v>
      </c>
      <c r="AU116" s="187" t="s">
        <v>80</v>
      </c>
      <c r="AY116" s="21" t="s">
        <v>141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80</v>
      </c>
      <c r="BK116" s="188">
        <f>ROUND(I116*H116,2)</f>
        <v>0</v>
      </c>
      <c r="BL116" s="21" t="s">
        <v>163</v>
      </c>
      <c r="BM116" s="187" t="s">
        <v>395</v>
      </c>
    </row>
    <row r="117" s="2" customFormat="1" ht="16.5" customHeight="1">
      <c r="A117" s="40"/>
      <c r="B117" s="175"/>
      <c r="C117" s="176" t="s">
        <v>308</v>
      </c>
      <c r="D117" s="176" t="s">
        <v>144</v>
      </c>
      <c r="E117" s="177" t="s">
        <v>1377</v>
      </c>
      <c r="F117" s="178" t="s">
        <v>1378</v>
      </c>
      <c r="G117" s="179" t="s">
        <v>1099</v>
      </c>
      <c r="H117" s="180">
        <v>5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163</v>
      </c>
      <c r="AT117" s="187" t="s">
        <v>144</v>
      </c>
      <c r="AU117" s="187" t="s">
        <v>80</v>
      </c>
      <c r="AY117" s="21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80</v>
      </c>
      <c r="BK117" s="188">
        <f>ROUND(I117*H117,2)</f>
        <v>0</v>
      </c>
      <c r="BL117" s="21" t="s">
        <v>163</v>
      </c>
      <c r="BM117" s="187" t="s">
        <v>406</v>
      </c>
    </row>
    <row r="118" s="2" customFormat="1" ht="16.5" customHeight="1">
      <c r="A118" s="40"/>
      <c r="B118" s="175"/>
      <c r="C118" s="176" t="s">
        <v>315</v>
      </c>
      <c r="D118" s="176" t="s">
        <v>144</v>
      </c>
      <c r="E118" s="177" t="s">
        <v>1379</v>
      </c>
      <c r="F118" s="178" t="s">
        <v>1380</v>
      </c>
      <c r="G118" s="179" t="s">
        <v>1099</v>
      </c>
      <c r="H118" s="180">
        <v>1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163</v>
      </c>
      <c r="AT118" s="187" t="s">
        <v>144</v>
      </c>
      <c r="AU118" s="187" t="s">
        <v>80</v>
      </c>
      <c r="AY118" s="21" t="s">
        <v>141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80</v>
      </c>
      <c r="BK118" s="188">
        <f>ROUND(I118*H118,2)</f>
        <v>0</v>
      </c>
      <c r="BL118" s="21" t="s">
        <v>163</v>
      </c>
      <c r="BM118" s="187" t="s">
        <v>417</v>
      </c>
    </row>
    <row r="119" s="2" customFormat="1" ht="16.5" customHeight="1">
      <c r="A119" s="40"/>
      <c r="B119" s="175"/>
      <c r="C119" s="176" t="s">
        <v>320</v>
      </c>
      <c r="D119" s="176" t="s">
        <v>144</v>
      </c>
      <c r="E119" s="177" t="s">
        <v>1381</v>
      </c>
      <c r="F119" s="178" t="s">
        <v>1382</v>
      </c>
      <c r="G119" s="179" t="s">
        <v>1099</v>
      </c>
      <c r="H119" s="180">
        <v>4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163</v>
      </c>
      <c r="AT119" s="187" t="s">
        <v>144</v>
      </c>
      <c r="AU119" s="187" t="s">
        <v>80</v>
      </c>
      <c r="AY119" s="21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80</v>
      </c>
      <c r="BK119" s="188">
        <f>ROUND(I119*H119,2)</f>
        <v>0</v>
      </c>
      <c r="BL119" s="21" t="s">
        <v>163</v>
      </c>
      <c r="BM119" s="187" t="s">
        <v>429</v>
      </c>
    </row>
    <row r="120" s="2" customFormat="1" ht="16.5" customHeight="1">
      <c r="A120" s="40"/>
      <c r="B120" s="175"/>
      <c r="C120" s="176" t="s">
        <v>326</v>
      </c>
      <c r="D120" s="176" t="s">
        <v>144</v>
      </c>
      <c r="E120" s="177" t="s">
        <v>1383</v>
      </c>
      <c r="F120" s="178" t="s">
        <v>1384</v>
      </c>
      <c r="G120" s="179" t="s">
        <v>1099</v>
      </c>
      <c r="H120" s="180">
        <v>2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163</v>
      </c>
      <c r="AT120" s="187" t="s">
        <v>144</v>
      </c>
      <c r="AU120" s="187" t="s">
        <v>80</v>
      </c>
      <c r="AY120" s="21" t="s">
        <v>141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80</v>
      </c>
      <c r="BK120" s="188">
        <f>ROUND(I120*H120,2)</f>
        <v>0</v>
      </c>
      <c r="BL120" s="21" t="s">
        <v>163</v>
      </c>
      <c r="BM120" s="187" t="s">
        <v>441</v>
      </c>
    </row>
    <row r="121" s="2" customFormat="1" ht="16.5" customHeight="1">
      <c r="A121" s="40"/>
      <c r="B121" s="175"/>
      <c r="C121" s="176" t="s">
        <v>8</v>
      </c>
      <c r="D121" s="176" t="s">
        <v>144</v>
      </c>
      <c r="E121" s="177" t="s">
        <v>1385</v>
      </c>
      <c r="F121" s="178" t="s">
        <v>1386</v>
      </c>
      <c r="G121" s="179" t="s">
        <v>1099</v>
      </c>
      <c r="H121" s="180">
        <v>1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163</v>
      </c>
      <c r="AT121" s="187" t="s">
        <v>144</v>
      </c>
      <c r="AU121" s="187" t="s">
        <v>80</v>
      </c>
      <c r="AY121" s="21" t="s">
        <v>141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80</v>
      </c>
      <c r="BK121" s="188">
        <f>ROUND(I121*H121,2)</f>
        <v>0</v>
      </c>
      <c r="BL121" s="21" t="s">
        <v>163</v>
      </c>
      <c r="BM121" s="187" t="s">
        <v>452</v>
      </c>
    </row>
    <row r="122" s="2" customFormat="1" ht="16.5" customHeight="1">
      <c r="A122" s="40"/>
      <c r="B122" s="175"/>
      <c r="C122" s="176" t="s">
        <v>335</v>
      </c>
      <c r="D122" s="176" t="s">
        <v>144</v>
      </c>
      <c r="E122" s="177" t="s">
        <v>1387</v>
      </c>
      <c r="F122" s="178" t="s">
        <v>1388</v>
      </c>
      <c r="G122" s="179" t="s">
        <v>1099</v>
      </c>
      <c r="H122" s="180">
        <v>1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163</v>
      </c>
      <c r="AT122" s="187" t="s">
        <v>144</v>
      </c>
      <c r="AU122" s="187" t="s">
        <v>80</v>
      </c>
      <c r="AY122" s="21" t="s">
        <v>141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80</v>
      </c>
      <c r="BK122" s="188">
        <f>ROUND(I122*H122,2)</f>
        <v>0</v>
      </c>
      <c r="BL122" s="21" t="s">
        <v>163</v>
      </c>
      <c r="BM122" s="187" t="s">
        <v>462</v>
      </c>
    </row>
    <row r="123" s="2" customFormat="1" ht="16.5" customHeight="1">
      <c r="A123" s="40"/>
      <c r="B123" s="175"/>
      <c r="C123" s="176" t="s">
        <v>341</v>
      </c>
      <c r="D123" s="176" t="s">
        <v>144</v>
      </c>
      <c r="E123" s="177" t="s">
        <v>1389</v>
      </c>
      <c r="F123" s="178" t="s">
        <v>1390</v>
      </c>
      <c r="G123" s="179" t="s">
        <v>1099</v>
      </c>
      <c r="H123" s="180">
        <v>3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163</v>
      </c>
      <c r="AT123" s="187" t="s">
        <v>144</v>
      </c>
      <c r="AU123" s="187" t="s">
        <v>80</v>
      </c>
      <c r="AY123" s="21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80</v>
      </c>
      <c r="BK123" s="188">
        <f>ROUND(I123*H123,2)</f>
        <v>0</v>
      </c>
      <c r="BL123" s="21" t="s">
        <v>163</v>
      </c>
      <c r="BM123" s="187" t="s">
        <v>473</v>
      </c>
    </row>
    <row r="124" s="2" customFormat="1" ht="16.5" customHeight="1">
      <c r="A124" s="40"/>
      <c r="B124" s="175"/>
      <c r="C124" s="176" t="s">
        <v>348</v>
      </c>
      <c r="D124" s="176" t="s">
        <v>144</v>
      </c>
      <c r="E124" s="177" t="s">
        <v>1391</v>
      </c>
      <c r="F124" s="178" t="s">
        <v>1392</v>
      </c>
      <c r="G124" s="179" t="s">
        <v>1099</v>
      </c>
      <c r="H124" s="180">
        <v>1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163</v>
      </c>
      <c r="AT124" s="187" t="s">
        <v>144</v>
      </c>
      <c r="AU124" s="187" t="s">
        <v>80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163</v>
      </c>
      <c r="BM124" s="187" t="s">
        <v>486</v>
      </c>
    </row>
    <row r="125" s="2" customFormat="1" ht="16.5" customHeight="1">
      <c r="A125" s="40"/>
      <c r="B125" s="175"/>
      <c r="C125" s="176" t="s">
        <v>352</v>
      </c>
      <c r="D125" s="176" t="s">
        <v>144</v>
      </c>
      <c r="E125" s="177" t="s">
        <v>1393</v>
      </c>
      <c r="F125" s="178" t="s">
        <v>1394</v>
      </c>
      <c r="G125" s="179" t="s">
        <v>147</v>
      </c>
      <c r="H125" s="180">
        <v>1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163</v>
      </c>
      <c r="AT125" s="187" t="s">
        <v>144</v>
      </c>
      <c r="AU125" s="187" t="s">
        <v>80</v>
      </c>
      <c r="AY125" s="21" t="s">
        <v>141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80</v>
      </c>
      <c r="BK125" s="188">
        <f>ROUND(I125*H125,2)</f>
        <v>0</v>
      </c>
      <c r="BL125" s="21" t="s">
        <v>163</v>
      </c>
      <c r="BM125" s="187" t="s">
        <v>497</v>
      </c>
    </row>
    <row r="126" s="2" customFormat="1" ht="16.5" customHeight="1">
      <c r="A126" s="40"/>
      <c r="B126" s="175"/>
      <c r="C126" s="176" t="s">
        <v>356</v>
      </c>
      <c r="D126" s="176" t="s">
        <v>144</v>
      </c>
      <c r="E126" s="177" t="s">
        <v>1395</v>
      </c>
      <c r="F126" s="178" t="s">
        <v>1396</v>
      </c>
      <c r="G126" s="179" t="s">
        <v>147</v>
      </c>
      <c r="H126" s="180">
        <v>1</v>
      </c>
      <c r="I126" s="181"/>
      <c r="J126" s="182">
        <f>ROUND(I126*H126,2)</f>
        <v>0</v>
      </c>
      <c r="K126" s="178" t="s">
        <v>3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163</v>
      </c>
      <c r="AT126" s="187" t="s">
        <v>144</v>
      </c>
      <c r="AU126" s="187" t="s">
        <v>80</v>
      </c>
      <c r="AY126" s="21" t="s">
        <v>141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80</v>
      </c>
      <c r="BK126" s="188">
        <f>ROUND(I126*H126,2)</f>
        <v>0</v>
      </c>
      <c r="BL126" s="21" t="s">
        <v>163</v>
      </c>
      <c r="BM126" s="187" t="s">
        <v>508</v>
      </c>
    </row>
    <row r="127" s="2" customFormat="1" ht="24.15" customHeight="1">
      <c r="A127" s="40"/>
      <c r="B127" s="175"/>
      <c r="C127" s="176" t="s">
        <v>363</v>
      </c>
      <c r="D127" s="176" t="s">
        <v>144</v>
      </c>
      <c r="E127" s="177" t="s">
        <v>1397</v>
      </c>
      <c r="F127" s="178" t="s">
        <v>1398</v>
      </c>
      <c r="G127" s="179" t="s">
        <v>147</v>
      </c>
      <c r="H127" s="180">
        <v>1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163</v>
      </c>
      <c r="AT127" s="187" t="s">
        <v>144</v>
      </c>
      <c r="AU127" s="187" t="s">
        <v>80</v>
      </c>
      <c r="AY127" s="21" t="s">
        <v>141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80</v>
      </c>
      <c r="BK127" s="188">
        <f>ROUND(I127*H127,2)</f>
        <v>0</v>
      </c>
      <c r="BL127" s="21" t="s">
        <v>163</v>
      </c>
      <c r="BM127" s="187" t="s">
        <v>524</v>
      </c>
    </row>
    <row r="128" s="2" customFormat="1">
      <c r="A128" s="40"/>
      <c r="B128" s="41"/>
      <c r="C128" s="40"/>
      <c r="D128" s="194" t="s">
        <v>185</v>
      </c>
      <c r="E128" s="40"/>
      <c r="F128" s="195" t="s">
        <v>1356</v>
      </c>
      <c r="G128" s="40"/>
      <c r="H128" s="40"/>
      <c r="I128" s="191"/>
      <c r="J128" s="40"/>
      <c r="K128" s="40"/>
      <c r="L128" s="41"/>
      <c r="M128" s="192"/>
      <c r="N128" s="193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1" t="s">
        <v>185</v>
      </c>
      <c r="AU128" s="21" t="s">
        <v>80</v>
      </c>
    </row>
    <row r="129" s="2" customFormat="1" ht="24.15" customHeight="1">
      <c r="A129" s="40"/>
      <c r="B129" s="175"/>
      <c r="C129" s="176" t="s">
        <v>367</v>
      </c>
      <c r="D129" s="176" t="s">
        <v>144</v>
      </c>
      <c r="E129" s="177" t="s">
        <v>1399</v>
      </c>
      <c r="F129" s="178" t="s">
        <v>1400</v>
      </c>
      <c r="G129" s="179" t="s">
        <v>147</v>
      </c>
      <c r="H129" s="180">
        <v>1</v>
      </c>
      <c r="I129" s="181"/>
      <c r="J129" s="182">
        <f>ROUND(I129*H129,2)</f>
        <v>0</v>
      </c>
      <c r="K129" s="178" t="s">
        <v>3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163</v>
      </c>
      <c r="AT129" s="187" t="s">
        <v>144</v>
      </c>
      <c r="AU129" s="187" t="s">
        <v>80</v>
      </c>
      <c r="AY129" s="21" t="s">
        <v>141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80</v>
      </c>
      <c r="BK129" s="188">
        <f>ROUND(I129*H129,2)</f>
        <v>0</v>
      </c>
      <c r="BL129" s="21" t="s">
        <v>163</v>
      </c>
      <c r="BM129" s="187" t="s">
        <v>536</v>
      </c>
    </row>
    <row r="130" s="2" customFormat="1">
      <c r="A130" s="40"/>
      <c r="B130" s="41"/>
      <c r="C130" s="40"/>
      <c r="D130" s="194" t="s">
        <v>185</v>
      </c>
      <c r="E130" s="40"/>
      <c r="F130" s="195" t="s">
        <v>1401</v>
      </c>
      <c r="G130" s="40"/>
      <c r="H130" s="40"/>
      <c r="I130" s="191"/>
      <c r="J130" s="40"/>
      <c r="K130" s="40"/>
      <c r="L130" s="41"/>
      <c r="M130" s="192"/>
      <c r="N130" s="193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1" t="s">
        <v>185</v>
      </c>
      <c r="AU130" s="21" t="s">
        <v>80</v>
      </c>
    </row>
    <row r="131" s="2" customFormat="1" ht="16.5" customHeight="1">
      <c r="A131" s="40"/>
      <c r="B131" s="175"/>
      <c r="C131" s="176" t="s">
        <v>371</v>
      </c>
      <c r="D131" s="176" t="s">
        <v>144</v>
      </c>
      <c r="E131" s="177" t="s">
        <v>1402</v>
      </c>
      <c r="F131" s="178" t="s">
        <v>1403</v>
      </c>
      <c r="G131" s="179" t="s">
        <v>147</v>
      </c>
      <c r="H131" s="180">
        <v>1</v>
      </c>
      <c r="I131" s="181"/>
      <c r="J131" s="182">
        <f>ROUND(I131*H131,2)</f>
        <v>0</v>
      </c>
      <c r="K131" s="178" t="s">
        <v>3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163</v>
      </c>
      <c r="AT131" s="187" t="s">
        <v>144</v>
      </c>
      <c r="AU131" s="187" t="s">
        <v>80</v>
      </c>
      <c r="AY131" s="21" t="s">
        <v>141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80</v>
      </c>
      <c r="BK131" s="188">
        <f>ROUND(I131*H131,2)</f>
        <v>0</v>
      </c>
      <c r="BL131" s="21" t="s">
        <v>163</v>
      </c>
      <c r="BM131" s="187" t="s">
        <v>548</v>
      </c>
    </row>
    <row r="132" s="12" customFormat="1" ht="25.92" customHeight="1">
      <c r="A132" s="12"/>
      <c r="B132" s="162"/>
      <c r="C132" s="12"/>
      <c r="D132" s="163" t="s">
        <v>71</v>
      </c>
      <c r="E132" s="164" t="s">
        <v>90</v>
      </c>
      <c r="F132" s="164" t="s">
        <v>1308</v>
      </c>
      <c r="G132" s="12"/>
      <c r="H132" s="12"/>
      <c r="I132" s="165"/>
      <c r="J132" s="166">
        <f>BK132</f>
        <v>0</v>
      </c>
      <c r="K132" s="12"/>
      <c r="L132" s="162"/>
      <c r="M132" s="167"/>
      <c r="N132" s="168"/>
      <c r="O132" s="168"/>
      <c r="P132" s="169">
        <f>SUM(P133:P140)</f>
        <v>0</v>
      </c>
      <c r="Q132" s="168"/>
      <c r="R132" s="169">
        <f>SUM(R133:R140)</f>
        <v>0</v>
      </c>
      <c r="S132" s="168"/>
      <c r="T132" s="17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80</v>
      </c>
      <c r="AT132" s="171" t="s">
        <v>71</v>
      </c>
      <c r="AU132" s="171" t="s">
        <v>72</v>
      </c>
      <c r="AY132" s="163" t="s">
        <v>141</v>
      </c>
      <c r="BK132" s="172">
        <f>SUM(BK133:BK140)</f>
        <v>0</v>
      </c>
    </row>
    <row r="133" s="2" customFormat="1" ht="16.5" customHeight="1">
      <c r="A133" s="40"/>
      <c r="B133" s="175"/>
      <c r="C133" s="176" t="s">
        <v>377</v>
      </c>
      <c r="D133" s="176" t="s">
        <v>144</v>
      </c>
      <c r="E133" s="177" t="s">
        <v>1404</v>
      </c>
      <c r="F133" s="178" t="s">
        <v>1405</v>
      </c>
      <c r="G133" s="179" t="s">
        <v>147</v>
      </c>
      <c r="H133" s="180">
        <v>1</v>
      </c>
      <c r="I133" s="181"/>
      <c r="J133" s="182">
        <f>ROUND(I133*H133,2)</f>
        <v>0</v>
      </c>
      <c r="K133" s="178" t="s">
        <v>3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163</v>
      </c>
      <c r="AT133" s="187" t="s">
        <v>144</v>
      </c>
      <c r="AU133" s="187" t="s">
        <v>80</v>
      </c>
      <c r="AY133" s="21" t="s">
        <v>141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80</v>
      </c>
      <c r="BK133" s="188">
        <f>ROUND(I133*H133,2)</f>
        <v>0</v>
      </c>
      <c r="BL133" s="21" t="s">
        <v>163</v>
      </c>
      <c r="BM133" s="187" t="s">
        <v>359</v>
      </c>
    </row>
    <row r="134" s="2" customFormat="1" ht="16.5" customHeight="1">
      <c r="A134" s="40"/>
      <c r="B134" s="175"/>
      <c r="C134" s="176" t="s">
        <v>381</v>
      </c>
      <c r="D134" s="176" t="s">
        <v>144</v>
      </c>
      <c r="E134" s="177" t="s">
        <v>1406</v>
      </c>
      <c r="F134" s="178" t="s">
        <v>1407</v>
      </c>
      <c r="G134" s="179" t="s">
        <v>147</v>
      </c>
      <c r="H134" s="180">
        <v>1</v>
      </c>
      <c r="I134" s="181"/>
      <c r="J134" s="182">
        <f>ROUND(I134*H134,2)</f>
        <v>0</v>
      </c>
      <c r="K134" s="178" t="s">
        <v>3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163</v>
      </c>
      <c r="AT134" s="187" t="s">
        <v>144</v>
      </c>
      <c r="AU134" s="187" t="s">
        <v>80</v>
      </c>
      <c r="AY134" s="21" t="s">
        <v>141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80</v>
      </c>
      <c r="BK134" s="188">
        <f>ROUND(I134*H134,2)</f>
        <v>0</v>
      </c>
      <c r="BL134" s="21" t="s">
        <v>163</v>
      </c>
      <c r="BM134" s="187" t="s">
        <v>575</v>
      </c>
    </row>
    <row r="135" s="2" customFormat="1" ht="16.5" customHeight="1">
      <c r="A135" s="40"/>
      <c r="B135" s="175"/>
      <c r="C135" s="176" t="s">
        <v>386</v>
      </c>
      <c r="D135" s="176" t="s">
        <v>144</v>
      </c>
      <c r="E135" s="177" t="s">
        <v>1408</v>
      </c>
      <c r="F135" s="178" t="s">
        <v>1409</v>
      </c>
      <c r="G135" s="179" t="s">
        <v>147</v>
      </c>
      <c r="H135" s="180">
        <v>1</v>
      </c>
      <c r="I135" s="181"/>
      <c r="J135" s="182">
        <f>ROUND(I135*H135,2)</f>
        <v>0</v>
      </c>
      <c r="K135" s="178" t="s">
        <v>3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163</v>
      </c>
      <c r="AT135" s="187" t="s">
        <v>144</v>
      </c>
      <c r="AU135" s="187" t="s">
        <v>80</v>
      </c>
      <c r="AY135" s="21" t="s">
        <v>141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80</v>
      </c>
      <c r="BK135" s="188">
        <f>ROUND(I135*H135,2)</f>
        <v>0</v>
      </c>
      <c r="BL135" s="21" t="s">
        <v>163</v>
      </c>
      <c r="BM135" s="187" t="s">
        <v>583</v>
      </c>
    </row>
    <row r="136" s="2" customFormat="1" ht="33" customHeight="1">
      <c r="A136" s="40"/>
      <c r="B136" s="175"/>
      <c r="C136" s="176" t="s">
        <v>390</v>
      </c>
      <c r="D136" s="176" t="s">
        <v>144</v>
      </c>
      <c r="E136" s="177" t="s">
        <v>1410</v>
      </c>
      <c r="F136" s="178" t="s">
        <v>1411</v>
      </c>
      <c r="G136" s="179" t="s">
        <v>147</v>
      </c>
      <c r="H136" s="180">
        <v>1</v>
      </c>
      <c r="I136" s="181"/>
      <c r="J136" s="182">
        <f>ROUND(I136*H136,2)</f>
        <v>0</v>
      </c>
      <c r="K136" s="178" t="s">
        <v>3</v>
      </c>
      <c r="L136" s="41"/>
      <c r="M136" s="183" t="s">
        <v>3</v>
      </c>
      <c r="N136" s="184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163</v>
      </c>
      <c r="AT136" s="187" t="s">
        <v>144</v>
      </c>
      <c r="AU136" s="187" t="s">
        <v>80</v>
      </c>
      <c r="AY136" s="21" t="s">
        <v>141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80</v>
      </c>
      <c r="BK136" s="188">
        <f>ROUND(I136*H136,2)</f>
        <v>0</v>
      </c>
      <c r="BL136" s="21" t="s">
        <v>163</v>
      </c>
      <c r="BM136" s="187" t="s">
        <v>1412</v>
      </c>
    </row>
    <row r="137" s="2" customFormat="1" ht="16.5" customHeight="1">
      <c r="A137" s="40"/>
      <c r="B137" s="175"/>
      <c r="C137" s="176" t="s">
        <v>395</v>
      </c>
      <c r="D137" s="176" t="s">
        <v>144</v>
      </c>
      <c r="E137" s="177" t="s">
        <v>1413</v>
      </c>
      <c r="F137" s="178" t="s">
        <v>1414</v>
      </c>
      <c r="G137" s="179" t="s">
        <v>147</v>
      </c>
      <c r="H137" s="180">
        <v>1</v>
      </c>
      <c r="I137" s="181"/>
      <c r="J137" s="182">
        <f>ROUND(I137*H137,2)</f>
        <v>0</v>
      </c>
      <c r="K137" s="178" t="s">
        <v>3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163</v>
      </c>
      <c r="AT137" s="187" t="s">
        <v>144</v>
      </c>
      <c r="AU137" s="187" t="s">
        <v>80</v>
      </c>
      <c r="AY137" s="21" t="s">
        <v>141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80</v>
      </c>
      <c r="BK137" s="188">
        <f>ROUND(I137*H137,2)</f>
        <v>0</v>
      </c>
      <c r="BL137" s="21" t="s">
        <v>163</v>
      </c>
      <c r="BM137" s="187" t="s">
        <v>601</v>
      </c>
    </row>
    <row r="138" s="2" customFormat="1" ht="24.15" customHeight="1">
      <c r="A138" s="40"/>
      <c r="B138" s="175"/>
      <c r="C138" s="176" t="s">
        <v>400</v>
      </c>
      <c r="D138" s="176" t="s">
        <v>144</v>
      </c>
      <c r="E138" s="177" t="s">
        <v>1415</v>
      </c>
      <c r="F138" s="178" t="s">
        <v>1416</v>
      </c>
      <c r="G138" s="179" t="s">
        <v>147</v>
      </c>
      <c r="H138" s="180">
        <v>1</v>
      </c>
      <c r="I138" s="181"/>
      <c r="J138" s="182">
        <f>ROUND(I138*H138,2)</f>
        <v>0</v>
      </c>
      <c r="K138" s="178" t="s">
        <v>3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163</v>
      </c>
      <c r="AT138" s="187" t="s">
        <v>144</v>
      </c>
      <c r="AU138" s="187" t="s">
        <v>80</v>
      </c>
      <c r="AY138" s="21" t="s">
        <v>141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80</v>
      </c>
      <c r="BK138" s="188">
        <f>ROUND(I138*H138,2)</f>
        <v>0</v>
      </c>
      <c r="BL138" s="21" t="s">
        <v>163</v>
      </c>
      <c r="BM138" s="187" t="s">
        <v>611</v>
      </c>
    </row>
    <row r="139" s="2" customFormat="1" ht="16.5" customHeight="1">
      <c r="A139" s="40"/>
      <c r="B139" s="175"/>
      <c r="C139" s="176" t="s">
        <v>406</v>
      </c>
      <c r="D139" s="176" t="s">
        <v>144</v>
      </c>
      <c r="E139" s="177" t="s">
        <v>1417</v>
      </c>
      <c r="F139" s="178" t="s">
        <v>1418</v>
      </c>
      <c r="G139" s="179" t="s">
        <v>147</v>
      </c>
      <c r="H139" s="180">
        <v>1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163</v>
      </c>
      <c r="AT139" s="187" t="s">
        <v>144</v>
      </c>
      <c r="AU139" s="187" t="s">
        <v>80</v>
      </c>
      <c r="AY139" s="21" t="s">
        <v>141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80</v>
      </c>
      <c r="BK139" s="188">
        <f>ROUND(I139*H139,2)</f>
        <v>0</v>
      </c>
      <c r="BL139" s="21" t="s">
        <v>163</v>
      </c>
      <c r="BM139" s="187" t="s">
        <v>618</v>
      </c>
    </row>
    <row r="140" s="2" customFormat="1" ht="16.5" customHeight="1">
      <c r="A140" s="40"/>
      <c r="B140" s="175"/>
      <c r="C140" s="176" t="s">
        <v>411</v>
      </c>
      <c r="D140" s="176" t="s">
        <v>144</v>
      </c>
      <c r="E140" s="177" t="s">
        <v>1419</v>
      </c>
      <c r="F140" s="178" t="s">
        <v>1420</v>
      </c>
      <c r="G140" s="179" t="s">
        <v>1099</v>
      </c>
      <c r="H140" s="180">
        <v>1</v>
      </c>
      <c r="I140" s="181"/>
      <c r="J140" s="182">
        <f>ROUND(I140*H140,2)</f>
        <v>0</v>
      </c>
      <c r="K140" s="178" t="s">
        <v>3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163</v>
      </c>
      <c r="AT140" s="187" t="s">
        <v>144</v>
      </c>
      <c r="AU140" s="187" t="s">
        <v>80</v>
      </c>
      <c r="AY140" s="21" t="s">
        <v>141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80</v>
      </c>
      <c r="BK140" s="188">
        <f>ROUND(I140*H140,2)</f>
        <v>0</v>
      </c>
      <c r="BL140" s="21" t="s">
        <v>163</v>
      </c>
      <c r="BM140" s="187" t="s">
        <v>631</v>
      </c>
    </row>
    <row r="141" s="12" customFormat="1" ht="25.92" customHeight="1">
      <c r="A141" s="12"/>
      <c r="B141" s="162"/>
      <c r="C141" s="12"/>
      <c r="D141" s="163" t="s">
        <v>71</v>
      </c>
      <c r="E141" s="164" t="s">
        <v>100</v>
      </c>
      <c r="F141" s="164" t="s">
        <v>1421</v>
      </c>
      <c r="G141" s="12"/>
      <c r="H141" s="12"/>
      <c r="I141" s="165"/>
      <c r="J141" s="166">
        <f>BK141</f>
        <v>0</v>
      </c>
      <c r="K141" s="12"/>
      <c r="L141" s="162"/>
      <c r="M141" s="167"/>
      <c r="N141" s="168"/>
      <c r="O141" s="168"/>
      <c r="P141" s="169">
        <f>SUM(P142:P181)</f>
        <v>0</v>
      </c>
      <c r="Q141" s="168"/>
      <c r="R141" s="169">
        <f>SUM(R142:R181)</f>
        <v>7.5982320000000003</v>
      </c>
      <c r="S141" s="168"/>
      <c r="T141" s="170">
        <f>SUM(T142:T181)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3" t="s">
        <v>80</v>
      </c>
      <c r="AT141" s="171" t="s">
        <v>71</v>
      </c>
      <c r="AU141" s="171" t="s">
        <v>72</v>
      </c>
      <c r="AY141" s="163" t="s">
        <v>141</v>
      </c>
      <c r="BK141" s="172">
        <f>SUM(BK142:BK181)</f>
        <v>0</v>
      </c>
    </row>
    <row r="142" s="2" customFormat="1" ht="24.15" customHeight="1">
      <c r="A142" s="40"/>
      <c r="B142" s="175"/>
      <c r="C142" s="176" t="s">
        <v>417</v>
      </c>
      <c r="D142" s="176" t="s">
        <v>144</v>
      </c>
      <c r="E142" s="177" t="s">
        <v>211</v>
      </c>
      <c r="F142" s="178" t="s">
        <v>212</v>
      </c>
      <c r="G142" s="179" t="s">
        <v>213</v>
      </c>
      <c r="H142" s="180">
        <v>30</v>
      </c>
      <c r="I142" s="181"/>
      <c r="J142" s="182">
        <f>ROUND(I142*H142,2)</f>
        <v>0</v>
      </c>
      <c r="K142" s="178" t="s">
        <v>311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163</v>
      </c>
      <c r="AT142" s="187" t="s">
        <v>144</v>
      </c>
      <c r="AU142" s="187" t="s">
        <v>80</v>
      </c>
      <c r="AY142" s="21" t="s">
        <v>141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80</v>
      </c>
      <c r="BK142" s="188">
        <f>ROUND(I142*H142,2)</f>
        <v>0</v>
      </c>
      <c r="BL142" s="21" t="s">
        <v>163</v>
      </c>
      <c r="BM142" s="187" t="s">
        <v>1422</v>
      </c>
    </row>
    <row r="143" s="2" customFormat="1">
      <c r="A143" s="40"/>
      <c r="B143" s="41"/>
      <c r="C143" s="40"/>
      <c r="D143" s="189" t="s">
        <v>183</v>
      </c>
      <c r="E143" s="40"/>
      <c r="F143" s="190" t="s">
        <v>1423</v>
      </c>
      <c r="G143" s="40"/>
      <c r="H143" s="40"/>
      <c r="I143" s="191"/>
      <c r="J143" s="40"/>
      <c r="K143" s="40"/>
      <c r="L143" s="41"/>
      <c r="M143" s="192"/>
      <c r="N143" s="193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1" t="s">
        <v>183</v>
      </c>
      <c r="AU143" s="21" t="s">
        <v>80</v>
      </c>
    </row>
    <row r="144" s="13" customFormat="1">
      <c r="A144" s="13"/>
      <c r="B144" s="200"/>
      <c r="C144" s="13"/>
      <c r="D144" s="194" t="s">
        <v>216</v>
      </c>
      <c r="E144" s="201" t="s">
        <v>3</v>
      </c>
      <c r="F144" s="202" t="s">
        <v>1424</v>
      </c>
      <c r="G144" s="13"/>
      <c r="H144" s="203">
        <v>30</v>
      </c>
      <c r="I144" s="204"/>
      <c r="J144" s="13"/>
      <c r="K144" s="13"/>
      <c r="L144" s="200"/>
      <c r="M144" s="205"/>
      <c r="N144" s="206"/>
      <c r="O144" s="206"/>
      <c r="P144" s="206"/>
      <c r="Q144" s="206"/>
      <c r="R144" s="206"/>
      <c r="S144" s="206"/>
      <c r="T144" s="20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1" t="s">
        <v>216</v>
      </c>
      <c r="AU144" s="201" t="s">
        <v>80</v>
      </c>
      <c r="AV144" s="13" t="s">
        <v>82</v>
      </c>
      <c r="AW144" s="13" t="s">
        <v>34</v>
      </c>
      <c r="AX144" s="13" t="s">
        <v>80</v>
      </c>
      <c r="AY144" s="201" t="s">
        <v>141</v>
      </c>
    </row>
    <row r="145" s="2" customFormat="1" ht="49.05" customHeight="1">
      <c r="A145" s="40"/>
      <c r="B145" s="175"/>
      <c r="C145" s="176" t="s">
        <v>423</v>
      </c>
      <c r="D145" s="176" t="s">
        <v>144</v>
      </c>
      <c r="E145" s="177" t="s">
        <v>1425</v>
      </c>
      <c r="F145" s="178" t="s">
        <v>1426</v>
      </c>
      <c r="G145" s="179" t="s">
        <v>223</v>
      </c>
      <c r="H145" s="180">
        <v>20.16</v>
      </c>
      <c r="I145" s="181"/>
      <c r="J145" s="182">
        <f>ROUND(I145*H145,2)</f>
        <v>0</v>
      </c>
      <c r="K145" s="178" t="s">
        <v>311</v>
      </c>
      <c r="L145" s="41"/>
      <c r="M145" s="183" t="s">
        <v>3</v>
      </c>
      <c r="N145" s="184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163</v>
      </c>
      <c r="AT145" s="187" t="s">
        <v>144</v>
      </c>
      <c r="AU145" s="187" t="s">
        <v>80</v>
      </c>
      <c r="AY145" s="21" t="s">
        <v>141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80</v>
      </c>
      <c r="BK145" s="188">
        <f>ROUND(I145*H145,2)</f>
        <v>0</v>
      </c>
      <c r="BL145" s="21" t="s">
        <v>163</v>
      </c>
      <c r="BM145" s="187" t="s">
        <v>1427</v>
      </c>
    </row>
    <row r="146" s="2" customFormat="1">
      <c r="A146" s="40"/>
      <c r="B146" s="41"/>
      <c r="C146" s="40"/>
      <c r="D146" s="189" t="s">
        <v>183</v>
      </c>
      <c r="E146" s="40"/>
      <c r="F146" s="190" t="s">
        <v>1428</v>
      </c>
      <c r="G146" s="40"/>
      <c r="H146" s="40"/>
      <c r="I146" s="191"/>
      <c r="J146" s="40"/>
      <c r="K146" s="40"/>
      <c r="L146" s="41"/>
      <c r="M146" s="192"/>
      <c r="N146" s="193"/>
      <c r="O146" s="74"/>
      <c r="P146" s="74"/>
      <c r="Q146" s="74"/>
      <c r="R146" s="74"/>
      <c r="S146" s="74"/>
      <c r="T146" s="75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21" t="s">
        <v>183</v>
      </c>
      <c r="AU146" s="21" t="s">
        <v>80</v>
      </c>
    </row>
    <row r="147" s="13" customFormat="1">
      <c r="A147" s="13"/>
      <c r="B147" s="200"/>
      <c r="C147" s="13"/>
      <c r="D147" s="194" t="s">
        <v>216</v>
      </c>
      <c r="E147" s="201" t="s">
        <v>3</v>
      </c>
      <c r="F147" s="202" t="s">
        <v>1429</v>
      </c>
      <c r="G147" s="13"/>
      <c r="H147" s="203">
        <v>20.16</v>
      </c>
      <c r="I147" s="204"/>
      <c r="J147" s="13"/>
      <c r="K147" s="13"/>
      <c r="L147" s="200"/>
      <c r="M147" s="205"/>
      <c r="N147" s="206"/>
      <c r="O147" s="206"/>
      <c r="P147" s="206"/>
      <c r="Q147" s="206"/>
      <c r="R147" s="206"/>
      <c r="S147" s="206"/>
      <c r="T147" s="20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1" t="s">
        <v>216</v>
      </c>
      <c r="AU147" s="201" t="s">
        <v>80</v>
      </c>
      <c r="AV147" s="13" t="s">
        <v>82</v>
      </c>
      <c r="AW147" s="13" t="s">
        <v>34</v>
      </c>
      <c r="AX147" s="13" t="s">
        <v>80</v>
      </c>
      <c r="AY147" s="201" t="s">
        <v>141</v>
      </c>
    </row>
    <row r="148" s="2" customFormat="1" ht="37.8" customHeight="1">
      <c r="A148" s="40"/>
      <c r="B148" s="175"/>
      <c r="C148" s="176" t="s">
        <v>429</v>
      </c>
      <c r="D148" s="176" t="s">
        <v>144</v>
      </c>
      <c r="E148" s="177" t="s">
        <v>1430</v>
      </c>
      <c r="F148" s="178" t="s">
        <v>1431</v>
      </c>
      <c r="G148" s="179" t="s">
        <v>213</v>
      </c>
      <c r="H148" s="180">
        <v>44.799999999999997</v>
      </c>
      <c r="I148" s="181"/>
      <c r="J148" s="182">
        <f>ROUND(I148*H148,2)</f>
        <v>0</v>
      </c>
      <c r="K148" s="178" t="s">
        <v>311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0.00084000000000000003</v>
      </c>
      <c r="R148" s="185">
        <f>Q148*H148</f>
        <v>0.037631999999999999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163</v>
      </c>
      <c r="AT148" s="187" t="s">
        <v>144</v>
      </c>
      <c r="AU148" s="187" t="s">
        <v>80</v>
      </c>
      <c r="AY148" s="21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80</v>
      </c>
      <c r="BK148" s="188">
        <f>ROUND(I148*H148,2)</f>
        <v>0</v>
      </c>
      <c r="BL148" s="21" t="s">
        <v>163</v>
      </c>
      <c r="BM148" s="187" t="s">
        <v>1432</v>
      </c>
    </row>
    <row r="149" s="2" customFormat="1">
      <c r="A149" s="40"/>
      <c r="B149" s="41"/>
      <c r="C149" s="40"/>
      <c r="D149" s="189" t="s">
        <v>183</v>
      </c>
      <c r="E149" s="40"/>
      <c r="F149" s="190" t="s">
        <v>1433</v>
      </c>
      <c r="G149" s="40"/>
      <c r="H149" s="40"/>
      <c r="I149" s="191"/>
      <c r="J149" s="40"/>
      <c r="K149" s="40"/>
      <c r="L149" s="41"/>
      <c r="M149" s="192"/>
      <c r="N149" s="193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183</v>
      </c>
      <c r="AU149" s="21" t="s">
        <v>80</v>
      </c>
    </row>
    <row r="150" s="13" customFormat="1">
      <c r="A150" s="13"/>
      <c r="B150" s="200"/>
      <c r="C150" s="13"/>
      <c r="D150" s="194" t="s">
        <v>216</v>
      </c>
      <c r="E150" s="201" t="s">
        <v>3</v>
      </c>
      <c r="F150" s="202" t="s">
        <v>1434</v>
      </c>
      <c r="G150" s="13"/>
      <c r="H150" s="203">
        <v>44.799999999999997</v>
      </c>
      <c r="I150" s="204"/>
      <c r="J150" s="13"/>
      <c r="K150" s="13"/>
      <c r="L150" s="200"/>
      <c r="M150" s="205"/>
      <c r="N150" s="206"/>
      <c r="O150" s="206"/>
      <c r="P150" s="206"/>
      <c r="Q150" s="206"/>
      <c r="R150" s="206"/>
      <c r="S150" s="206"/>
      <c r="T150" s="20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1" t="s">
        <v>216</v>
      </c>
      <c r="AU150" s="201" t="s">
        <v>80</v>
      </c>
      <c r="AV150" s="13" t="s">
        <v>82</v>
      </c>
      <c r="AW150" s="13" t="s">
        <v>34</v>
      </c>
      <c r="AX150" s="13" t="s">
        <v>80</v>
      </c>
      <c r="AY150" s="201" t="s">
        <v>141</v>
      </c>
    </row>
    <row r="151" s="2" customFormat="1" ht="44.25" customHeight="1">
      <c r="A151" s="40"/>
      <c r="B151" s="175"/>
      <c r="C151" s="176" t="s">
        <v>434</v>
      </c>
      <c r="D151" s="176" t="s">
        <v>144</v>
      </c>
      <c r="E151" s="177" t="s">
        <v>1435</v>
      </c>
      <c r="F151" s="178" t="s">
        <v>1436</v>
      </c>
      <c r="G151" s="179" t="s">
        <v>213</v>
      </c>
      <c r="H151" s="180">
        <v>44.799999999999997</v>
      </c>
      <c r="I151" s="181"/>
      <c r="J151" s="182">
        <f>ROUND(I151*H151,2)</f>
        <v>0</v>
      </c>
      <c r="K151" s="178" t="s">
        <v>311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163</v>
      </c>
      <c r="AT151" s="187" t="s">
        <v>144</v>
      </c>
      <c r="AU151" s="187" t="s">
        <v>80</v>
      </c>
      <c r="AY151" s="21" t="s">
        <v>141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80</v>
      </c>
      <c r="BK151" s="188">
        <f>ROUND(I151*H151,2)</f>
        <v>0</v>
      </c>
      <c r="BL151" s="21" t="s">
        <v>163</v>
      </c>
      <c r="BM151" s="187" t="s">
        <v>1437</v>
      </c>
    </row>
    <row r="152" s="2" customFormat="1">
      <c r="A152" s="40"/>
      <c r="B152" s="41"/>
      <c r="C152" s="40"/>
      <c r="D152" s="189" t="s">
        <v>183</v>
      </c>
      <c r="E152" s="40"/>
      <c r="F152" s="190" t="s">
        <v>1438</v>
      </c>
      <c r="G152" s="40"/>
      <c r="H152" s="40"/>
      <c r="I152" s="191"/>
      <c r="J152" s="40"/>
      <c r="K152" s="40"/>
      <c r="L152" s="41"/>
      <c r="M152" s="192"/>
      <c r="N152" s="193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183</v>
      </c>
      <c r="AU152" s="21" t="s">
        <v>80</v>
      </c>
    </row>
    <row r="153" s="2" customFormat="1" ht="66.75" customHeight="1">
      <c r="A153" s="40"/>
      <c r="B153" s="175"/>
      <c r="C153" s="176" t="s">
        <v>441</v>
      </c>
      <c r="D153" s="176" t="s">
        <v>144</v>
      </c>
      <c r="E153" s="177" t="s">
        <v>1439</v>
      </c>
      <c r="F153" s="178" t="s">
        <v>1440</v>
      </c>
      <c r="G153" s="179" t="s">
        <v>223</v>
      </c>
      <c r="H153" s="180">
        <v>3.7799999999999998</v>
      </c>
      <c r="I153" s="181"/>
      <c r="J153" s="182">
        <f>ROUND(I153*H153,2)</f>
        <v>0</v>
      </c>
      <c r="K153" s="178" t="s">
        <v>311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163</v>
      </c>
      <c r="AT153" s="187" t="s">
        <v>144</v>
      </c>
      <c r="AU153" s="187" t="s">
        <v>80</v>
      </c>
      <c r="AY153" s="21" t="s">
        <v>141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80</v>
      </c>
      <c r="BK153" s="188">
        <f>ROUND(I153*H153,2)</f>
        <v>0</v>
      </c>
      <c r="BL153" s="21" t="s">
        <v>163</v>
      </c>
      <c r="BM153" s="187" t="s">
        <v>1441</v>
      </c>
    </row>
    <row r="154" s="2" customFormat="1">
      <c r="A154" s="40"/>
      <c r="B154" s="41"/>
      <c r="C154" s="40"/>
      <c r="D154" s="189" t="s">
        <v>183</v>
      </c>
      <c r="E154" s="40"/>
      <c r="F154" s="190" t="s">
        <v>1442</v>
      </c>
      <c r="G154" s="40"/>
      <c r="H154" s="40"/>
      <c r="I154" s="191"/>
      <c r="J154" s="40"/>
      <c r="K154" s="40"/>
      <c r="L154" s="41"/>
      <c r="M154" s="192"/>
      <c r="N154" s="193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1" t="s">
        <v>183</v>
      </c>
      <c r="AU154" s="21" t="s">
        <v>80</v>
      </c>
    </row>
    <row r="155" s="13" customFormat="1">
      <c r="A155" s="13"/>
      <c r="B155" s="200"/>
      <c r="C155" s="13"/>
      <c r="D155" s="194" t="s">
        <v>216</v>
      </c>
      <c r="E155" s="201" t="s">
        <v>3</v>
      </c>
      <c r="F155" s="202" t="s">
        <v>1443</v>
      </c>
      <c r="G155" s="13"/>
      <c r="H155" s="203">
        <v>3.7799999999999998</v>
      </c>
      <c r="I155" s="204"/>
      <c r="J155" s="13"/>
      <c r="K155" s="13"/>
      <c r="L155" s="200"/>
      <c r="M155" s="205"/>
      <c r="N155" s="206"/>
      <c r="O155" s="206"/>
      <c r="P155" s="206"/>
      <c r="Q155" s="206"/>
      <c r="R155" s="206"/>
      <c r="S155" s="206"/>
      <c r="T155" s="20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1" t="s">
        <v>216</v>
      </c>
      <c r="AU155" s="201" t="s">
        <v>80</v>
      </c>
      <c r="AV155" s="13" t="s">
        <v>82</v>
      </c>
      <c r="AW155" s="13" t="s">
        <v>34</v>
      </c>
      <c r="AX155" s="13" t="s">
        <v>80</v>
      </c>
      <c r="AY155" s="201" t="s">
        <v>141</v>
      </c>
    </row>
    <row r="156" s="2" customFormat="1" ht="16.5" customHeight="1">
      <c r="A156" s="40"/>
      <c r="B156" s="175"/>
      <c r="C156" s="223" t="s">
        <v>447</v>
      </c>
      <c r="D156" s="223" t="s">
        <v>271</v>
      </c>
      <c r="E156" s="224" t="s">
        <v>1444</v>
      </c>
      <c r="F156" s="225" t="s">
        <v>1445</v>
      </c>
      <c r="G156" s="226" t="s">
        <v>250</v>
      </c>
      <c r="H156" s="227">
        <v>7.5599999999999996</v>
      </c>
      <c r="I156" s="228"/>
      <c r="J156" s="229">
        <f>ROUND(I156*H156,2)</f>
        <v>0</v>
      </c>
      <c r="K156" s="225" t="s">
        <v>311</v>
      </c>
      <c r="L156" s="230"/>
      <c r="M156" s="231" t="s">
        <v>3</v>
      </c>
      <c r="N156" s="232" t="s">
        <v>43</v>
      </c>
      <c r="O156" s="74"/>
      <c r="P156" s="185">
        <f>O156*H156</f>
        <v>0</v>
      </c>
      <c r="Q156" s="185">
        <v>1</v>
      </c>
      <c r="R156" s="185">
        <f>Q156*H156</f>
        <v>7.5599999999999996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254</v>
      </c>
      <c r="AT156" s="187" t="s">
        <v>271</v>
      </c>
      <c r="AU156" s="187" t="s">
        <v>80</v>
      </c>
      <c r="AY156" s="21" t="s">
        <v>141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80</v>
      </c>
      <c r="BK156" s="188">
        <f>ROUND(I156*H156,2)</f>
        <v>0</v>
      </c>
      <c r="BL156" s="21" t="s">
        <v>163</v>
      </c>
      <c r="BM156" s="187" t="s">
        <v>1446</v>
      </c>
    </row>
    <row r="157" s="13" customFormat="1">
      <c r="A157" s="13"/>
      <c r="B157" s="200"/>
      <c r="C157" s="13"/>
      <c r="D157" s="194" t="s">
        <v>216</v>
      </c>
      <c r="E157" s="13"/>
      <c r="F157" s="202" t="s">
        <v>1447</v>
      </c>
      <c r="G157" s="13"/>
      <c r="H157" s="203">
        <v>7.5599999999999996</v>
      </c>
      <c r="I157" s="204"/>
      <c r="J157" s="13"/>
      <c r="K157" s="13"/>
      <c r="L157" s="200"/>
      <c r="M157" s="205"/>
      <c r="N157" s="206"/>
      <c r="O157" s="206"/>
      <c r="P157" s="206"/>
      <c r="Q157" s="206"/>
      <c r="R157" s="206"/>
      <c r="S157" s="206"/>
      <c r="T157" s="20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1" t="s">
        <v>216</v>
      </c>
      <c r="AU157" s="201" t="s">
        <v>80</v>
      </c>
      <c r="AV157" s="13" t="s">
        <v>82</v>
      </c>
      <c r="AW157" s="13" t="s">
        <v>4</v>
      </c>
      <c r="AX157" s="13" t="s">
        <v>80</v>
      </c>
      <c r="AY157" s="201" t="s">
        <v>141</v>
      </c>
    </row>
    <row r="158" s="2" customFormat="1" ht="44.25" customHeight="1">
      <c r="A158" s="40"/>
      <c r="B158" s="175"/>
      <c r="C158" s="176" t="s">
        <v>452</v>
      </c>
      <c r="D158" s="176" t="s">
        <v>144</v>
      </c>
      <c r="E158" s="177" t="s">
        <v>1448</v>
      </c>
      <c r="F158" s="178" t="s">
        <v>1449</v>
      </c>
      <c r="G158" s="179" t="s">
        <v>223</v>
      </c>
      <c r="H158" s="180">
        <v>16.379999999999999</v>
      </c>
      <c r="I158" s="181"/>
      <c r="J158" s="182">
        <f>ROUND(I158*H158,2)</f>
        <v>0</v>
      </c>
      <c r="K158" s="178" t="s">
        <v>311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163</v>
      </c>
      <c r="AT158" s="187" t="s">
        <v>144</v>
      </c>
      <c r="AU158" s="187" t="s">
        <v>80</v>
      </c>
      <c r="AY158" s="21" t="s">
        <v>141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80</v>
      </c>
      <c r="BK158" s="188">
        <f>ROUND(I158*H158,2)</f>
        <v>0</v>
      </c>
      <c r="BL158" s="21" t="s">
        <v>163</v>
      </c>
      <c r="BM158" s="187" t="s">
        <v>1450</v>
      </c>
    </row>
    <row r="159" s="2" customFormat="1">
      <c r="A159" s="40"/>
      <c r="B159" s="41"/>
      <c r="C159" s="40"/>
      <c r="D159" s="189" t="s">
        <v>183</v>
      </c>
      <c r="E159" s="40"/>
      <c r="F159" s="190" t="s">
        <v>1451</v>
      </c>
      <c r="G159" s="40"/>
      <c r="H159" s="40"/>
      <c r="I159" s="191"/>
      <c r="J159" s="40"/>
      <c r="K159" s="40"/>
      <c r="L159" s="41"/>
      <c r="M159" s="192"/>
      <c r="N159" s="193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183</v>
      </c>
      <c r="AU159" s="21" t="s">
        <v>80</v>
      </c>
    </row>
    <row r="160" s="13" customFormat="1">
      <c r="A160" s="13"/>
      <c r="B160" s="200"/>
      <c r="C160" s="13"/>
      <c r="D160" s="194" t="s">
        <v>216</v>
      </c>
      <c r="E160" s="201" t="s">
        <v>3</v>
      </c>
      <c r="F160" s="202" t="s">
        <v>1452</v>
      </c>
      <c r="G160" s="13"/>
      <c r="H160" s="203">
        <v>16.379999999999999</v>
      </c>
      <c r="I160" s="204"/>
      <c r="J160" s="13"/>
      <c r="K160" s="13"/>
      <c r="L160" s="200"/>
      <c r="M160" s="205"/>
      <c r="N160" s="206"/>
      <c r="O160" s="206"/>
      <c r="P160" s="206"/>
      <c r="Q160" s="206"/>
      <c r="R160" s="206"/>
      <c r="S160" s="206"/>
      <c r="T160" s="20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1" t="s">
        <v>216</v>
      </c>
      <c r="AU160" s="201" t="s">
        <v>80</v>
      </c>
      <c r="AV160" s="13" t="s">
        <v>82</v>
      </c>
      <c r="AW160" s="13" t="s">
        <v>34</v>
      </c>
      <c r="AX160" s="13" t="s">
        <v>80</v>
      </c>
      <c r="AY160" s="201" t="s">
        <v>141</v>
      </c>
    </row>
    <row r="161" s="2" customFormat="1" ht="44.25" customHeight="1">
      <c r="A161" s="40"/>
      <c r="B161" s="175"/>
      <c r="C161" s="176" t="s">
        <v>457</v>
      </c>
      <c r="D161" s="176" t="s">
        <v>144</v>
      </c>
      <c r="E161" s="177" t="s">
        <v>1453</v>
      </c>
      <c r="F161" s="178" t="s">
        <v>1454</v>
      </c>
      <c r="G161" s="179" t="s">
        <v>223</v>
      </c>
      <c r="H161" s="180">
        <v>3.7799999999999998</v>
      </c>
      <c r="I161" s="181"/>
      <c r="J161" s="182">
        <f>ROUND(I161*H161,2)</f>
        <v>0</v>
      </c>
      <c r="K161" s="178" t="s">
        <v>311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163</v>
      </c>
      <c r="AT161" s="187" t="s">
        <v>144</v>
      </c>
      <c r="AU161" s="187" t="s">
        <v>80</v>
      </c>
      <c r="AY161" s="21" t="s">
        <v>141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80</v>
      </c>
      <c r="BK161" s="188">
        <f>ROUND(I161*H161,2)</f>
        <v>0</v>
      </c>
      <c r="BL161" s="21" t="s">
        <v>163</v>
      </c>
      <c r="BM161" s="187" t="s">
        <v>1455</v>
      </c>
    </row>
    <row r="162" s="2" customFormat="1">
      <c r="A162" s="40"/>
      <c r="B162" s="41"/>
      <c r="C162" s="40"/>
      <c r="D162" s="189" t="s">
        <v>183</v>
      </c>
      <c r="E162" s="40"/>
      <c r="F162" s="190" t="s">
        <v>1456</v>
      </c>
      <c r="G162" s="40"/>
      <c r="H162" s="40"/>
      <c r="I162" s="191"/>
      <c r="J162" s="40"/>
      <c r="K162" s="40"/>
      <c r="L162" s="41"/>
      <c r="M162" s="192"/>
      <c r="N162" s="193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1" t="s">
        <v>183</v>
      </c>
      <c r="AU162" s="21" t="s">
        <v>80</v>
      </c>
    </row>
    <row r="163" s="13" customFormat="1">
      <c r="A163" s="13"/>
      <c r="B163" s="200"/>
      <c r="C163" s="13"/>
      <c r="D163" s="194" t="s">
        <v>216</v>
      </c>
      <c r="E163" s="201" t="s">
        <v>3</v>
      </c>
      <c r="F163" s="202" t="s">
        <v>1457</v>
      </c>
      <c r="G163" s="13"/>
      <c r="H163" s="203">
        <v>3.7799999999999998</v>
      </c>
      <c r="I163" s="204"/>
      <c r="J163" s="13"/>
      <c r="K163" s="13"/>
      <c r="L163" s="200"/>
      <c r="M163" s="205"/>
      <c r="N163" s="206"/>
      <c r="O163" s="206"/>
      <c r="P163" s="206"/>
      <c r="Q163" s="206"/>
      <c r="R163" s="206"/>
      <c r="S163" s="206"/>
      <c r="T163" s="20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1" t="s">
        <v>216</v>
      </c>
      <c r="AU163" s="201" t="s">
        <v>80</v>
      </c>
      <c r="AV163" s="13" t="s">
        <v>82</v>
      </c>
      <c r="AW163" s="13" t="s">
        <v>34</v>
      </c>
      <c r="AX163" s="13" t="s">
        <v>80</v>
      </c>
      <c r="AY163" s="201" t="s">
        <v>141</v>
      </c>
    </row>
    <row r="164" s="2" customFormat="1" ht="62.7" customHeight="1">
      <c r="A164" s="40"/>
      <c r="B164" s="175"/>
      <c r="C164" s="176" t="s">
        <v>462</v>
      </c>
      <c r="D164" s="176" t="s">
        <v>144</v>
      </c>
      <c r="E164" s="177" t="s">
        <v>232</v>
      </c>
      <c r="F164" s="178" t="s">
        <v>233</v>
      </c>
      <c r="G164" s="179" t="s">
        <v>223</v>
      </c>
      <c r="H164" s="180">
        <v>3.7799999999999998</v>
      </c>
      <c r="I164" s="181"/>
      <c r="J164" s="182">
        <f>ROUND(I164*H164,2)</f>
        <v>0</v>
      </c>
      <c r="K164" s="178" t="s">
        <v>311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163</v>
      </c>
      <c r="AT164" s="187" t="s">
        <v>144</v>
      </c>
      <c r="AU164" s="187" t="s">
        <v>80</v>
      </c>
      <c r="AY164" s="21" t="s">
        <v>141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80</v>
      </c>
      <c r="BK164" s="188">
        <f>ROUND(I164*H164,2)</f>
        <v>0</v>
      </c>
      <c r="BL164" s="21" t="s">
        <v>163</v>
      </c>
      <c r="BM164" s="187" t="s">
        <v>1458</v>
      </c>
    </row>
    <row r="165" s="2" customFormat="1">
      <c r="A165" s="40"/>
      <c r="B165" s="41"/>
      <c r="C165" s="40"/>
      <c r="D165" s="189" t="s">
        <v>183</v>
      </c>
      <c r="E165" s="40"/>
      <c r="F165" s="190" t="s">
        <v>1459</v>
      </c>
      <c r="G165" s="40"/>
      <c r="H165" s="40"/>
      <c r="I165" s="191"/>
      <c r="J165" s="40"/>
      <c r="K165" s="40"/>
      <c r="L165" s="41"/>
      <c r="M165" s="192"/>
      <c r="N165" s="193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183</v>
      </c>
      <c r="AU165" s="21" t="s">
        <v>80</v>
      </c>
    </row>
    <row r="166" s="2" customFormat="1" ht="66.75" customHeight="1">
      <c r="A166" s="40"/>
      <c r="B166" s="175"/>
      <c r="C166" s="176" t="s">
        <v>467</v>
      </c>
      <c r="D166" s="176" t="s">
        <v>144</v>
      </c>
      <c r="E166" s="177" t="s">
        <v>239</v>
      </c>
      <c r="F166" s="178" t="s">
        <v>240</v>
      </c>
      <c r="G166" s="179" t="s">
        <v>223</v>
      </c>
      <c r="H166" s="180">
        <v>37.799999999999997</v>
      </c>
      <c r="I166" s="181"/>
      <c r="J166" s="182">
        <f>ROUND(I166*H166,2)</f>
        <v>0</v>
      </c>
      <c r="K166" s="178" t="s">
        <v>311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163</v>
      </c>
      <c r="AT166" s="187" t="s">
        <v>144</v>
      </c>
      <c r="AU166" s="187" t="s">
        <v>80</v>
      </c>
      <c r="AY166" s="21" t="s">
        <v>141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80</v>
      </c>
      <c r="BK166" s="188">
        <f>ROUND(I166*H166,2)</f>
        <v>0</v>
      </c>
      <c r="BL166" s="21" t="s">
        <v>163</v>
      </c>
      <c r="BM166" s="187" t="s">
        <v>1460</v>
      </c>
    </row>
    <row r="167" s="2" customFormat="1">
      <c r="A167" s="40"/>
      <c r="B167" s="41"/>
      <c r="C167" s="40"/>
      <c r="D167" s="189" t="s">
        <v>183</v>
      </c>
      <c r="E167" s="40"/>
      <c r="F167" s="190" t="s">
        <v>1461</v>
      </c>
      <c r="G167" s="40"/>
      <c r="H167" s="40"/>
      <c r="I167" s="191"/>
      <c r="J167" s="40"/>
      <c r="K167" s="40"/>
      <c r="L167" s="41"/>
      <c r="M167" s="192"/>
      <c r="N167" s="193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1" t="s">
        <v>183</v>
      </c>
      <c r="AU167" s="21" t="s">
        <v>80</v>
      </c>
    </row>
    <row r="168" s="13" customFormat="1">
      <c r="A168" s="13"/>
      <c r="B168" s="200"/>
      <c r="C168" s="13"/>
      <c r="D168" s="194" t="s">
        <v>216</v>
      </c>
      <c r="E168" s="13"/>
      <c r="F168" s="202" t="s">
        <v>1462</v>
      </c>
      <c r="G168" s="13"/>
      <c r="H168" s="203">
        <v>37.799999999999997</v>
      </c>
      <c r="I168" s="204"/>
      <c r="J168" s="13"/>
      <c r="K168" s="13"/>
      <c r="L168" s="200"/>
      <c r="M168" s="205"/>
      <c r="N168" s="206"/>
      <c r="O168" s="206"/>
      <c r="P168" s="206"/>
      <c r="Q168" s="206"/>
      <c r="R168" s="206"/>
      <c r="S168" s="206"/>
      <c r="T168" s="20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1" t="s">
        <v>216</v>
      </c>
      <c r="AU168" s="201" t="s">
        <v>80</v>
      </c>
      <c r="AV168" s="13" t="s">
        <v>82</v>
      </c>
      <c r="AW168" s="13" t="s">
        <v>4</v>
      </c>
      <c r="AX168" s="13" t="s">
        <v>80</v>
      </c>
      <c r="AY168" s="201" t="s">
        <v>141</v>
      </c>
    </row>
    <row r="169" s="2" customFormat="1" ht="37.8" customHeight="1">
      <c r="A169" s="40"/>
      <c r="B169" s="175"/>
      <c r="C169" s="176" t="s">
        <v>473</v>
      </c>
      <c r="D169" s="176" t="s">
        <v>144</v>
      </c>
      <c r="E169" s="177" t="s">
        <v>1463</v>
      </c>
      <c r="F169" s="178" t="s">
        <v>245</v>
      </c>
      <c r="G169" s="179" t="s">
        <v>223</v>
      </c>
      <c r="H169" s="180">
        <v>3.7799999999999998</v>
      </c>
      <c r="I169" s="181"/>
      <c r="J169" s="182">
        <f>ROUND(I169*H169,2)</f>
        <v>0</v>
      </c>
      <c r="K169" s="178" t="s">
        <v>311</v>
      </c>
      <c r="L169" s="41"/>
      <c r="M169" s="183" t="s">
        <v>3</v>
      </c>
      <c r="N169" s="184" t="s">
        <v>43</v>
      </c>
      <c r="O169" s="7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7" t="s">
        <v>163</v>
      </c>
      <c r="AT169" s="187" t="s">
        <v>144</v>
      </c>
      <c r="AU169" s="187" t="s">
        <v>80</v>
      </c>
      <c r="AY169" s="21" t="s">
        <v>141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1" t="s">
        <v>80</v>
      </c>
      <c r="BK169" s="188">
        <f>ROUND(I169*H169,2)</f>
        <v>0</v>
      </c>
      <c r="BL169" s="21" t="s">
        <v>163</v>
      </c>
      <c r="BM169" s="187" t="s">
        <v>1464</v>
      </c>
    </row>
    <row r="170" s="2" customFormat="1">
      <c r="A170" s="40"/>
      <c r="B170" s="41"/>
      <c r="C170" s="40"/>
      <c r="D170" s="189" t="s">
        <v>183</v>
      </c>
      <c r="E170" s="40"/>
      <c r="F170" s="190" t="s">
        <v>1465</v>
      </c>
      <c r="G170" s="40"/>
      <c r="H170" s="40"/>
      <c r="I170" s="191"/>
      <c r="J170" s="40"/>
      <c r="K170" s="40"/>
      <c r="L170" s="41"/>
      <c r="M170" s="192"/>
      <c r="N170" s="193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183</v>
      </c>
      <c r="AU170" s="21" t="s">
        <v>80</v>
      </c>
    </row>
    <row r="171" s="2" customFormat="1" ht="44.25" customHeight="1">
      <c r="A171" s="40"/>
      <c r="B171" s="175"/>
      <c r="C171" s="176" t="s">
        <v>481</v>
      </c>
      <c r="D171" s="176" t="s">
        <v>144</v>
      </c>
      <c r="E171" s="177" t="s">
        <v>248</v>
      </c>
      <c r="F171" s="178" t="s">
        <v>249</v>
      </c>
      <c r="G171" s="179" t="s">
        <v>250</v>
      </c>
      <c r="H171" s="180">
        <v>6.4260000000000002</v>
      </c>
      <c r="I171" s="181"/>
      <c r="J171" s="182">
        <f>ROUND(I171*H171,2)</f>
        <v>0</v>
      </c>
      <c r="K171" s="178" t="s">
        <v>311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163</v>
      </c>
      <c r="AT171" s="187" t="s">
        <v>144</v>
      </c>
      <c r="AU171" s="187" t="s">
        <v>80</v>
      </c>
      <c r="AY171" s="21" t="s">
        <v>141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80</v>
      </c>
      <c r="BK171" s="188">
        <f>ROUND(I171*H171,2)</f>
        <v>0</v>
      </c>
      <c r="BL171" s="21" t="s">
        <v>163</v>
      </c>
      <c r="BM171" s="187" t="s">
        <v>1466</v>
      </c>
    </row>
    <row r="172" s="2" customFormat="1">
      <c r="A172" s="40"/>
      <c r="B172" s="41"/>
      <c r="C172" s="40"/>
      <c r="D172" s="189" t="s">
        <v>183</v>
      </c>
      <c r="E172" s="40"/>
      <c r="F172" s="190" t="s">
        <v>1467</v>
      </c>
      <c r="G172" s="40"/>
      <c r="H172" s="40"/>
      <c r="I172" s="191"/>
      <c r="J172" s="40"/>
      <c r="K172" s="40"/>
      <c r="L172" s="41"/>
      <c r="M172" s="192"/>
      <c r="N172" s="193"/>
      <c r="O172" s="74"/>
      <c r="P172" s="74"/>
      <c r="Q172" s="74"/>
      <c r="R172" s="74"/>
      <c r="S172" s="74"/>
      <c r="T172" s="75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21" t="s">
        <v>183</v>
      </c>
      <c r="AU172" s="21" t="s">
        <v>80</v>
      </c>
    </row>
    <row r="173" s="13" customFormat="1">
      <c r="A173" s="13"/>
      <c r="B173" s="200"/>
      <c r="C173" s="13"/>
      <c r="D173" s="194" t="s">
        <v>216</v>
      </c>
      <c r="E173" s="13"/>
      <c r="F173" s="202" t="s">
        <v>1468</v>
      </c>
      <c r="G173" s="13"/>
      <c r="H173" s="203">
        <v>6.4260000000000002</v>
      </c>
      <c r="I173" s="204"/>
      <c r="J173" s="13"/>
      <c r="K173" s="13"/>
      <c r="L173" s="200"/>
      <c r="M173" s="205"/>
      <c r="N173" s="206"/>
      <c r="O173" s="206"/>
      <c r="P173" s="206"/>
      <c r="Q173" s="206"/>
      <c r="R173" s="206"/>
      <c r="S173" s="206"/>
      <c r="T173" s="20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1" t="s">
        <v>216</v>
      </c>
      <c r="AU173" s="201" t="s">
        <v>80</v>
      </c>
      <c r="AV173" s="13" t="s">
        <v>82</v>
      </c>
      <c r="AW173" s="13" t="s">
        <v>4</v>
      </c>
      <c r="AX173" s="13" t="s">
        <v>80</v>
      </c>
      <c r="AY173" s="201" t="s">
        <v>141</v>
      </c>
    </row>
    <row r="174" s="2" customFormat="1" ht="33" customHeight="1">
      <c r="A174" s="40"/>
      <c r="B174" s="175"/>
      <c r="C174" s="176" t="s">
        <v>486</v>
      </c>
      <c r="D174" s="176" t="s">
        <v>144</v>
      </c>
      <c r="E174" s="177" t="s">
        <v>1469</v>
      </c>
      <c r="F174" s="178" t="s">
        <v>1470</v>
      </c>
      <c r="G174" s="179" t="s">
        <v>213</v>
      </c>
      <c r="H174" s="180">
        <v>30</v>
      </c>
      <c r="I174" s="181"/>
      <c r="J174" s="182">
        <f>ROUND(I174*H174,2)</f>
        <v>0</v>
      </c>
      <c r="K174" s="178" t="s">
        <v>311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163</v>
      </c>
      <c r="AT174" s="187" t="s">
        <v>144</v>
      </c>
      <c r="AU174" s="187" t="s">
        <v>80</v>
      </c>
      <c r="AY174" s="21" t="s">
        <v>141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80</v>
      </c>
      <c r="BK174" s="188">
        <f>ROUND(I174*H174,2)</f>
        <v>0</v>
      </c>
      <c r="BL174" s="21" t="s">
        <v>163</v>
      </c>
      <c r="BM174" s="187" t="s">
        <v>1471</v>
      </c>
    </row>
    <row r="175" s="2" customFormat="1">
      <c r="A175" s="40"/>
      <c r="B175" s="41"/>
      <c r="C175" s="40"/>
      <c r="D175" s="189" t="s">
        <v>183</v>
      </c>
      <c r="E175" s="40"/>
      <c r="F175" s="190" t="s">
        <v>1472</v>
      </c>
      <c r="G175" s="40"/>
      <c r="H175" s="40"/>
      <c r="I175" s="191"/>
      <c r="J175" s="40"/>
      <c r="K175" s="40"/>
      <c r="L175" s="41"/>
      <c r="M175" s="192"/>
      <c r="N175" s="193"/>
      <c r="O175" s="74"/>
      <c r="P175" s="74"/>
      <c r="Q175" s="74"/>
      <c r="R175" s="74"/>
      <c r="S175" s="74"/>
      <c r="T175" s="75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21" t="s">
        <v>183</v>
      </c>
      <c r="AU175" s="21" t="s">
        <v>80</v>
      </c>
    </row>
    <row r="176" s="2" customFormat="1" ht="37.8" customHeight="1">
      <c r="A176" s="40"/>
      <c r="B176" s="175"/>
      <c r="C176" s="176" t="s">
        <v>491</v>
      </c>
      <c r="D176" s="176" t="s">
        <v>144</v>
      </c>
      <c r="E176" s="177" t="s">
        <v>261</v>
      </c>
      <c r="F176" s="178" t="s">
        <v>262</v>
      </c>
      <c r="G176" s="179" t="s">
        <v>213</v>
      </c>
      <c r="H176" s="180">
        <v>30</v>
      </c>
      <c r="I176" s="181"/>
      <c r="J176" s="182">
        <f>ROUND(I176*H176,2)</f>
        <v>0</v>
      </c>
      <c r="K176" s="178" t="s">
        <v>311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163</v>
      </c>
      <c r="AT176" s="187" t="s">
        <v>144</v>
      </c>
      <c r="AU176" s="187" t="s">
        <v>80</v>
      </c>
      <c r="AY176" s="21" t="s">
        <v>141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80</v>
      </c>
      <c r="BK176" s="188">
        <f>ROUND(I176*H176,2)</f>
        <v>0</v>
      </c>
      <c r="BL176" s="21" t="s">
        <v>163</v>
      </c>
      <c r="BM176" s="187" t="s">
        <v>1473</v>
      </c>
    </row>
    <row r="177" s="2" customFormat="1">
      <c r="A177" s="40"/>
      <c r="B177" s="41"/>
      <c r="C177" s="40"/>
      <c r="D177" s="189" t="s">
        <v>183</v>
      </c>
      <c r="E177" s="40"/>
      <c r="F177" s="190" t="s">
        <v>1474</v>
      </c>
      <c r="G177" s="40"/>
      <c r="H177" s="40"/>
      <c r="I177" s="191"/>
      <c r="J177" s="40"/>
      <c r="K177" s="40"/>
      <c r="L177" s="41"/>
      <c r="M177" s="192"/>
      <c r="N177" s="193"/>
      <c r="O177" s="74"/>
      <c r="P177" s="74"/>
      <c r="Q177" s="74"/>
      <c r="R177" s="74"/>
      <c r="S177" s="74"/>
      <c r="T177" s="75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21" t="s">
        <v>183</v>
      </c>
      <c r="AU177" s="21" t="s">
        <v>80</v>
      </c>
    </row>
    <row r="178" s="2" customFormat="1" ht="37.8" customHeight="1">
      <c r="A178" s="40"/>
      <c r="B178" s="175"/>
      <c r="C178" s="176" t="s">
        <v>497</v>
      </c>
      <c r="D178" s="176" t="s">
        <v>144</v>
      </c>
      <c r="E178" s="177" t="s">
        <v>266</v>
      </c>
      <c r="F178" s="178" t="s">
        <v>267</v>
      </c>
      <c r="G178" s="179" t="s">
        <v>213</v>
      </c>
      <c r="H178" s="180">
        <v>30</v>
      </c>
      <c r="I178" s="181"/>
      <c r="J178" s="182">
        <f>ROUND(I178*H178,2)</f>
        <v>0</v>
      </c>
      <c r="K178" s="178" t="s">
        <v>311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163</v>
      </c>
      <c r="AT178" s="187" t="s">
        <v>144</v>
      </c>
      <c r="AU178" s="187" t="s">
        <v>80</v>
      </c>
      <c r="AY178" s="21" t="s">
        <v>141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80</v>
      </c>
      <c r="BK178" s="188">
        <f>ROUND(I178*H178,2)</f>
        <v>0</v>
      </c>
      <c r="BL178" s="21" t="s">
        <v>163</v>
      </c>
      <c r="BM178" s="187" t="s">
        <v>1475</v>
      </c>
    </row>
    <row r="179" s="2" customFormat="1">
      <c r="A179" s="40"/>
      <c r="B179" s="41"/>
      <c r="C179" s="40"/>
      <c r="D179" s="189" t="s">
        <v>183</v>
      </c>
      <c r="E179" s="40"/>
      <c r="F179" s="190" t="s">
        <v>1476</v>
      </c>
      <c r="G179" s="40"/>
      <c r="H179" s="40"/>
      <c r="I179" s="191"/>
      <c r="J179" s="40"/>
      <c r="K179" s="40"/>
      <c r="L179" s="41"/>
      <c r="M179" s="192"/>
      <c r="N179" s="193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1" t="s">
        <v>183</v>
      </c>
      <c r="AU179" s="21" t="s">
        <v>80</v>
      </c>
    </row>
    <row r="180" s="2" customFormat="1" ht="16.5" customHeight="1">
      <c r="A180" s="40"/>
      <c r="B180" s="175"/>
      <c r="C180" s="223" t="s">
        <v>502</v>
      </c>
      <c r="D180" s="223" t="s">
        <v>271</v>
      </c>
      <c r="E180" s="224" t="s">
        <v>272</v>
      </c>
      <c r="F180" s="225" t="s">
        <v>273</v>
      </c>
      <c r="G180" s="226" t="s">
        <v>274</v>
      </c>
      <c r="H180" s="227">
        <v>0.59999999999999998</v>
      </c>
      <c r="I180" s="228"/>
      <c r="J180" s="229">
        <f>ROUND(I180*H180,2)</f>
        <v>0</v>
      </c>
      <c r="K180" s="225" t="s">
        <v>311</v>
      </c>
      <c r="L180" s="230"/>
      <c r="M180" s="231" t="s">
        <v>3</v>
      </c>
      <c r="N180" s="232" t="s">
        <v>43</v>
      </c>
      <c r="O180" s="74"/>
      <c r="P180" s="185">
        <f>O180*H180</f>
        <v>0</v>
      </c>
      <c r="Q180" s="185">
        <v>0.001</v>
      </c>
      <c r="R180" s="185">
        <f>Q180*H180</f>
        <v>0.00059999999999999995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254</v>
      </c>
      <c r="AT180" s="187" t="s">
        <v>271</v>
      </c>
      <c r="AU180" s="187" t="s">
        <v>80</v>
      </c>
      <c r="AY180" s="21" t="s">
        <v>141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80</v>
      </c>
      <c r="BK180" s="188">
        <f>ROUND(I180*H180,2)</f>
        <v>0</v>
      </c>
      <c r="BL180" s="21" t="s">
        <v>163</v>
      </c>
      <c r="BM180" s="187" t="s">
        <v>1477</v>
      </c>
    </row>
    <row r="181" s="13" customFormat="1">
      <c r="A181" s="13"/>
      <c r="B181" s="200"/>
      <c r="C181" s="13"/>
      <c r="D181" s="194" t="s">
        <v>216</v>
      </c>
      <c r="E181" s="13"/>
      <c r="F181" s="202" t="s">
        <v>1478</v>
      </c>
      <c r="G181" s="13"/>
      <c r="H181" s="203">
        <v>0.59999999999999998</v>
      </c>
      <c r="I181" s="204"/>
      <c r="J181" s="13"/>
      <c r="K181" s="13"/>
      <c r="L181" s="200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1" t="s">
        <v>216</v>
      </c>
      <c r="AU181" s="201" t="s">
        <v>80</v>
      </c>
      <c r="AV181" s="13" t="s">
        <v>82</v>
      </c>
      <c r="AW181" s="13" t="s">
        <v>4</v>
      </c>
      <c r="AX181" s="13" t="s">
        <v>80</v>
      </c>
      <c r="AY181" s="201" t="s">
        <v>141</v>
      </c>
    </row>
    <row r="182" s="2" customFormat="1" ht="6.96" customHeight="1">
      <c r="A182" s="40"/>
      <c r="B182" s="57"/>
      <c r="C182" s="58"/>
      <c r="D182" s="58"/>
      <c r="E182" s="58"/>
      <c r="F182" s="58"/>
      <c r="G182" s="58"/>
      <c r="H182" s="58"/>
      <c r="I182" s="58"/>
      <c r="J182" s="58"/>
      <c r="K182" s="58"/>
      <c r="L182" s="41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autoFilter ref="C87:K1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143" r:id="rId1" display="https://podminky.urs.cz/item/CS_URS_2025_01/121151103"/>
    <hyperlink ref="F146" r:id="rId2" display="https://podminky.urs.cz/item/CS_URS_2025_01/132212222"/>
    <hyperlink ref="F149" r:id="rId3" display="https://podminky.urs.cz/item/CS_URS_2025_01/151101101"/>
    <hyperlink ref="F152" r:id="rId4" display="https://podminky.urs.cz/item/CS_URS_2025_01/151101111"/>
    <hyperlink ref="F154" r:id="rId5" display="https://podminky.urs.cz/item/CS_URS_2025_01/175111101"/>
    <hyperlink ref="F159" r:id="rId6" display="https://podminky.urs.cz/item/CS_URS_2025_01/174111101"/>
    <hyperlink ref="F162" r:id="rId7" display="https://podminky.urs.cz/item/CS_URS_2025_01/167151101"/>
    <hyperlink ref="F165" r:id="rId8" display="https://podminky.urs.cz/item/CS_URS_2025_01/162751117"/>
    <hyperlink ref="F167" r:id="rId9" display="https://podminky.urs.cz/item/CS_URS_2025_01/162751119"/>
    <hyperlink ref="F170" r:id="rId10" display="https://podminky.urs.cz/item/CS_URS_2025_01/171251201"/>
    <hyperlink ref="F172" r:id="rId11" display="https://podminky.urs.cz/item/CS_URS_2025_01/171201231"/>
    <hyperlink ref="F175" r:id="rId12" display="https://podminky.urs.cz/item/CS_URS_2025_01/181951112"/>
    <hyperlink ref="F177" r:id="rId13" display="https://podminky.urs.cz/item/CS_URS_2025_01/181351003"/>
    <hyperlink ref="F179" r:id="rId14" display="https://podminky.urs.cz/item/CS_URS_2025_01/181411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1" customFormat="1" ht="12" customHeight="1">
      <c r="B8" s="24"/>
      <c r="D8" s="34" t="s">
        <v>113</v>
      </c>
      <c r="L8" s="24"/>
    </row>
    <row r="9" s="2" customFormat="1" ht="16.5" customHeight="1">
      <c r="A9" s="40"/>
      <c r="B9" s="41"/>
      <c r="C9" s="40"/>
      <c r="D9" s="40"/>
      <c r="E9" s="126" t="s">
        <v>187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188</v>
      </c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1479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21</v>
      </c>
      <c r="J13" s="29" t="s">
        <v>3</v>
      </c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22</v>
      </c>
      <c r="E14" s="40"/>
      <c r="F14" s="29" t="s">
        <v>23</v>
      </c>
      <c r="G14" s="40"/>
      <c r="H14" s="40"/>
      <c r="I14" s="34" t="s">
        <v>24</v>
      </c>
      <c r="J14" s="66" t="str">
        <f>'Rekapitulace stavby'!AN8</f>
        <v>31. 7. 2025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26</v>
      </c>
      <c r="E16" s="40"/>
      <c r="F16" s="40"/>
      <c r="G16" s="40"/>
      <c r="H16" s="40"/>
      <c r="I16" s="34" t="s">
        <v>27</v>
      </c>
      <c r="J16" s="29" t="s">
        <v>3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28</v>
      </c>
      <c r="F17" s="40"/>
      <c r="G17" s="40"/>
      <c r="H17" s="40"/>
      <c r="I17" s="34" t="s">
        <v>29</v>
      </c>
      <c r="J17" s="29" t="s">
        <v>3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30</v>
      </c>
      <c r="E19" s="40"/>
      <c r="F19" s="40"/>
      <c r="G19" s="40"/>
      <c r="H19" s="40"/>
      <c r="I19" s="34" t="s">
        <v>27</v>
      </c>
      <c r="J19" s="35" t="str">
        <f>'Rekapitulace stavby'!AN13</f>
        <v>Vyplň údaj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29</v>
      </c>
      <c r="J20" s="35" t="str">
        <f>'Rekapitulace stavby'!AN14</f>
        <v>Vyplň údaj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32</v>
      </c>
      <c r="E22" s="40"/>
      <c r="F22" s="40"/>
      <c r="G22" s="40"/>
      <c r="H22" s="40"/>
      <c r="I22" s="34" t="s">
        <v>27</v>
      </c>
      <c r="J22" s="29" t="s">
        <v>3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33</v>
      </c>
      <c r="F23" s="40"/>
      <c r="G23" s="40"/>
      <c r="H23" s="40"/>
      <c r="I23" s="34" t="s">
        <v>29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35</v>
      </c>
      <c r="E25" s="40"/>
      <c r="F25" s="40"/>
      <c r="G25" s="40"/>
      <c r="H25" s="40"/>
      <c r="I25" s="34" t="s">
        <v>27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33</v>
      </c>
      <c r="F26" s="40"/>
      <c r="G26" s="40"/>
      <c r="H26" s="40"/>
      <c r="I26" s="34" t="s">
        <v>29</v>
      </c>
      <c r="J26" s="29" t="s">
        <v>3</v>
      </c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28"/>
      <c r="B29" s="129"/>
      <c r="C29" s="128"/>
      <c r="D29" s="128"/>
      <c r="E29" s="38" t="s">
        <v>37</v>
      </c>
      <c r="F29" s="38"/>
      <c r="G29" s="38"/>
      <c r="H29" s="38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1" t="s">
        <v>38</v>
      </c>
      <c r="E32" s="40"/>
      <c r="F32" s="40"/>
      <c r="G32" s="40"/>
      <c r="H32" s="40"/>
      <c r="I32" s="40"/>
      <c r="J32" s="92">
        <f>ROUND(J87, 2)</f>
        <v>0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32" t="s">
        <v>42</v>
      </c>
      <c r="E35" s="34" t="s">
        <v>43</v>
      </c>
      <c r="F35" s="133">
        <f>ROUND((SUM(BE87:BE125)),  2)</f>
        <v>0</v>
      </c>
      <c r="G35" s="40"/>
      <c r="H35" s="40"/>
      <c r="I35" s="134">
        <v>0.20999999999999999</v>
      </c>
      <c r="J35" s="133">
        <f>ROUND(((SUM(BE87:BE125))*I35),  2)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ROUND((SUM(BF87:BF125)),  2)</f>
        <v>0</v>
      </c>
      <c r="G36" s="40"/>
      <c r="H36" s="40"/>
      <c r="I36" s="134">
        <v>0.12</v>
      </c>
      <c r="J36" s="133">
        <f>ROUND(((SUM(BF87:BF125))*I36),  2)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ROUND((SUM(BG87:BG125)),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ROUND((SUM(BH87:BH125)),  2)</f>
        <v>0</v>
      </c>
      <c r="G38" s="40"/>
      <c r="H38" s="40"/>
      <c r="I38" s="134">
        <v>0.12</v>
      </c>
      <c r="J38" s="133">
        <f>0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ROUND((SUM(BI87:BI125)),  2)</f>
        <v>0</v>
      </c>
      <c r="G39" s="40"/>
      <c r="H39" s="40"/>
      <c r="I39" s="134">
        <v>0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FN Brno – Modernizace heliportů,Bohunice - MAIN</v>
      </c>
      <c r="F50" s="34"/>
      <c r="G50" s="34"/>
      <c r="H50" s="34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113</v>
      </c>
      <c r="L51" s="24"/>
    </row>
    <row r="52" s="2" customFormat="1" ht="16.5" customHeight="1">
      <c r="A52" s="40"/>
      <c r="B52" s="41"/>
      <c r="C52" s="40"/>
      <c r="D52" s="40"/>
      <c r="E52" s="126" t="s">
        <v>187</v>
      </c>
      <c r="F52" s="40"/>
      <c r="G52" s="40"/>
      <c r="H52" s="40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188</v>
      </c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D5 - EPS</v>
      </c>
      <c r="F54" s="40"/>
      <c r="G54" s="40"/>
      <c r="H54" s="40"/>
      <c r="I54" s="40"/>
      <c r="J54" s="40"/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0"/>
      <c r="E56" s="40"/>
      <c r="F56" s="29" t="str">
        <f>F14</f>
        <v>FN Brno- Bohunice</v>
      </c>
      <c r="G56" s="40"/>
      <c r="H56" s="40"/>
      <c r="I56" s="34" t="s">
        <v>24</v>
      </c>
      <c r="J56" s="66" t="str">
        <f>IF(J14="","",J14)</f>
        <v>31. 7. 2025</v>
      </c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0"/>
      <c r="E58" s="40"/>
      <c r="F58" s="29" t="str">
        <f>E17</f>
        <v>FN Brmo</v>
      </c>
      <c r="G58" s="40"/>
      <c r="H58" s="40"/>
      <c r="I58" s="34" t="s">
        <v>32</v>
      </c>
      <c r="J58" s="38" t="str">
        <f>E23</f>
        <v>Techniserv, spol. s r.o.</v>
      </c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0"/>
      <c r="E59" s="40"/>
      <c r="F59" s="29" t="str">
        <f>IF(E20="","",E20)</f>
        <v>Vyplň údaj</v>
      </c>
      <c r="G59" s="40"/>
      <c r="H59" s="40"/>
      <c r="I59" s="34" t="s">
        <v>35</v>
      </c>
      <c r="J59" s="38" t="str">
        <f>E26</f>
        <v>Techniserv, spol. s r.o.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116</v>
      </c>
      <c r="D61" s="135"/>
      <c r="E61" s="135"/>
      <c r="F61" s="135"/>
      <c r="G61" s="135"/>
      <c r="H61" s="135"/>
      <c r="I61" s="135"/>
      <c r="J61" s="142" t="s">
        <v>117</v>
      </c>
      <c r="K61" s="135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J87</f>
        <v>0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118</v>
      </c>
    </row>
    <row r="64" s="9" customFormat="1" ht="24.96" customHeight="1">
      <c r="A64" s="9"/>
      <c r="B64" s="144"/>
      <c r="C64" s="9"/>
      <c r="D64" s="145" t="s">
        <v>1480</v>
      </c>
      <c r="E64" s="146"/>
      <c r="F64" s="146"/>
      <c r="G64" s="146"/>
      <c r="H64" s="146"/>
      <c r="I64" s="146"/>
      <c r="J64" s="147">
        <f>J88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44"/>
      <c r="C65" s="9"/>
      <c r="D65" s="145" t="s">
        <v>1339</v>
      </c>
      <c r="E65" s="146"/>
      <c r="F65" s="146"/>
      <c r="G65" s="146"/>
      <c r="H65" s="146"/>
      <c r="I65" s="146"/>
      <c r="J65" s="147">
        <f>J121</f>
        <v>0</v>
      </c>
      <c r="K65" s="9"/>
      <c r="L65" s="14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2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0"/>
      <c r="E72" s="40"/>
      <c r="F72" s="40"/>
      <c r="G72" s="40"/>
      <c r="H72" s="40"/>
      <c r="I72" s="40"/>
      <c r="J72" s="40"/>
      <c r="K72" s="40"/>
      <c r="L72" s="12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2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0"/>
      <c r="E74" s="40"/>
      <c r="F74" s="40"/>
      <c r="G74" s="40"/>
      <c r="H74" s="40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26" t="str">
        <f>E7</f>
        <v>FN Brno – Modernizace heliportů,Bohunice - MAIN</v>
      </c>
      <c r="F75" s="34"/>
      <c r="G75" s="34"/>
      <c r="H75" s="34"/>
      <c r="I75" s="40"/>
      <c r="J75" s="40"/>
      <c r="K75" s="40"/>
      <c r="L75" s="1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4"/>
      <c r="C76" s="34" t="s">
        <v>113</v>
      </c>
      <c r="L76" s="24"/>
    </row>
    <row r="77" s="2" customFormat="1" ht="16.5" customHeight="1">
      <c r="A77" s="40"/>
      <c r="B77" s="41"/>
      <c r="C77" s="40"/>
      <c r="D77" s="40"/>
      <c r="E77" s="126" t="s">
        <v>187</v>
      </c>
      <c r="F77" s="40"/>
      <c r="G77" s="40"/>
      <c r="H77" s="40"/>
      <c r="I77" s="40"/>
      <c r="J77" s="40"/>
      <c r="K77" s="40"/>
      <c r="L77" s="12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188</v>
      </c>
      <c r="D78" s="40"/>
      <c r="E78" s="40"/>
      <c r="F78" s="40"/>
      <c r="G78" s="40"/>
      <c r="H78" s="40"/>
      <c r="I78" s="40"/>
      <c r="J78" s="40"/>
      <c r="K78" s="40"/>
      <c r="L78" s="12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E11</f>
        <v>D5 - EPS</v>
      </c>
      <c r="F79" s="40"/>
      <c r="G79" s="40"/>
      <c r="H79" s="40"/>
      <c r="I79" s="40"/>
      <c r="J79" s="40"/>
      <c r="K79" s="4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0"/>
      <c r="E81" s="40"/>
      <c r="F81" s="29" t="str">
        <f>F14</f>
        <v>FN Brno- Bohunice</v>
      </c>
      <c r="G81" s="40"/>
      <c r="H81" s="40"/>
      <c r="I81" s="34" t="s">
        <v>24</v>
      </c>
      <c r="J81" s="66" t="str">
        <f>IF(J14="","",J14)</f>
        <v>31. 7. 2025</v>
      </c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0"/>
      <c r="E83" s="40"/>
      <c r="F83" s="29" t="str">
        <f>E17</f>
        <v>FN Brmo</v>
      </c>
      <c r="G83" s="40"/>
      <c r="H83" s="40"/>
      <c r="I83" s="34" t="s">
        <v>32</v>
      </c>
      <c r="J83" s="38" t="str">
        <f>E23</f>
        <v>Techniserv, spol. s r.o.</v>
      </c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0"/>
      <c r="E84" s="40"/>
      <c r="F84" s="29" t="str">
        <f>IF(E20="","",E20)</f>
        <v>Vyplň údaj</v>
      </c>
      <c r="G84" s="40"/>
      <c r="H84" s="40"/>
      <c r="I84" s="34" t="s">
        <v>35</v>
      </c>
      <c r="J84" s="38" t="str">
        <f>E26</f>
        <v>Techniserv, spol. s r.o.</v>
      </c>
      <c r="K84" s="40"/>
      <c r="L84" s="12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2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52"/>
      <c r="B86" s="153"/>
      <c r="C86" s="154" t="s">
        <v>127</v>
      </c>
      <c r="D86" s="155" t="s">
        <v>57</v>
      </c>
      <c r="E86" s="155" t="s">
        <v>53</v>
      </c>
      <c r="F86" s="155" t="s">
        <v>54</v>
      </c>
      <c r="G86" s="155" t="s">
        <v>128</v>
      </c>
      <c r="H86" s="155" t="s">
        <v>129</v>
      </c>
      <c r="I86" s="155" t="s">
        <v>130</v>
      </c>
      <c r="J86" s="155" t="s">
        <v>117</v>
      </c>
      <c r="K86" s="156" t="s">
        <v>131</v>
      </c>
      <c r="L86" s="157"/>
      <c r="M86" s="82" t="s">
        <v>3</v>
      </c>
      <c r="N86" s="83" t="s">
        <v>42</v>
      </c>
      <c r="O86" s="83" t="s">
        <v>132</v>
      </c>
      <c r="P86" s="83" t="s">
        <v>133</v>
      </c>
      <c r="Q86" s="83" t="s">
        <v>134</v>
      </c>
      <c r="R86" s="83" t="s">
        <v>135</v>
      </c>
      <c r="S86" s="83" t="s">
        <v>136</v>
      </c>
      <c r="T86" s="84" t="s">
        <v>137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="2" customFormat="1" ht="22.8" customHeight="1">
      <c r="A87" s="40"/>
      <c r="B87" s="41"/>
      <c r="C87" s="89" t="s">
        <v>138</v>
      </c>
      <c r="D87" s="40"/>
      <c r="E87" s="40"/>
      <c r="F87" s="40"/>
      <c r="G87" s="40"/>
      <c r="H87" s="40"/>
      <c r="I87" s="40"/>
      <c r="J87" s="158">
        <f>BK87</f>
        <v>0</v>
      </c>
      <c r="K87" s="40"/>
      <c r="L87" s="41"/>
      <c r="M87" s="85"/>
      <c r="N87" s="70"/>
      <c r="O87" s="86"/>
      <c r="P87" s="159">
        <f>P88+P121</f>
        <v>0</v>
      </c>
      <c r="Q87" s="86"/>
      <c r="R87" s="159">
        <f>R88+R121</f>
        <v>0</v>
      </c>
      <c r="S87" s="86"/>
      <c r="T87" s="160">
        <f>T88+T121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1" t="s">
        <v>71</v>
      </c>
      <c r="AU87" s="21" t="s">
        <v>118</v>
      </c>
      <c r="BK87" s="161">
        <f>BK88+BK121</f>
        <v>0</v>
      </c>
    </row>
    <row r="88" s="12" customFormat="1" ht="25.92" customHeight="1">
      <c r="A88" s="12"/>
      <c r="B88" s="162"/>
      <c r="C88" s="12"/>
      <c r="D88" s="163" t="s">
        <v>71</v>
      </c>
      <c r="E88" s="164" t="s">
        <v>86</v>
      </c>
      <c r="F88" s="164" t="s">
        <v>1481</v>
      </c>
      <c r="G88" s="12"/>
      <c r="H88" s="12"/>
      <c r="I88" s="165"/>
      <c r="J88" s="166">
        <f>BK88</f>
        <v>0</v>
      </c>
      <c r="K88" s="12"/>
      <c r="L88" s="162"/>
      <c r="M88" s="167"/>
      <c r="N88" s="168"/>
      <c r="O88" s="168"/>
      <c r="P88" s="169">
        <f>SUM(P89:P120)</f>
        <v>0</v>
      </c>
      <c r="Q88" s="168"/>
      <c r="R88" s="169">
        <f>SUM(R89:R120)</f>
        <v>0</v>
      </c>
      <c r="S88" s="168"/>
      <c r="T88" s="170">
        <f>SUM(T89:T120)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63" t="s">
        <v>80</v>
      </c>
      <c r="AT88" s="171" t="s">
        <v>71</v>
      </c>
      <c r="AU88" s="171" t="s">
        <v>72</v>
      </c>
      <c r="AY88" s="163" t="s">
        <v>141</v>
      </c>
      <c r="BK88" s="172">
        <f>SUM(BK89:BK120)</f>
        <v>0</v>
      </c>
    </row>
    <row r="89" s="2" customFormat="1" ht="24.15" customHeight="1">
      <c r="A89" s="40"/>
      <c r="B89" s="175"/>
      <c r="C89" s="223" t="s">
        <v>80</v>
      </c>
      <c r="D89" s="223" t="s">
        <v>271</v>
      </c>
      <c r="E89" s="224" t="s">
        <v>1482</v>
      </c>
      <c r="F89" s="225" t="s">
        <v>1483</v>
      </c>
      <c r="G89" s="226" t="s">
        <v>1099</v>
      </c>
      <c r="H89" s="227">
        <v>2</v>
      </c>
      <c r="I89" s="228"/>
      <c r="J89" s="229">
        <f>ROUND(I89*H89,2)</f>
        <v>0</v>
      </c>
      <c r="K89" s="225" t="s">
        <v>3</v>
      </c>
      <c r="L89" s="230"/>
      <c r="M89" s="231" t="s">
        <v>3</v>
      </c>
      <c r="N89" s="232" t="s">
        <v>43</v>
      </c>
      <c r="O89" s="7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7" t="s">
        <v>254</v>
      </c>
      <c r="AT89" s="187" t="s">
        <v>271</v>
      </c>
      <c r="AU89" s="187" t="s">
        <v>80</v>
      </c>
      <c r="AY89" s="21" t="s">
        <v>141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1" t="s">
        <v>80</v>
      </c>
      <c r="BK89" s="188">
        <f>ROUND(I89*H89,2)</f>
        <v>0</v>
      </c>
      <c r="BL89" s="21" t="s">
        <v>163</v>
      </c>
      <c r="BM89" s="187" t="s">
        <v>82</v>
      </c>
    </row>
    <row r="90" s="2" customFormat="1">
      <c r="A90" s="40"/>
      <c r="B90" s="41"/>
      <c r="C90" s="40"/>
      <c r="D90" s="194" t="s">
        <v>185</v>
      </c>
      <c r="E90" s="40"/>
      <c r="F90" s="195" t="s">
        <v>1484</v>
      </c>
      <c r="G90" s="40"/>
      <c r="H90" s="40"/>
      <c r="I90" s="191"/>
      <c r="J90" s="40"/>
      <c r="K90" s="40"/>
      <c r="L90" s="41"/>
      <c r="M90" s="192"/>
      <c r="N90" s="193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1" t="s">
        <v>185</v>
      </c>
      <c r="AU90" s="21" t="s">
        <v>80</v>
      </c>
    </row>
    <row r="91" s="2" customFormat="1" ht="24.15" customHeight="1">
      <c r="A91" s="40"/>
      <c r="B91" s="175"/>
      <c r="C91" s="223" t="s">
        <v>82</v>
      </c>
      <c r="D91" s="223" t="s">
        <v>271</v>
      </c>
      <c r="E91" s="224" t="s">
        <v>1485</v>
      </c>
      <c r="F91" s="225" t="s">
        <v>1486</v>
      </c>
      <c r="G91" s="226" t="s">
        <v>1099</v>
      </c>
      <c r="H91" s="227">
        <v>2</v>
      </c>
      <c r="I91" s="228"/>
      <c r="J91" s="229">
        <f>ROUND(I91*H91,2)</f>
        <v>0</v>
      </c>
      <c r="K91" s="225" t="s">
        <v>3</v>
      </c>
      <c r="L91" s="230"/>
      <c r="M91" s="231" t="s">
        <v>3</v>
      </c>
      <c r="N91" s="232" t="s">
        <v>43</v>
      </c>
      <c r="O91" s="7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7" t="s">
        <v>254</v>
      </c>
      <c r="AT91" s="187" t="s">
        <v>271</v>
      </c>
      <c r="AU91" s="187" t="s">
        <v>80</v>
      </c>
      <c r="AY91" s="21" t="s">
        <v>141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1" t="s">
        <v>80</v>
      </c>
      <c r="BK91" s="188">
        <f>ROUND(I91*H91,2)</f>
        <v>0</v>
      </c>
      <c r="BL91" s="21" t="s">
        <v>163</v>
      </c>
      <c r="BM91" s="187" t="s">
        <v>163</v>
      </c>
    </row>
    <row r="92" s="2" customFormat="1" ht="16.5" customHeight="1">
      <c r="A92" s="40"/>
      <c r="B92" s="175"/>
      <c r="C92" s="176" t="s">
        <v>95</v>
      </c>
      <c r="D92" s="176" t="s">
        <v>144</v>
      </c>
      <c r="E92" s="177" t="s">
        <v>1487</v>
      </c>
      <c r="F92" s="178" t="s">
        <v>1488</v>
      </c>
      <c r="G92" s="179" t="s">
        <v>1099</v>
      </c>
      <c r="H92" s="180">
        <v>2</v>
      </c>
      <c r="I92" s="181"/>
      <c r="J92" s="182">
        <f>ROUND(I92*H92,2)</f>
        <v>0</v>
      </c>
      <c r="K92" s="178" t="s">
        <v>3</v>
      </c>
      <c r="L92" s="41"/>
      <c r="M92" s="183" t="s">
        <v>3</v>
      </c>
      <c r="N92" s="184" t="s">
        <v>43</v>
      </c>
      <c r="O92" s="7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7" t="s">
        <v>163</v>
      </c>
      <c r="AT92" s="187" t="s">
        <v>144</v>
      </c>
      <c r="AU92" s="187" t="s">
        <v>80</v>
      </c>
      <c r="AY92" s="21" t="s">
        <v>141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1" t="s">
        <v>80</v>
      </c>
      <c r="BK92" s="188">
        <f>ROUND(I92*H92,2)</f>
        <v>0</v>
      </c>
      <c r="BL92" s="21" t="s">
        <v>163</v>
      </c>
      <c r="BM92" s="187" t="s">
        <v>174</v>
      </c>
    </row>
    <row r="93" s="2" customFormat="1" ht="24.15" customHeight="1">
      <c r="A93" s="40"/>
      <c r="B93" s="175"/>
      <c r="C93" s="223" t="s">
        <v>163</v>
      </c>
      <c r="D93" s="223" t="s">
        <v>271</v>
      </c>
      <c r="E93" s="224" t="s">
        <v>1489</v>
      </c>
      <c r="F93" s="225" t="s">
        <v>1490</v>
      </c>
      <c r="G93" s="226" t="s">
        <v>1099</v>
      </c>
      <c r="H93" s="227">
        <v>2</v>
      </c>
      <c r="I93" s="228"/>
      <c r="J93" s="229">
        <f>ROUND(I93*H93,2)</f>
        <v>0</v>
      </c>
      <c r="K93" s="225" t="s">
        <v>3</v>
      </c>
      <c r="L93" s="230"/>
      <c r="M93" s="231" t="s">
        <v>3</v>
      </c>
      <c r="N93" s="232" t="s">
        <v>43</v>
      </c>
      <c r="O93" s="74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7" t="s">
        <v>254</v>
      </c>
      <c r="AT93" s="187" t="s">
        <v>271</v>
      </c>
      <c r="AU93" s="187" t="s">
        <v>80</v>
      </c>
      <c r="AY93" s="21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1" t="s">
        <v>80</v>
      </c>
      <c r="BK93" s="188">
        <f>ROUND(I93*H93,2)</f>
        <v>0</v>
      </c>
      <c r="BL93" s="21" t="s">
        <v>163</v>
      </c>
      <c r="BM93" s="187" t="s">
        <v>254</v>
      </c>
    </row>
    <row r="94" s="2" customFormat="1">
      <c r="A94" s="40"/>
      <c r="B94" s="41"/>
      <c r="C94" s="40"/>
      <c r="D94" s="194" t="s">
        <v>185</v>
      </c>
      <c r="E94" s="40"/>
      <c r="F94" s="195" t="s">
        <v>1484</v>
      </c>
      <c r="G94" s="40"/>
      <c r="H94" s="40"/>
      <c r="I94" s="191"/>
      <c r="J94" s="40"/>
      <c r="K94" s="40"/>
      <c r="L94" s="41"/>
      <c r="M94" s="192"/>
      <c r="N94" s="193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185</v>
      </c>
      <c r="AU94" s="21" t="s">
        <v>80</v>
      </c>
    </row>
    <row r="95" s="2" customFormat="1" ht="24.15" customHeight="1">
      <c r="A95" s="40"/>
      <c r="B95" s="175"/>
      <c r="C95" s="223" t="s">
        <v>140</v>
      </c>
      <c r="D95" s="223" t="s">
        <v>271</v>
      </c>
      <c r="E95" s="224" t="s">
        <v>1491</v>
      </c>
      <c r="F95" s="225" t="s">
        <v>1492</v>
      </c>
      <c r="G95" s="226" t="s">
        <v>1099</v>
      </c>
      <c r="H95" s="227">
        <v>2</v>
      </c>
      <c r="I95" s="228"/>
      <c r="J95" s="229">
        <f>ROUND(I95*H95,2)</f>
        <v>0</v>
      </c>
      <c r="K95" s="225" t="s">
        <v>3</v>
      </c>
      <c r="L95" s="230"/>
      <c r="M95" s="231" t="s">
        <v>3</v>
      </c>
      <c r="N95" s="232" t="s">
        <v>43</v>
      </c>
      <c r="O95" s="74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7" t="s">
        <v>254</v>
      </c>
      <c r="AT95" s="187" t="s">
        <v>271</v>
      </c>
      <c r="AU95" s="187" t="s">
        <v>80</v>
      </c>
      <c r="AY95" s="21" t="s">
        <v>141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1" t="s">
        <v>80</v>
      </c>
      <c r="BK95" s="188">
        <f>ROUND(I95*H95,2)</f>
        <v>0</v>
      </c>
      <c r="BL95" s="21" t="s">
        <v>163</v>
      </c>
      <c r="BM95" s="187" t="s">
        <v>265</v>
      </c>
    </row>
    <row r="96" s="2" customFormat="1" ht="16.5" customHeight="1">
      <c r="A96" s="40"/>
      <c r="B96" s="175"/>
      <c r="C96" s="176" t="s">
        <v>174</v>
      </c>
      <c r="D96" s="176" t="s">
        <v>144</v>
      </c>
      <c r="E96" s="177" t="s">
        <v>1493</v>
      </c>
      <c r="F96" s="178" t="s">
        <v>1494</v>
      </c>
      <c r="G96" s="179" t="s">
        <v>1099</v>
      </c>
      <c r="H96" s="180">
        <v>2</v>
      </c>
      <c r="I96" s="181"/>
      <c r="J96" s="182">
        <f>ROUND(I96*H96,2)</f>
        <v>0</v>
      </c>
      <c r="K96" s="178" t="s">
        <v>3</v>
      </c>
      <c r="L96" s="41"/>
      <c r="M96" s="183" t="s">
        <v>3</v>
      </c>
      <c r="N96" s="184" t="s">
        <v>43</v>
      </c>
      <c r="O96" s="7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7" t="s">
        <v>163</v>
      </c>
      <c r="AT96" s="187" t="s">
        <v>144</v>
      </c>
      <c r="AU96" s="187" t="s">
        <v>80</v>
      </c>
      <c r="AY96" s="21" t="s">
        <v>141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1" t="s">
        <v>80</v>
      </c>
      <c r="BK96" s="188">
        <f>ROUND(I96*H96,2)</f>
        <v>0</v>
      </c>
      <c r="BL96" s="21" t="s">
        <v>163</v>
      </c>
      <c r="BM96" s="187" t="s">
        <v>9</v>
      </c>
    </row>
    <row r="97" s="2" customFormat="1" ht="16.5" customHeight="1">
      <c r="A97" s="40"/>
      <c r="B97" s="175"/>
      <c r="C97" s="223" t="s">
        <v>178</v>
      </c>
      <c r="D97" s="223" t="s">
        <v>271</v>
      </c>
      <c r="E97" s="224" t="s">
        <v>1495</v>
      </c>
      <c r="F97" s="225" t="s">
        <v>1496</v>
      </c>
      <c r="G97" s="226" t="s">
        <v>1099</v>
      </c>
      <c r="H97" s="227">
        <v>1</v>
      </c>
      <c r="I97" s="228"/>
      <c r="J97" s="229">
        <f>ROUND(I97*H97,2)</f>
        <v>0</v>
      </c>
      <c r="K97" s="225" t="s">
        <v>3</v>
      </c>
      <c r="L97" s="230"/>
      <c r="M97" s="231" t="s">
        <v>3</v>
      </c>
      <c r="N97" s="232" t="s">
        <v>43</v>
      </c>
      <c r="O97" s="7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7" t="s">
        <v>254</v>
      </c>
      <c r="AT97" s="187" t="s">
        <v>271</v>
      </c>
      <c r="AU97" s="187" t="s">
        <v>80</v>
      </c>
      <c r="AY97" s="21" t="s">
        <v>141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1" t="s">
        <v>80</v>
      </c>
      <c r="BK97" s="188">
        <f>ROUND(I97*H97,2)</f>
        <v>0</v>
      </c>
      <c r="BL97" s="21" t="s">
        <v>163</v>
      </c>
      <c r="BM97" s="187" t="s">
        <v>289</v>
      </c>
    </row>
    <row r="98" s="2" customFormat="1">
      <c r="A98" s="40"/>
      <c r="B98" s="41"/>
      <c r="C98" s="40"/>
      <c r="D98" s="194" t="s">
        <v>185</v>
      </c>
      <c r="E98" s="40"/>
      <c r="F98" s="195" t="s">
        <v>1484</v>
      </c>
      <c r="G98" s="40"/>
      <c r="H98" s="40"/>
      <c r="I98" s="191"/>
      <c r="J98" s="40"/>
      <c r="K98" s="40"/>
      <c r="L98" s="41"/>
      <c r="M98" s="192"/>
      <c r="N98" s="193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185</v>
      </c>
      <c r="AU98" s="21" t="s">
        <v>80</v>
      </c>
    </row>
    <row r="99" s="2" customFormat="1" ht="16.5" customHeight="1">
      <c r="A99" s="40"/>
      <c r="B99" s="175"/>
      <c r="C99" s="223" t="s">
        <v>254</v>
      </c>
      <c r="D99" s="223" t="s">
        <v>271</v>
      </c>
      <c r="E99" s="224" t="s">
        <v>1497</v>
      </c>
      <c r="F99" s="225" t="s">
        <v>1498</v>
      </c>
      <c r="G99" s="226" t="s">
        <v>1099</v>
      </c>
      <c r="H99" s="227">
        <v>1</v>
      </c>
      <c r="I99" s="228"/>
      <c r="J99" s="229">
        <f>ROUND(I99*H99,2)</f>
        <v>0</v>
      </c>
      <c r="K99" s="225" t="s">
        <v>3</v>
      </c>
      <c r="L99" s="230"/>
      <c r="M99" s="231" t="s">
        <v>3</v>
      </c>
      <c r="N99" s="232" t="s">
        <v>43</v>
      </c>
      <c r="O99" s="7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7" t="s">
        <v>254</v>
      </c>
      <c r="AT99" s="187" t="s">
        <v>271</v>
      </c>
      <c r="AU99" s="187" t="s">
        <v>80</v>
      </c>
      <c r="AY99" s="21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1" t="s">
        <v>80</v>
      </c>
      <c r="BK99" s="188">
        <f>ROUND(I99*H99,2)</f>
        <v>0</v>
      </c>
      <c r="BL99" s="21" t="s">
        <v>163</v>
      </c>
      <c r="BM99" s="187" t="s">
        <v>302</v>
      </c>
    </row>
    <row r="100" s="2" customFormat="1" ht="16.5" customHeight="1">
      <c r="A100" s="40"/>
      <c r="B100" s="175"/>
      <c r="C100" s="176" t="s">
        <v>260</v>
      </c>
      <c r="D100" s="176" t="s">
        <v>144</v>
      </c>
      <c r="E100" s="177" t="s">
        <v>1499</v>
      </c>
      <c r="F100" s="178" t="s">
        <v>1500</v>
      </c>
      <c r="G100" s="179" t="s">
        <v>1099</v>
      </c>
      <c r="H100" s="180">
        <v>1</v>
      </c>
      <c r="I100" s="181"/>
      <c r="J100" s="182">
        <f>ROUND(I100*H100,2)</f>
        <v>0</v>
      </c>
      <c r="K100" s="178" t="s">
        <v>3</v>
      </c>
      <c r="L100" s="41"/>
      <c r="M100" s="183" t="s">
        <v>3</v>
      </c>
      <c r="N100" s="184" t="s">
        <v>43</v>
      </c>
      <c r="O100" s="7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7" t="s">
        <v>163</v>
      </c>
      <c r="AT100" s="187" t="s">
        <v>144</v>
      </c>
      <c r="AU100" s="187" t="s">
        <v>80</v>
      </c>
      <c r="AY100" s="21" t="s">
        <v>141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1" t="s">
        <v>80</v>
      </c>
      <c r="BK100" s="188">
        <f>ROUND(I100*H100,2)</f>
        <v>0</v>
      </c>
      <c r="BL100" s="21" t="s">
        <v>163</v>
      </c>
      <c r="BM100" s="187" t="s">
        <v>315</v>
      </c>
    </row>
    <row r="101" s="2" customFormat="1" ht="16.5" customHeight="1">
      <c r="A101" s="40"/>
      <c r="B101" s="175"/>
      <c r="C101" s="223" t="s">
        <v>265</v>
      </c>
      <c r="D101" s="223" t="s">
        <v>271</v>
      </c>
      <c r="E101" s="224" t="s">
        <v>1501</v>
      </c>
      <c r="F101" s="225" t="s">
        <v>1502</v>
      </c>
      <c r="G101" s="226" t="s">
        <v>344</v>
      </c>
      <c r="H101" s="227">
        <v>40</v>
      </c>
      <c r="I101" s="228"/>
      <c r="J101" s="229">
        <f>ROUND(I101*H101,2)</f>
        <v>0</v>
      </c>
      <c r="K101" s="225" t="s">
        <v>3</v>
      </c>
      <c r="L101" s="230"/>
      <c r="M101" s="231" t="s">
        <v>3</v>
      </c>
      <c r="N101" s="232" t="s">
        <v>43</v>
      </c>
      <c r="O101" s="7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7" t="s">
        <v>254</v>
      </c>
      <c r="AT101" s="187" t="s">
        <v>271</v>
      </c>
      <c r="AU101" s="187" t="s">
        <v>80</v>
      </c>
      <c r="AY101" s="21" t="s">
        <v>141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1" t="s">
        <v>80</v>
      </c>
      <c r="BK101" s="188">
        <f>ROUND(I101*H101,2)</f>
        <v>0</v>
      </c>
      <c r="BL101" s="21" t="s">
        <v>163</v>
      </c>
      <c r="BM101" s="187" t="s">
        <v>326</v>
      </c>
    </row>
    <row r="102" s="2" customFormat="1">
      <c r="A102" s="40"/>
      <c r="B102" s="41"/>
      <c r="C102" s="40"/>
      <c r="D102" s="194" t="s">
        <v>185</v>
      </c>
      <c r="E102" s="40"/>
      <c r="F102" s="195" t="s">
        <v>1484</v>
      </c>
      <c r="G102" s="40"/>
      <c r="H102" s="40"/>
      <c r="I102" s="191"/>
      <c r="J102" s="40"/>
      <c r="K102" s="40"/>
      <c r="L102" s="41"/>
      <c r="M102" s="192"/>
      <c r="N102" s="193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1" t="s">
        <v>185</v>
      </c>
      <c r="AU102" s="21" t="s">
        <v>80</v>
      </c>
    </row>
    <row r="103" s="2" customFormat="1" ht="16.5" customHeight="1">
      <c r="A103" s="40"/>
      <c r="B103" s="175"/>
      <c r="C103" s="176" t="s">
        <v>270</v>
      </c>
      <c r="D103" s="176" t="s">
        <v>144</v>
      </c>
      <c r="E103" s="177" t="s">
        <v>1503</v>
      </c>
      <c r="F103" s="178" t="s">
        <v>1504</v>
      </c>
      <c r="G103" s="179" t="s">
        <v>344</v>
      </c>
      <c r="H103" s="180">
        <v>40</v>
      </c>
      <c r="I103" s="181"/>
      <c r="J103" s="182">
        <f>ROUND(I103*H103,2)</f>
        <v>0</v>
      </c>
      <c r="K103" s="178" t="s">
        <v>3</v>
      </c>
      <c r="L103" s="41"/>
      <c r="M103" s="183" t="s">
        <v>3</v>
      </c>
      <c r="N103" s="184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163</v>
      </c>
      <c r="AT103" s="187" t="s">
        <v>144</v>
      </c>
      <c r="AU103" s="187" t="s">
        <v>80</v>
      </c>
      <c r="AY103" s="21" t="s">
        <v>141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80</v>
      </c>
      <c r="BK103" s="188">
        <f>ROUND(I103*H103,2)</f>
        <v>0</v>
      </c>
      <c r="BL103" s="21" t="s">
        <v>163</v>
      </c>
      <c r="BM103" s="187" t="s">
        <v>335</v>
      </c>
    </row>
    <row r="104" s="2" customFormat="1" ht="16.5" customHeight="1">
      <c r="A104" s="40"/>
      <c r="B104" s="175"/>
      <c r="C104" s="223" t="s">
        <v>9</v>
      </c>
      <c r="D104" s="223" t="s">
        <v>271</v>
      </c>
      <c r="E104" s="224" t="s">
        <v>1505</v>
      </c>
      <c r="F104" s="225" t="s">
        <v>1506</v>
      </c>
      <c r="G104" s="226" t="s">
        <v>344</v>
      </c>
      <c r="H104" s="227">
        <v>5</v>
      </c>
      <c r="I104" s="228"/>
      <c r="J104" s="229">
        <f>ROUND(I104*H104,2)</f>
        <v>0</v>
      </c>
      <c r="K104" s="225" t="s">
        <v>3</v>
      </c>
      <c r="L104" s="230"/>
      <c r="M104" s="231" t="s">
        <v>3</v>
      </c>
      <c r="N104" s="232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254</v>
      </c>
      <c r="AT104" s="187" t="s">
        <v>271</v>
      </c>
      <c r="AU104" s="187" t="s">
        <v>80</v>
      </c>
      <c r="AY104" s="21" t="s">
        <v>141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80</v>
      </c>
      <c r="BK104" s="188">
        <f>ROUND(I104*H104,2)</f>
        <v>0</v>
      </c>
      <c r="BL104" s="21" t="s">
        <v>163</v>
      </c>
      <c r="BM104" s="187" t="s">
        <v>348</v>
      </c>
    </row>
    <row r="105" s="2" customFormat="1">
      <c r="A105" s="40"/>
      <c r="B105" s="41"/>
      <c r="C105" s="40"/>
      <c r="D105" s="194" t="s">
        <v>185</v>
      </c>
      <c r="E105" s="40"/>
      <c r="F105" s="195" t="s">
        <v>1484</v>
      </c>
      <c r="G105" s="40"/>
      <c r="H105" s="40"/>
      <c r="I105" s="191"/>
      <c r="J105" s="40"/>
      <c r="K105" s="40"/>
      <c r="L105" s="41"/>
      <c r="M105" s="192"/>
      <c r="N105" s="193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185</v>
      </c>
      <c r="AU105" s="21" t="s">
        <v>80</v>
      </c>
    </row>
    <row r="106" s="2" customFormat="1" ht="16.5" customHeight="1">
      <c r="A106" s="40"/>
      <c r="B106" s="175"/>
      <c r="C106" s="176" t="s">
        <v>283</v>
      </c>
      <c r="D106" s="176" t="s">
        <v>144</v>
      </c>
      <c r="E106" s="177" t="s">
        <v>1507</v>
      </c>
      <c r="F106" s="178" t="s">
        <v>1508</v>
      </c>
      <c r="G106" s="179" t="s">
        <v>344</v>
      </c>
      <c r="H106" s="180">
        <v>5</v>
      </c>
      <c r="I106" s="181"/>
      <c r="J106" s="182">
        <f>ROUND(I106*H106,2)</f>
        <v>0</v>
      </c>
      <c r="K106" s="178" t="s">
        <v>3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163</v>
      </c>
      <c r="AT106" s="187" t="s">
        <v>144</v>
      </c>
      <c r="AU106" s="187" t="s">
        <v>80</v>
      </c>
      <c r="AY106" s="21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80</v>
      </c>
      <c r="BK106" s="188">
        <f>ROUND(I106*H106,2)</f>
        <v>0</v>
      </c>
      <c r="BL106" s="21" t="s">
        <v>163</v>
      </c>
      <c r="BM106" s="187" t="s">
        <v>356</v>
      </c>
    </row>
    <row r="107" s="2" customFormat="1" ht="16.5" customHeight="1">
      <c r="A107" s="40"/>
      <c r="B107" s="175"/>
      <c r="C107" s="223" t="s">
        <v>289</v>
      </c>
      <c r="D107" s="223" t="s">
        <v>271</v>
      </c>
      <c r="E107" s="224" t="s">
        <v>1509</v>
      </c>
      <c r="F107" s="225" t="s">
        <v>1510</v>
      </c>
      <c r="G107" s="226" t="s">
        <v>1099</v>
      </c>
      <c r="H107" s="227">
        <v>120</v>
      </c>
      <c r="I107" s="228"/>
      <c r="J107" s="229">
        <f>ROUND(I107*H107,2)</f>
        <v>0</v>
      </c>
      <c r="K107" s="225" t="s">
        <v>3</v>
      </c>
      <c r="L107" s="230"/>
      <c r="M107" s="231" t="s">
        <v>3</v>
      </c>
      <c r="N107" s="232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254</v>
      </c>
      <c r="AT107" s="187" t="s">
        <v>271</v>
      </c>
      <c r="AU107" s="187" t="s">
        <v>80</v>
      </c>
      <c r="AY107" s="21" t="s">
        <v>141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80</v>
      </c>
      <c r="BK107" s="188">
        <f>ROUND(I107*H107,2)</f>
        <v>0</v>
      </c>
      <c r="BL107" s="21" t="s">
        <v>163</v>
      </c>
      <c r="BM107" s="187" t="s">
        <v>367</v>
      </c>
    </row>
    <row r="108" s="2" customFormat="1" ht="16.5" customHeight="1">
      <c r="A108" s="40"/>
      <c r="B108" s="175"/>
      <c r="C108" s="176" t="s">
        <v>295</v>
      </c>
      <c r="D108" s="176" t="s">
        <v>144</v>
      </c>
      <c r="E108" s="177" t="s">
        <v>1511</v>
      </c>
      <c r="F108" s="178" t="s">
        <v>1512</v>
      </c>
      <c r="G108" s="179" t="s">
        <v>1099</v>
      </c>
      <c r="H108" s="180">
        <v>120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163</v>
      </c>
      <c r="AT108" s="187" t="s">
        <v>144</v>
      </c>
      <c r="AU108" s="187" t="s">
        <v>80</v>
      </c>
      <c r="AY108" s="21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80</v>
      </c>
      <c r="BK108" s="188">
        <f>ROUND(I108*H108,2)</f>
        <v>0</v>
      </c>
      <c r="BL108" s="21" t="s">
        <v>163</v>
      </c>
      <c r="BM108" s="187" t="s">
        <v>377</v>
      </c>
    </row>
    <row r="109" s="2" customFormat="1" ht="21.75" customHeight="1">
      <c r="A109" s="40"/>
      <c r="B109" s="175"/>
      <c r="C109" s="176" t="s">
        <v>302</v>
      </c>
      <c r="D109" s="176" t="s">
        <v>144</v>
      </c>
      <c r="E109" s="177" t="s">
        <v>1513</v>
      </c>
      <c r="F109" s="178" t="s">
        <v>1514</v>
      </c>
      <c r="G109" s="179" t="s">
        <v>1099</v>
      </c>
      <c r="H109" s="180">
        <v>2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163</v>
      </c>
      <c r="AT109" s="187" t="s">
        <v>144</v>
      </c>
      <c r="AU109" s="187" t="s">
        <v>80</v>
      </c>
      <c r="AY109" s="21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80</v>
      </c>
      <c r="BK109" s="188">
        <f>ROUND(I109*H109,2)</f>
        <v>0</v>
      </c>
      <c r="BL109" s="21" t="s">
        <v>163</v>
      </c>
      <c r="BM109" s="187" t="s">
        <v>386</v>
      </c>
    </row>
    <row r="110" s="2" customFormat="1" ht="16.5" customHeight="1">
      <c r="A110" s="40"/>
      <c r="B110" s="175"/>
      <c r="C110" s="176" t="s">
        <v>308</v>
      </c>
      <c r="D110" s="176" t="s">
        <v>144</v>
      </c>
      <c r="E110" s="177" t="s">
        <v>1515</v>
      </c>
      <c r="F110" s="178" t="s">
        <v>1516</v>
      </c>
      <c r="G110" s="179" t="s">
        <v>147</v>
      </c>
      <c r="H110" s="180">
        <v>1</v>
      </c>
      <c r="I110" s="181"/>
      <c r="J110" s="182">
        <f>ROUND(I110*H110,2)</f>
        <v>0</v>
      </c>
      <c r="K110" s="178" t="s">
        <v>3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163</v>
      </c>
      <c r="AT110" s="187" t="s">
        <v>144</v>
      </c>
      <c r="AU110" s="187" t="s">
        <v>80</v>
      </c>
      <c r="AY110" s="21" t="s">
        <v>141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80</v>
      </c>
      <c r="BK110" s="188">
        <f>ROUND(I110*H110,2)</f>
        <v>0</v>
      </c>
      <c r="BL110" s="21" t="s">
        <v>163</v>
      </c>
      <c r="BM110" s="187" t="s">
        <v>395</v>
      </c>
    </row>
    <row r="111" s="2" customFormat="1" ht="37.8" customHeight="1">
      <c r="A111" s="40"/>
      <c r="B111" s="175"/>
      <c r="C111" s="176" t="s">
        <v>315</v>
      </c>
      <c r="D111" s="176" t="s">
        <v>144</v>
      </c>
      <c r="E111" s="177" t="s">
        <v>1517</v>
      </c>
      <c r="F111" s="178" t="s">
        <v>1518</v>
      </c>
      <c r="G111" s="179" t="s">
        <v>147</v>
      </c>
      <c r="H111" s="180">
        <v>1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163</v>
      </c>
      <c r="AT111" s="187" t="s">
        <v>144</v>
      </c>
      <c r="AU111" s="187" t="s">
        <v>80</v>
      </c>
      <c r="AY111" s="21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80</v>
      </c>
      <c r="BK111" s="188">
        <f>ROUND(I111*H111,2)</f>
        <v>0</v>
      </c>
      <c r="BL111" s="21" t="s">
        <v>163</v>
      </c>
      <c r="BM111" s="187" t="s">
        <v>406</v>
      </c>
    </row>
    <row r="112" s="2" customFormat="1" ht="16.5" customHeight="1">
      <c r="A112" s="40"/>
      <c r="B112" s="175"/>
      <c r="C112" s="176" t="s">
        <v>320</v>
      </c>
      <c r="D112" s="176" t="s">
        <v>144</v>
      </c>
      <c r="E112" s="177" t="s">
        <v>1519</v>
      </c>
      <c r="F112" s="178" t="s">
        <v>1520</v>
      </c>
      <c r="G112" s="179" t="s">
        <v>1099</v>
      </c>
      <c r="H112" s="180">
        <v>1</v>
      </c>
      <c r="I112" s="181"/>
      <c r="J112" s="182">
        <f>ROUND(I112*H112,2)</f>
        <v>0</v>
      </c>
      <c r="K112" s="178" t="s">
        <v>3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163</v>
      </c>
      <c r="AT112" s="187" t="s">
        <v>144</v>
      </c>
      <c r="AU112" s="187" t="s">
        <v>80</v>
      </c>
      <c r="AY112" s="21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80</v>
      </c>
      <c r="BK112" s="188">
        <f>ROUND(I112*H112,2)</f>
        <v>0</v>
      </c>
      <c r="BL112" s="21" t="s">
        <v>163</v>
      </c>
      <c r="BM112" s="187" t="s">
        <v>417</v>
      </c>
    </row>
    <row r="113" s="2" customFormat="1" ht="16.5" customHeight="1">
      <c r="A113" s="40"/>
      <c r="B113" s="175"/>
      <c r="C113" s="176" t="s">
        <v>326</v>
      </c>
      <c r="D113" s="176" t="s">
        <v>144</v>
      </c>
      <c r="E113" s="177" t="s">
        <v>1521</v>
      </c>
      <c r="F113" s="178" t="s">
        <v>1522</v>
      </c>
      <c r="G113" s="179" t="s">
        <v>1099</v>
      </c>
      <c r="H113" s="180">
        <v>4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163</v>
      </c>
      <c r="AT113" s="187" t="s">
        <v>144</v>
      </c>
      <c r="AU113" s="187" t="s">
        <v>80</v>
      </c>
      <c r="AY113" s="21" t="s">
        <v>141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80</v>
      </c>
      <c r="BK113" s="188">
        <f>ROUND(I113*H113,2)</f>
        <v>0</v>
      </c>
      <c r="BL113" s="21" t="s">
        <v>163</v>
      </c>
      <c r="BM113" s="187" t="s">
        <v>429</v>
      </c>
    </row>
    <row r="114" s="2" customFormat="1" ht="16.5" customHeight="1">
      <c r="A114" s="40"/>
      <c r="B114" s="175"/>
      <c r="C114" s="176" t="s">
        <v>8</v>
      </c>
      <c r="D114" s="176" t="s">
        <v>144</v>
      </c>
      <c r="E114" s="177" t="s">
        <v>1523</v>
      </c>
      <c r="F114" s="178" t="s">
        <v>1524</v>
      </c>
      <c r="G114" s="179" t="s">
        <v>1052</v>
      </c>
      <c r="H114" s="180">
        <v>5</v>
      </c>
      <c r="I114" s="181"/>
      <c r="J114" s="182">
        <f>ROUND(I114*H114,2)</f>
        <v>0</v>
      </c>
      <c r="K114" s="178" t="s">
        <v>3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163</v>
      </c>
      <c r="AT114" s="187" t="s">
        <v>144</v>
      </c>
      <c r="AU114" s="187" t="s">
        <v>80</v>
      </c>
      <c r="AY114" s="21" t="s">
        <v>141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80</v>
      </c>
      <c r="BK114" s="188">
        <f>ROUND(I114*H114,2)</f>
        <v>0</v>
      </c>
      <c r="BL114" s="21" t="s">
        <v>163</v>
      </c>
      <c r="BM114" s="187" t="s">
        <v>441</v>
      </c>
    </row>
    <row r="115" s="2" customFormat="1" ht="16.5" customHeight="1">
      <c r="A115" s="40"/>
      <c r="B115" s="175"/>
      <c r="C115" s="176" t="s">
        <v>335</v>
      </c>
      <c r="D115" s="176" t="s">
        <v>144</v>
      </c>
      <c r="E115" s="177" t="s">
        <v>1525</v>
      </c>
      <c r="F115" s="178" t="s">
        <v>1526</v>
      </c>
      <c r="G115" s="179" t="s">
        <v>1052</v>
      </c>
      <c r="H115" s="180">
        <v>5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163</v>
      </c>
      <c r="AT115" s="187" t="s">
        <v>144</v>
      </c>
      <c r="AU115" s="187" t="s">
        <v>80</v>
      </c>
      <c r="AY115" s="21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80</v>
      </c>
      <c r="BK115" s="188">
        <f>ROUND(I115*H115,2)</f>
        <v>0</v>
      </c>
      <c r="BL115" s="21" t="s">
        <v>163</v>
      </c>
      <c r="BM115" s="187" t="s">
        <v>452</v>
      </c>
    </row>
    <row r="116" s="2" customFormat="1" ht="16.5" customHeight="1">
      <c r="A116" s="40"/>
      <c r="B116" s="175"/>
      <c r="C116" s="176" t="s">
        <v>341</v>
      </c>
      <c r="D116" s="176" t="s">
        <v>144</v>
      </c>
      <c r="E116" s="177" t="s">
        <v>1527</v>
      </c>
      <c r="F116" s="178" t="s">
        <v>1528</v>
      </c>
      <c r="G116" s="179" t="s">
        <v>1052</v>
      </c>
      <c r="H116" s="180">
        <v>2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163</v>
      </c>
      <c r="AT116" s="187" t="s">
        <v>144</v>
      </c>
      <c r="AU116" s="187" t="s">
        <v>80</v>
      </c>
      <c r="AY116" s="21" t="s">
        <v>141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80</v>
      </c>
      <c r="BK116" s="188">
        <f>ROUND(I116*H116,2)</f>
        <v>0</v>
      </c>
      <c r="BL116" s="21" t="s">
        <v>163</v>
      </c>
      <c r="BM116" s="187" t="s">
        <v>462</v>
      </c>
    </row>
    <row r="117" s="2" customFormat="1" ht="16.5" customHeight="1">
      <c r="A117" s="40"/>
      <c r="B117" s="175"/>
      <c r="C117" s="176" t="s">
        <v>348</v>
      </c>
      <c r="D117" s="176" t="s">
        <v>144</v>
      </c>
      <c r="E117" s="177" t="s">
        <v>1529</v>
      </c>
      <c r="F117" s="178" t="s">
        <v>1530</v>
      </c>
      <c r="G117" s="179" t="s">
        <v>1052</v>
      </c>
      <c r="H117" s="180">
        <v>10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163</v>
      </c>
      <c r="AT117" s="187" t="s">
        <v>144</v>
      </c>
      <c r="AU117" s="187" t="s">
        <v>80</v>
      </c>
      <c r="AY117" s="21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80</v>
      </c>
      <c r="BK117" s="188">
        <f>ROUND(I117*H117,2)</f>
        <v>0</v>
      </c>
      <c r="BL117" s="21" t="s">
        <v>163</v>
      </c>
      <c r="BM117" s="187" t="s">
        <v>473</v>
      </c>
    </row>
    <row r="118" s="2" customFormat="1" ht="16.5" customHeight="1">
      <c r="A118" s="40"/>
      <c r="B118" s="175"/>
      <c r="C118" s="176" t="s">
        <v>352</v>
      </c>
      <c r="D118" s="176" t="s">
        <v>144</v>
      </c>
      <c r="E118" s="177" t="s">
        <v>1531</v>
      </c>
      <c r="F118" s="178" t="s">
        <v>1532</v>
      </c>
      <c r="G118" s="179" t="s">
        <v>1099</v>
      </c>
      <c r="H118" s="180">
        <v>2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163</v>
      </c>
      <c r="AT118" s="187" t="s">
        <v>144</v>
      </c>
      <c r="AU118" s="187" t="s">
        <v>80</v>
      </c>
      <c r="AY118" s="21" t="s">
        <v>141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80</v>
      </c>
      <c r="BK118" s="188">
        <f>ROUND(I118*H118,2)</f>
        <v>0</v>
      </c>
      <c r="BL118" s="21" t="s">
        <v>163</v>
      </c>
      <c r="BM118" s="187" t="s">
        <v>486</v>
      </c>
    </row>
    <row r="119" s="2" customFormat="1" ht="16.5" customHeight="1">
      <c r="A119" s="40"/>
      <c r="B119" s="175"/>
      <c r="C119" s="176" t="s">
        <v>356</v>
      </c>
      <c r="D119" s="176" t="s">
        <v>144</v>
      </c>
      <c r="E119" s="177" t="s">
        <v>1533</v>
      </c>
      <c r="F119" s="178" t="s">
        <v>1534</v>
      </c>
      <c r="G119" s="179" t="s">
        <v>1099</v>
      </c>
      <c r="H119" s="180">
        <v>2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163</v>
      </c>
      <c r="AT119" s="187" t="s">
        <v>144</v>
      </c>
      <c r="AU119" s="187" t="s">
        <v>80</v>
      </c>
      <c r="AY119" s="21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80</v>
      </c>
      <c r="BK119" s="188">
        <f>ROUND(I119*H119,2)</f>
        <v>0</v>
      </c>
      <c r="BL119" s="21" t="s">
        <v>163</v>
      </c>
      <c r="BM119" s="187" t="s">
        <v>497</v>
      </c>
    </row>
    <row r="120" s="2" customFormat="1" ht="16.5" customHeight="1">
      <c r="A120" s="40"/>
      <c r="B120" s="175"/>
      <c r="C120" s="176" t="s">
        <v>363</v>
      </c>
      <c r="D120" s="176" t="s">
        <v>144</v>
      </c>
      <c r="E120" s="177" t="s">
        <v>1535</v>
      </c>
      <c r="F120" s="178" t="s">
        <v>1536</v>
      </c>
      <c r="G120" s="179" t="s">
        <v>1099</v>
      </c>
      <c r="H120" s="180">
        <v>1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163</v>
      </c>
      <c r="AT120" s="187" t="s">
        <v>144</v>
      </c>
      <c r="AU120" s="187" t="s">
        <v>80</v>
      </c>
      <c r="AY120" s="21" t="s">
        <v>141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80</v>
      </c>
      <c r="BK120" s="188">
        <f>ROUND(I120*H120,2)</f>
        <v>0</v>
      </c>
      <c r="BL120" s="21" t="s">
        <v>163</v>
      </c>
      <c r="BM120" s="187" t="s">
        <v>508</v>
      </c>
    </row>
    <row r="121" s="12" customFormat="1" ht="25.92" customHeight="1">
      <c r="A121" s="12"/>
      <c r="B121" s="162"/>
      <c r="C121" s="12"/>
      <c r="D121" s="163" t="s">
        <v>71</v>
      </c>
      <c r="E121" s="164" t="s">
        <v>90</v>
      </c>
      <c r="F121" s="164" t="s">
        <v>1308</v>
      </c>
      <c r="G121" s="12"/>
      <c r="H121" s="12"/>
      <c r="I121" s="165"/>
      <c r="J121" s="166">
        <f>BK121</f>
        <v>0</v>
      </c>
      <c r="K121" s="12"/>
      <c r="L121" s="162"/>
      <c r="M121" s="167"/>
      <c r="N121" s="168"/>
      <c r="O121" s="168"/>
      <c r="P121" s="169">
        <f>SUM(P122:P125)</f>
        <v>0</v>
      </c>
      <c r="Q121" s="168"/>
      <c r="R121" s="169">
        <f>SUM(R122:R125)</f>
        <v>0</v>
      </c>
      <c r="S121" s="168"/>
      <c r="T121" s="170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80</v>
      </c>
      <c r="AT121" s="171" t="s">
        <v>71</v>
      </c>
      <c r="AU121" s="171" t="s">
        <v>72</v>
      </c>
      <c r="AY121" s="163" t="s">
        <v>141</v>
      </c>
      <c r="BK121" s="172">
        <f>SUM(BK122:BK125)</f>
        <v>0</v>
      </c>
    </row>
    <row r="122" s="2" customFormat="1" ht="16.5" customHeight="1">
      <c r="A122" s="40"/>
      <c r="B122" s="175"/>
      <c r="C122" s="176" t="s">
        <v>367</v>
      </c>
      <c r="D122" s="176" t="s">
        <v>144</v>
      </c>
      <c r="E122" s="177" t="s">
        <v>1537</v>
      </c>
      <c r="F122" s="178" t="s">
        <v>1418</v>
      </c>
      <c r="G122" s="179" t="s">
        <v>1099</v>
      </c>
      <c r="H122" s="180">
        <v>1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163</v>
      </c>
      <c r="AT122" s="187" t="s">
        <v>144</v>
      </c>
      <c r="AU122" s="187" t="s">
        <v>80</v>
      </c>
      <c r="AY122" s="21" t="s">
        <v>141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80</v>
      </c>
      <c r="BK122" s="188">
        <f>ROUND(I122*H122,2)</f>
        <v>0</v>
      </c>
      <c r="BL122" s="21" t="s">
        <v>163</v>
      </c>
      <c r="BM122" s="187" t="s">
        <v>524</v>
      </c>
    </row>
    <row r="123" s="2" customFormat="1" ht="16.5" customHeight="1">
      <c r="A123" s="40"/>
      <c r="B123" s="175"/>
      <c r="C123" s="176" t="s">
        <v>371</v>
      </c>
      <c r="D123" s="176" t="s">
        <v>144</v>
      </c>
      <c r="E123" s="177" t="s">
        <v>1538</v>
      </c>
      <c r="F123" s="178" t="s">
        <v>514</v>
      </c>
      <c r="G123" s="179" t="s">
        <v>1099</v>
      </c>
      <c r="H123" s="180">
        <v>1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163</v>
      </c>
      <c r="AT123" s="187" t="s">
        <v>144</v>
      </c>
      <c r="AU123" s="187" t="s">
        <v>80</v>
      </c>
      <c r="AY123" s="21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80</v>
      </c>
      <c r="BK123" s="188">
        <f>ROUND(I123*H123,2)</f>
        <v>0</v>
      </c>
      <c r="BL123" s="21" t="s">
        <v>163</v>
      </c>
      <c r="BM123" s="187" t="s">
        <v>536</v>
      </c>
    </row>
    <row r="124" s="2" customFormat="1" ht="16.5" customHeight="1">
      <c r="A124" s="40"/>
      <c r="B124" s="175"/>
      <c r="C124" s="176" t="s">
        <v>377</v>
      </c>
      <c r="D124" s="176" t="s">
        <v>144</v>
      </c>
      <c r="E124" s="177" t="s">
        <v>1539</v>
      </c>
      <c r="F124" s="178" t="s">
        <v>1540</v>
      </c>
      <c r="G124" s="179" t="s">
        <v>1099</v>
      </c>
      <c r="H124" s="180">
        <v>1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163</v>
      </c>
      <c r="AT124" s="187" t="s">
        <v>144</v>
      </c>
      <c r="AU124" s="187" t="s">
        <v>80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163</v>
      </c>
      <c r="BM124" s="187" t="s">
        <v>548</v>
      </c>
    </row>
    <row r="125" s="2" customFormat="1" ht="16.5" customHeight="1">
      <c r="A125" s="40"/>
      <c r="B125" s="175"/>
      <c r="C125" s="176" t="s">
        <v>381</v>
      </c>
      <c r="D125" s="176" t="s">
        <v>144</v>
      </c>
      <c r="E125" s="177" t="s">
        <v>1541</v>
      </c>
      <c r="F125" s="178" t="s">
        <v>1542</v>
      </c>
      <c r="G125" s="179" t="s">
        <v>1099</v>
      </c>
      <c r="H125" s="180">
        <v>1</v>
      </c>
      <c r="I125" s="181"/>
      <c r="J125" s="182">
        <f>ROUND(I125*H125,2)</f>
        <v>0</v>
      </c>
      <c r="K125" s="178" t="s">
        <v>3</v>
      </c>
      <c r="L125" s="41"/>
      <c r="M125" s="245" t="s">
        <v>3</v>
      </c>
      <c r="N125" s="246" t="s">
        <v>43</v>
      </c>
      <c r="O125" s="19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163</v>
      </c>
      <c r="AT125" s="187" t="s">
        <v>144</v>
      </c>
      <c r="AU125" s="187" t="s">
        <v>80</v>
      </c>
      <c r="AY125" s="21" t="s">
        <v>141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80</v>
      </c>
      <c r="BK125" s="188">
        <f>ROUND(I125*H125,2)</f>
        <v>0</v>
      </c>
      <c r="BL125" s="21" t="s">
        <v>163</v>
      </c>
      <c r="BM125" s="187" t="s">
        <v>557</v>
      </c>
    </row>
    <row r="126" s="2" customFormat="1" ht="6.96" customHeight="1">
      <c r="A126" s="40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41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autoFilter ref="C86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111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112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FN Brno – Modernizace heliportů,Bohunice - MAIN</v>
      </c>
      <c r="F7" s="34"/>
      <c r="G7" s="34"/>
      <c r="H7" s="34"/>
      <c r="L7" s="24"/>
    </row>
    <row r="8" s="1" customFormat="1" ht="12" customHeight="1">
      <c r="B8" s="24"/>
      <c r="D8" s="34" t="s">
        <v>113</v>
      </c>
      <c r="L8" s="24"/>
    </row>
    <row r="9" s="2" customFormat="1" ht="16.5" customHeight="1">
      <c r="A9" s="40"/>
      <c r="B9" s="41"/>
      <c r="C9" s="40"/>
      <c r="D9" s="40"/>
      <c r="E9" s="126" t="s">
        <v>187</v>
      </c>
      <c r="F9" s="40"/>
      <c r="G9" s="40"/>
      <c r="H9" s="40"/>
      <c r="I9" s="40"/>
      <c r="J9" s="40"/>
      <c r="K9" s="40"/>
      <c r="L9" s="12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188</v>
      </c>
      <c r="E10" s="40"/>
      <c r="F10" s="40"/>
      <c r="G10" s="40"/>
      <c r="H10" s="40"/>
      <c r="I10" s="40"/>
      <c r="J10" s="40"/>
      <c r="K10" s="40"/>
      <c r="L10" s="1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1543</v>
      </c>
      <c r="F11" s="40"/>
      <c r="G11" s="40"/>
      <c r="H11" s="40"/>
      <c r="I11" s="40"/>
      <c r="J11" s="40"/>
      <c r="K11" s="40"/>
      <c r="L11" s="1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21</v>
      </c>
      <c r="J13" s="29" t="s">
        <v>3</v>
      </c>
      <c r="K13" s="40"/>
      <c r="L13" s="12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22</v>
      </c>
      <c r="E14" s="40"/>
      <c r="F14" s="29" t="s">
        <v>23</v>
      </c>
      <c r="G14" s="40"/>
      <c r="H14" s="40"/>
      <c r="I14" s="34" t="s">
        <v>24</v>
      </c>
      <c r="J14" s="66" t="str">
        <f>'Rekapitulace stavby'!AN8</f>
        <v>31. 7. 2025</v>
      </c>
      <c r="K14" s="40"/>
      <c r="L14" s="1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26</v>
      </c>
      <c r="E16" s="40"/>
      <c r="F16" s="40"/>
      <c r="G16" s="40"/>
      <c r="H16" s="40"/>
      <c r="I16" s="34" t="s">
        <v>27</v>
      </c>
      <c r="J16" s="29" t="s">
        <v>3</v>
      </c>
      <c r="K16" s="40"/>
      <c r="L16" s="1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28</v>
      </c>
      <c r="F17" s="40"/>
      <c r="G17" s="40"/>
      <c r="H17" s="40"/>
      <c r="I17" s="34" t="s">
        <v>29</v>
      </c>
      <c r="J17" s="29" t="s">
        <v>3</v>
      </c>
      <c r="K17" s="40"/>
      <c r="L17" s="12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30</v>
      </c>
      <c r="E19" s="40"/>
      <c r="F19" s="40"/>
      <c r="G19" s="40"/>
      <c r="H19" s="40"/>
      <c r="I19" s="34" t="s">
        <v>27</v>
      </c>
      <c r="J19" s="35" t="str">
        <f>'Rekapitulace stavby'!AN13</f>
        <v>Vyplň údaj</v>
      </c>
      <c r="K19" s="40"/>
      <c r="L19" s="12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29</v>
      </c>
      <c r="J20" s="35" t="str">
        <f>'Rekapitulace stavby'!AN14</f>
        <v>Vyplň údaj</v>
      </c>
      <c r="K20" s="40"/>
      <c r="L20" s="12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32</v>
      </c>
      <c r="E22" s="40"/>
      <c r="F22" s="40"/>
      <c r="G22" s="40"/>
      <c r="H22" s="40"/>
      <c r="I22" s="34" t="s">
        <v>27</v>
      </c>
      <c r="J22" s="29" t="s">
        <v>3</v>
      </c>
      <c r="K22" s="40"/>
      <c r="L22" s="12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33</v>
      </c>
      <c r="F23" s="40"/>
      <c r="G23" s="40"/>
      <c r="H23" s="40"/>
      <c r="I23" s="34" t="s">
        <v>29</v>
      </c>
      <c r="J23" s="29" t="s">
        <v>3</v>
      </c>
      <c r="K23" s="40"/>
      <c r="L23" s="12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35</v>
      </c>
      <c r="E25" s="40"/>
      <c r="F25" s="40"/>
      <c r="G25" s="40"/>
      <c r="H25" s="40"/>
      <c r="I25" s="34" t="s">
        <v>27</v>
      </c>
      <c r="J25" s="29" t="s">
        <v>3</v>
      </c>
      <c r="K25" s="40"/>
      <c r="L25" s="12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33</v>
      </c>
      <c r="F26" s="40"/>
      <c r="G26" s="40"/>
      <c r="H26" s="40"/>
      <c r="I26" s="34" t="s">
        <v>29</v>
      </c>
      <c r="J26" s="29" t="s">
        <v>3</v>
      </c>
      <c r="K26" s="40"/>
      <c r="L26" s="12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28"/>
      <c r="B29" s="129"/>
      <c r="C29" s="128"/>
      <c r="D29" s="128"/>
      <c r="E29" s="38" t="s">
        <v>37</v>
      </c>
      <c r="F29" s="38"/>
      <c r="G29" s="38"/>
      <c r="H29" s="38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1" t="s">
        <v>38</v>
      </c>
      <c r="E32" s="40"/>
      <c r="F32" s="40"/>
      <c r="G32" s="40"/>
      <c r="H32" s="40"/>
      <c r="I32" s="40"/>
      <c r="J32" s="92">
        <f>ROUND(J87, 2)</f>
        <v>0</v>
      </c>
      <c r="K32" s="40"/>
      <c r="L32" s="12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32" t="s">
        <v>42</v>
      </c>
      <c r="E35" s="34" t="s">
        <v>43</v>
      </c>
      <c r="F35" s="133">
        <f>ROUND((SUM(BE87:BE126)),  2)</f>
        <v>0</v>
      </c>
      <c r="G35" s="40"/>
      <c r="H35" s="40"/>
      <c r="I35" s="134">
        <v>0.20999999999999999</v>
      </c>
      <c r="J35" s="133">
        <f>ROUND(((SUM(BE87:BE126))*I35),  2)</f>
        <v>0</v>
      </c>
      <c r="K35" s="40"/>
      <c r="L35" s="12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ROUND((SUM(BF87:BF126)),  2)</f>
        <v>0</v>
      </c>
      <c r="G36" s="40"/>
      <c r="H36" s="40"/>
      <c r="I36" s="134">
        <v>0.12</v>
      </c>
      <c r="J36" s="133">
        <f>ROUND(((SUM(BF87:BF126))*I36),  2)</f>
        <v>0</v>
      </c>
      <c r="K36" s="40"/>
      <c r="L36" s="12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ROUND((SUM(BG87:BG126)),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ROUND((SUM(BH87:BH126)),  2)</f>
        <v>0</v>
      </c>
      <c r="G38" s="40"/>
      <c r="H38" s="40"/>
      <c r="I38" s="134">
        <v>0.12</v>
      </c>
      <c r="J38" s="133">
        <f>0</f>
        <v>0</v>
      </c>
      <c r="K38" s="40"/>
      <c r="L38" s="12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ROUND((SUM(BI87:BI126)),  2)</f>
        <v>0</v>
      </c>
      <c r="G39" s="40"/>
      <c r="H39" s="40"/>
      <c r="I39" s="134">
        <v>0</v>
      </c>
      <c r="J39" s="133">
        <f>0</f>
        <v>0</v>
      </c>
      <c r="K39" s="40"/>
      <c r="L39" s="12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0"/>
      <c r="E47" s="40"/>
      <c r="F47" s="40"/>
      <c r="G47" s="40"/>
      <c r="H47" s="40"/>
      <c r="I47" s="40"/>
      <c r="J47" s="40"/>
      <c r="K47" s="40"/>
      <c r="L47" s="12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FN Brno – Modernizace heliportů,Bohunice - MAIN</v>
      </c>
      <c r="F50" s="34"/>
      <c r="G50" s="34"/>
      <c r="H50" s="34"/>
      <c r="I50" s="40"/>
      <c r="J50" s="40"/>
      <c r="K50" s="40"/>
      <c r="L50" s="12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113</v>
      </c>
      <c r="L51" s="24"/>
    </row>
    <row r="52" s="2" customFormat="1" ht="16.5" customHeight="1">
      <c r="A52" s="40"/>
      <c r="B52" s="41"/>
      <c r="C52" s="40"/>
      <c r="D52" s="40"/>
      <c r="E52" s="126" t="s">
        <v>187</v>
      </c>
      <c r="F52" s="40"/>
      <c r="G52" s="40"/>
      <c r="H52" s="40"/>
      <c r="I52" s="40"/>
      <c r="J52" s="40"/>
      <c r="K52" s="40"/>
      <c r="L52" s="12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188</v>
      </c>
      <c r="D53" s="40"/>
      <c r="E53" s="40"/>
      <c r="F53" s="40"/>
      <c r="G53" s="40"/>
      <c r="H53" s="40"/>
      <c r="I53" s="40"/>
      <c r="J53" s="40"/>
      <c r="K53" s="40"/>
      <c r="L53" s="12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D6 - Slaboproud</v>
      </c>
      <c r="F54" s="40"/>
      <c r="G54" s="40"/>
      <c r="H54" s="40"/>
      <c r="I54" s="40"/>
      <c r="J54" s="40"/>
      <c r="K54" s="40"/>
      <c r="L54" s="12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0"/>
      <c r="E56" s="40"/>
      <c r="F56" s="29" t="str">
        <f>F14</f>
        <v>FN Brno- Bohunice</v>
      </c>
      <c r="G56" s="40"/>
      <c r="H56" s="40"/>
      <c r="I56" s="34" t="s">
        <v>24</v>
      </c>
      <c r="J56" s="66" t="str">
        <f>IF(J14="","",J14)</f>
        <v>31. 7. 2025</v>
      </c>
      <c r="K56" s="40"/>
      <c r="L56" s="12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0"/>
      <c r="E58" s="40"/>
      <c r="F58" s="29" t="str">
        <f>E17</f>
        <v>FN Brmo</v>
      </c>
      <c r="G58" s="40"/>
      <c r="H58" s="40"/>
      <c r="I58" s="34" t="s">
        <v>32</v>
      </c>
      <c r="J58" s="38" t="str">
        <f>E23</f>
        <v>Techniserv, spol. s r.o.</v>
      </c>
      <c r="K58" s="40"/>
      <c r="L58" s="12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0"/>
      <c r="E59" s="40"/>
      <c r="F59" s="29" t="str">
        <f>IF(E20="","",E20)</f>
        <v>Vyplň údaj</v>
      </c>
      <c r="G59" s="40"/>
      <c r="H59" s="40"/>
      <c r="I59" s="34" t="s">
        <v>35</v>
      </c>
      <c r="J59" s="38" t="str">
        <f>E26</f>
        <v>Techniserv, spol. s r.o.</v>
      </c>
      <c r="K59" s="40"/>
      <c r="L59" s="12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116</v>
      </c>
      <c r="D61" s="135"/>
      <c r="E61" s="135"/>
      <c r="F61" s="135"/>
      <c r="G61" s="135"/>
      <c r="H61" s="135"/>
      <c r="I61" s="135"/>
      <c r="J61" s="142" t="s">
        <v>117</v>
      </c>
      <c r="K61" s="135"/>
      <c r="L61" s="12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J87</f>
        <v>0</v>
      </c>
      <c r="K63" s="40"/>
      <c r="L63" s="12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118</v>
      </c>
    </row>
    <row r="64" s="9" customFormat="1" ht="24.96" customHeight="1">
      <c r="A64" s="9"/>
      <c r="B64" s="144"/>
      <c r="C64" s="9"/>
      <c r="D64" s="145" t="s">
        <v>1334</v>
      </c>
      <c r="E64" s="146"/>
      <c r="F64" s="146"/>
      <c r="G64" s="146"/>
      <c r="H64" s="146"/>
      <c r="I64" s="146"/>
      <c r="J64" s="147">
        <f>J88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44"/>
      <c r="C65" s="9"/>
      <c r="D65" s="145" t="s">
        <v>1339</v>
      </c>
      <c r="E65" s="146"/>
      <c r="F65" s="146"/>
      <c r="G65" s="146"/>
      <c r="H65" s="146"/>
      <c r="I65" s="146"/>
      <c r="J65" s="147">
        <f>J122</f>
        <v>0</v>
      </c>
      <c r="K65" s="9"/>
      <c r="L65" s="14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2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2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0"/>
      <c r="E72" s="40"/>
      <c r="F72" s="40"/>
      <c r="G72" s="40"/>
      <c r="H72" s="40"/>
      <c r="I72" s="40"/>
      <c r="J72" s="40"/>
      <c r="K72" s="40"/>
      <c r="L72" s="12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2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0"/>
      <c r="E74" s="40"/>
      <c r="F74" s="40"/>
      <c r="G74" s="40"/>
      <c r="H74" s="40"/>
      <c r="I74" s="40"/>
      <c r="J74" s="40"/>
      <c r="K74" s="40"/>
      <c r="L74" s="12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26" t="str">
        <f>E7</f>
        <v>FN Brno – Modernizace heliportů,Bohunice - MAIN</v>
      </c>
      <c r="F75" s="34"/>
      <c r="G75" s="34"/>
      <c r="H75" s="34"/>
      <c r="I75" s="40"/>
      <c r="J75" s="40"/>
      <c r="K75" s="40"/>
      <c r="L75" s="1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4"/>
      <c r="C76" s="34" t="s">
        <v>113</v>
      </c>
      <c r="L76" s="24"/>
    </row>
    <row r="77" s="2" customFormat="1" ht="16.5" customHeight="1">
      <c r="A77" s="40"/>
      <c r="B77" s="41"/>
      <c r="C77" s="40"/>
      <c r="D77" s="40"/>
      <c r="E77" s="126" t="s">
        <v>187</v>
      </c>
      <c r="F77" s="40"/>
      <c r="G77" s="40"/>
      <c r="H77" s="40"/>
      <c r="I77" s="40"/>
      <c r="J77" s="40"/>
      <c r="K77" s="40"/>
      <c r="L77" s="12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188</v>
      </c>
      <c r="D78" s="40"/>
      <c r="E78" s="40"/>
      <c r="F78" s="40"/>
      <c r="G78" s="40"/>
      <c r="H78" s="40"/>
      <c r="I78" s="40"/>
      <c r="J78" s="40"/>
      <c r="K78" s="40"/>
      <c r="L78" s="12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E11</f>
        <v>D6 - Slaboproud</v>
      </c>
      <c r="F79" s="40"/>
      <c r="G79" s="40"/>
      <c r="H79" s="40"/>
      <c r="I79" s="40"/>
      <c r="J79" s="40"/>
      <c r="K79" s="40"/>
      <c r="L79" s="12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0"/>
      <c r="E81" s="40"/>
      <c r="F81" s="29" t="str">
        <f>F14</f>
        <v>FN Brno- Bohunice</v>
      </c>
      <c r="G81" s="40"/>
      <c r="H81" s="40"/>
      <c r="I81" s="34" t="s">
        <v>24</v>
      </c>
      <c r="J81" s="66" t="str">
        <f>IF(J14="","",J14)</f>
        <v>31. 7. 2025</v>
      </c>
      <c r="K81" s="40"/>
      <c r="L81" s="12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2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0"/>
      <c r="E83" s="40"/>
      <c r="F83" s="29" t="str">
        <f>E17</f>
        <v>FN Brmo</v>
      </c>
      <c r="G83" s="40"/>
      <c r="H83" s="40"/>
      <c r="I83" s="34" t="s">
        <v>32</v>
      </c>
      <c r="J83" s="38" t="str">
        <f>E23</f>
        <v>Techniserv, spol. s r.o.</v>
      </c>
      <c r="K83" s="40"/>
      <c r="L83" s="12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0"/>
      <c r="E84" s="40"/>
      <c r="F84" s="29" t="str">
        <f>IF(E20="","",E20)</f>
        <v>Vyplň údaj</v>
      </c>
      <c r="G84" s="40"/>
      <c r="H84" s="40"/>
      <c r="I84" s="34" t="s">
        <v>35</v>
      </c>
      <c r="J84" s="38" t="str">
        <f>E26</f>
        <v>Techniserv, spol. s r.o.</v>
      </c>
      <c r="K84" s="40"/>
      <c r="L84" s="12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2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52"/>
      <c r="B86" s="153"/>
      <c r="C86" s="154" t="s">
        <v>127</v>
      </c>
      <c r="D86" s="155" t="s">
        <v>57</v>
      </c>
      <c r="E86" s="155" t="s">
        <v>53</v>
      </c>
      <c r="F86" s="155" t="s">
        <v>54</v>
      </c>
      <c r="G86" s="155" t="s">
        <v>128</v>
      </c>
      <c r="H86" s="155" t="s">
        <v>129</v>
      </c>
      <c r="I86" s="155" t="s">
        <v>130</v>
      </c>
      <c r="J86" s="155" t="s">
        <v>117</v>
      </c>
      <c r="K86" s="156" t="s">
        <v>131</v>
      </c>
      <c r="L86" s="157"/>
      <c r="M86" s="82" t="s">
        <v>3</v>
      </c>
      <c r="N86" s="83" t="s">
        <v>42</v>
      </c>
      <c r="O86" s="83" t="s">
        <v>132</v>
      </c>
      <c r="P86" s="83" t="s">
        <v>133</v>
      </c>
      <c r="Q86" s="83" t="s">
        <v>134</v>
      </c>
      <c r="R86" s="83" t="s">
        <v>135</v>
      </c>
      <c r="S86" s="83" t="s">
        <v>136</v>
      </c>
      <c r="T86" s="84" t="s">
        <v>137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="2" customFormat="1" ht="22.8" customHeight="1">
      <c r="A87" s="40"/>
      <c r="B87" s="41"/>
      <c r="C87" s="89" t="s">
        <v>138</v>
      </c>
      <c r="D87" s="40"/>
      <c r="E87" s="40"/>
      <c r="F87" s="40"/>
      <c r="G87" s="40"/>
      <c r="H87" s="40"/>
      <c r="I87" s="40"/>
      <c r="J87" s="158">
        <f>BK87</f>
        <v>0</v>
      </c>
      <c r="K87" s="40"/>
      <c r="L87" s="41"/>
      <c r="M87" s="85"/>
      <c r="N87" s="70"/>
      <c r="O87" s="86"/>
      <c r="P87" s="159">
        <f>P88+P122</f>
        <v>0</v>
      </c>
      <c r="Q87" s="86"/>
      <c r="R87" s="159">
        <f>R88+R122</f>
        <v>0</v>
      </c>
      <c r="S87" s="86"/>
      <c r="T87" s="160">
        <f>T88+T122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1" t="s">
        <v>71</v>
      </c>
      <c r="AU87" s="21" t="s">
        <v>118</v>
      </c>
      <c r="BK87" s="161">
        <f>BK88+BK122</f>
        <v>0</v>
      </c>
    </row>
    <row r="88" s="12" customFormat="1" ht="25.92" customHeight="1">
      <c r="A88" s="12"/>
      <c r="B88" s="162"/>
      <c r="C88" s="12"/>
      <c r="D88" s="163" t="s">
        <v>71</v>
      </c>
      <c r="E88" s="164" t="s">
        <v>86</v>
      </c>
      <c r="F88" s="164" t="s">
        <v>1335</v>
      </c>
      <c r="G88" s="12"/>
      <c r="H88" s="12"/>
      <c r="I88" s="165"/>
      <c r="J88" s="166">
        <f>BK88</f>
        <v>0</v>
      </c>
      <c r="K88" s="12"/>
      <c r="L88" s="162"/>
      <c r="M88" s="167"/>
      <c r="N88" s="168"/>
      <c r="O88" s="168"/>
      <c r="P88" s="169">
        <f>SUM(P89:P121)</f>
        <v>0</v>
      </c>
      <c r="Q88" s="168"/>
      <c r="R88" s="169">
        <f>SUM(R89:R121)</f>
        <v>0</v>
      </c>
      <c r="S88" s="168"/>
      <c r="T88" s="170">
        <f>SUM(T89:T121)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63" t="s">
        <v>80</v>
      </c>
      <c r="AT88" s="171" t="s">
        <v>71</v>
      </c>
      <c r="AU88" s="171" t="s">
        <v>72</v>
      </c>
      <c r="AY88" s="163" t="s">
        <v>141</v>
      </c>
      <c r="BK88" s="172">
        <f>SUM(BK89:BK121)</f>
        <v>0</v>
      </c>
    </row>
    <row r="89" s="2" customFormat="1" ht="37.8" customHeight="1">
      <c r="A89" s="40"/>
      <c r="B89" s="175"/>
      <c r="C89" s="176" t="s">
        <v>80</v>
      </c>
      <c r="D89" s="176" t="s">
        <v>144</v>
      </c>
      <c r="E89" s="177" t="s">
        <v>1544</v>
      </c>
      <c r="F89" s="178" t="s">
        <v>1545</v>
      </c>
      <c r="G89" s="179" t="s">
        <v>1099</v>
      </c>
      <c r="H89" s="180">
        <v>1</v>
      </c>
      <c r="I89" s="181"/>
      <c r="J89" s="182">
        <f>ROUND(I89*H89,2)</f>
        <v>0</v>
      </c>
      <c r="K89" s="178" t="s">
        <v>3</v>
      </c>
      <c r="L89" s="41"/>
      <c r="M89" s="183" t="s">
        <v>3</v>
      </c>
      <c r="N89" s="184" t="s">
        <v>43</v>
      </c>
      <c r="O89" s="7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7" t="s">
        <v>163</v>
      </c>
      <c r="AT89" s="187" t="s">
        <v>144</v>
      </c>
      <c r="AU89" s="187" t="s">
        <v>80</v>
      </c>
      <c r="AY89" s="21" t="s">
        <v>141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1" t="s">
        <v>80</v>
      </c>
      <c r="BK89" s="188">
        <f>ROUND(I89*H89,2)</f>
        <v>0</v>
      </c>
      <c r="BL89" s="21" t="s">
        <v>163</v>
      </c>
      <c r="BM89" s="187" t="s">
        <v>82</v>
      </c>
    </row>
    <row r="90" s="2" customFormat="1">
      <c r="A90" s="40"/>
      <c r="B90" s="41"/>
      <c r="C90" s="40"/>
      <c r="D90" s="194" t="s">
        <v>185</v>
      </c>
      <c r="E90" s="40"/>
      <c r="F90" s="195" t="s">
        <v>1546</v>
      </c>
      <c r="G90" s="40"/>
      <c r="H90" s="40"/>
      <c r="I90" s="191"/>
      <c r="J90" s="40"/>
      <c r="K90" s="40"/>
      <c r="L90" s="41"/>
      <c r="M90" s="192"/>
      <c r="N90" s="193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1" t="s">
        <v>185</v>
      </c>
      <c r="AU90" s="21" t="s">
        <v>80</v>
      </c>
    </row>
    <row r="91" s="2" customFormat="1" ht="21.75" customHeight="1">
      <c r="A91" s="40"/>
      <c r="B91" s="175"/>
      <c r="C91" s="176" t="s">
        <v>82</v>
      </c>
      <c r="D91" s="176" t="s">
        <v>144</v>
      </c>
      <c r="E91" s="177" t="s">
        <v>1547</v>
      </c>
      <c r="F91" s="178" t="s">
        <v>1548</v>
      </c>
      <c r="G91" s="179" t="s">
        <v>1099</v>
      </c>
      <c r="H91" s="180">
        <v>2</v>
      </c>
      <c r="I91" s="181"/>
      <c r="J91" s="182">
        <f>ROUND(I91*H91,2)</f>
        <v>0</v>
      </c>
      <c r="K91" s="178" t="s">
        <v>3</v>
      </c>
      <c r="L91" s="41"/>
      <c r="M91" s="183" t="s">
        <v>3</v>
      </c>
      <c r="N91" s="184" t="s">
        <v>43</v>
      </c>
      <c r="O91" s="7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7" t="s">
        <v>163</v>
      </c>
      <c r="AT91" s="187" t="s">
        <v>144</v>
      </c>
      <c r="AU91" s="187" t="s">
        <v>80</v>
      </c>
      <c r="AY91" s="21" t="s">
        <v>141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1" t="s">
        <v>80</v>
      </c>
      <c r="BK91" s="188">
        <f>ROUND(I91*H91,2)</f>
        <v>0</v>
      </c>
      <c r="BL91" s="21" t="s">
        <v>163</v>
      </c>
      <c r="BM91" s="187" t="s">
        <v>163</v>
      </c>
    </row>
    <row r="92" s="2" customFormat="1">
      <c r="A92" s="40"/>
      <c r="B92" s="41"/>
      <c r="C92" s="40"/>
      <c r="D92" s="194" t="s">
        <v>185</v>
      </c>
      <c r="E92" s="40"/>
      <c r="F92" s="195" t="s">
        <v>1546</v>
      </c>
      <c r="G92" s="40"/>
      <c r="H92" s="40"/>
      <c r="I92" s="191"/>
      <c r="J92" s="40"/>
      <c r="K92" s="40"/>
      <c r="L92" s="41"/>
      <c r="M92" s="192"/>
      <c r="N92" s="193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1" t="s">
        <v>185</v>
      </c>
      <c r="AU92" s="21" t="s">
        <v>80</v>
      </c>
    </row>
    <row r="93" s="2" customFormat="1" ht="24.15" customHeight="1">
      <c r="A93" s="40"/>
      <c r="B93" s="175"/>
      <c r="C93" s="176" t="s">
        <v>95</v>
      </c>
      <c r="D93" s="176" t="s">
        <v>144</v>
      </c>
      <c r="E93" s="177" t="s">
        <v>1549</v>
      </c>
      <c r="F93" s="178" t="s">
        <v>1550</v>
      </c>
      <c r="G93" s="179" t="s">
        <v>1099</v>
      </c>
      <c r="H93" s="180">
        <v>1</v>
      </c>
      <c r="I93" s="181"/>
      <c r="J93" s="182">
        <f>ROUND(I93*H93,2)</f>
        <v>0</v>
      </c>
      <c r="K93" s="178" t="s">
        <v>3</v>
      </c>
      <c r="L93" s="41"/>
      <c r="M93" s="183" t="s">
        <v>3</v>
      </c>
      <c r="N93" s="184" t="s">
        <v>43</v>
      </c>
      <c r="O93" s="74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7" t="s">
        <v>163</v>
      </c>
      <c r="AT93" s="187" t="s">
        <v>144</v>
      </c>
      <c r="AU93" s="187" t="s">
        <v>80</v>
      </c>
      <c r="AY93" s="21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1" t="s">
        <v>80</v>
      </c>
      <c r="BK93" s="188">
        <f>ROUND(I93*H93,2)</f>
        <v>0</v>
      </c>
      <c r="BL93" s="21" t="s">
        <v>163</v>
      </c>
      <c r="BM93" s="187" t="s">
        <v>174</v>
      </c>
    </row>
    <row r="94" s="2" customFormat="1">
      <c r="A94" s="40"/>
      <c r="B94" s="41"/>
      <c r="C94" s="40"/>
      <c r="D94" s="194" t="s">
        <v>185</v>
      </c>
      <c r="E94" s="40"/>
      <c r="F94" s="195" t="s">
        <v>1546</v>
      </c>
      <c r="G94" s="40"/>
      <c r="H94" s="40"/>
      <c r="I94" s="191"/>
      <c r="J94" s="40"/>
      <c r="K94" s="40"/>
      <c r="L94" s="41"/>
      <c r="M94" s="192"/>
      <c r="N94" s="193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185</v>
      </c>
      <c r="AU94" s="21" t="s">
        <v>80</v>
      </c>
    </row>
    <row r="95" s="2" customFormat="1" ht="24.15" customHeight="1">
      <c r="A95" s="40"/>
      <c r="B95" s="175"/>
      <c r="C95" s="176" t="s">
        <v>163</v>
      </c>
      <c r="D95" s="176" t="s">
        <v>144</v>
      </c>
      <c r="E95" s="177" t="s">
        <v>1551</v>
      </c>
      <c r="F95" s="178" t="s">
        <v>1552</v>
      </c>
      <c r="G95" s="179" t="s">
        <v>1099</v>
      </c>
      <c r="H95" s="180">
        <v>2</v>
      </c>
      <c r="I95" s="181"/>
      <c r="J95" s="182">
        <f>ROUND(I95*H95,2)</f>
        <v>0</v>
      </c>
      <c r="K95" s="178" t="s">
        <v>3</v>
      </c>
      <c r="L95" s="41"/>
      <c r="M95" s="183" t="s">
        <v>3</v>
      </c>
      <c r="N95" s="184" t="s">
        <v>43</v>
      </c>
      <c r="O95" s="74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7" t="s">
        <v>163</v>
      </c>
      <c r="AT95" s="187" t="s">
        <v>144</v>
      </c>
      <c r="AU95" s="187" t="s">
        <v>80</v>
      </c>
      <c r="AY95" s="21" t="s">
        <v>141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1" t="s">
        <v>80</v>
      </c>
      <c r="BK95" s="188">
        <f>ROUND(I95*H95,2)</f>
        <v>0</v>
      </c>
      <c r="BL95" s="21" t="s">
        <v>163</v>
      </c>
      <c r="BM95" s="187" t="s">
        <v>254</v>
      </c>
    </row>
    <row r="96" s="2" customFormat="1">
      <c r="A96" s="40"/>
      <c r="B96" s="41"/>
      <c r="C96" s="40"/>
      <c r="D96" s="194" t="s">
        <v>185</v>
      </c>
      <c r="E96" s="40"/>
      <c r="F96" s="195" t="s">
        <v>1553</v>
      </c>
      <c r="G96" s="40"/>
      <c r="H96" s="40"/>
      <c r="I96" s="191"/>
      <c r="J96" s="40"/>
      <c r="K96" s="40"/>
      <c r="L96" s="41"/>
      <c r="M96" s="192"/>
      <c r="N96" s="193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1" t="s">
        <v>185</v>
      </c>
      <c r="AU96" s="21" t="s">
        <v>80</v>
      </c>
    </row>
    <row r="97" s="2" customFormat="1" ht="66.75" customHeight="1">
      <c r="A97" s="40"/>
      <c r="B97" s="175"/>
      <c r="C97" s="176" t="s">
        <v>140</v>
      </c>
      <c r="D97" s="176" t="s">
        <v>144</v>
      </c>
      <c r="E97" s="177" t="s">
        <v>1554</v>
      </c>
      <c r="F97" s="178" t="s">
        <v>1555</v>
      </c>
      <c r="G97" s="179" t="s">
        <v>344</v>
      </c>
      <c r="H97" s="180">
        <v>168</v>
      </c>
      <c r="I97" s="181"/>
      <c r="J97" s="182">
        <f>ROUND(I97*H97,2)</f>
        <v>0</v>
      </c>
      <c r="K97" s="178" t="s">
        <v>3</v>
      </c>
      <c r="L97" s="41"/>
      <c r="M97" s="183" t="s">
        <v>3</v>
      </c>
      <c r="N97" s="184" t="s">
        <v>43</v>
      </c>
      <c r="O97" s="7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7" t="s">
        <v>163</v>
      </c>
      <c r="AT97" s="187" t="s">
        <v>144</v>
      </c>
      <c r="AU97" s="187" t="s">
        <v>80</v>
      </c>
      <c r="AY97" s="21" t="s">
        <v>141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1" t="s">
        <v>80</v>
      </c>
      <c r="BK97" s="188">
        <f>ROUND(I97*H97,2)</f>
        <v>0</v>
      </c>
      <c r="BL97" s="21" t="s">
        <v>163</v>
      </c>
      <c r="BM97" s="187" t="s">
        <v>265</v>
      </c>
    </row>
    <row r="98" s="2" customFormat="1">
      <c r="A98" s="40"/>
      <c r="B98" s="41"/>
      <c r="C98" s="40"/>
      <c r="D98" s="194" t="s">
        <v>185</v>
      </c>
      <c r="E98" s="40"/>
      <c r="F98" s="195" t="s">
        <v>1556</v>
      </c>
      <c r="G98" s="40"/>
      <c r="H98" s="40"/>
      <c r="I98" s="191"/>
      <c r="J98" s="40"/>
      <c r="K98" s="40"/>
      <c r="L98" s="41"/>
      <c r="M98" s="192"/>
      <c r="N98" s="193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185</v>
      </c>
      <c r="AU98" s="21" t="s">
        <v>80</v>
      </c>
    </row>
    <row r="99" s="2" customFormat="1" ht="24.15" customHeight="1">
      <c r="A99" s="40"/>
      <c r="B99" s="175"/>
      <c r="C99" s="176" t="s">
        <v>174</v>
      </c>
      <c r="D99" s="176" t="s">
        <v>144</v>
      </c>
      <c r="E99" s="177" t="s">
        <v>1557</v>
      </c>
      <c r="F99" s="178" t="s">
        <v>1558</v>
      </c>
      <c r="G99" s="179" t="s">
        <v>1099</v>
      </c>
      <c r="H99" s="180">
        <v>2</v>
      </c>
      <c r="I99" s="181"/>
      <c r="J99" s="182">
        <f>ROUND(I99*H99,2)</f>
        <v>0</v>
      </c>
      <c r="K99" s="178" t="s">
        <v>3</v>
      </c>
      <c r="L99" s="41"/>
      <c r="M99" s="183" t="s">
        <v>3</v>
      </c>
      <c r="N99" s="184" t="s">
        <v>43</v>
      </c>
      <c r="O99" s="7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7" t="s">
        <v>163</v>
      </c>
      <c r="AT99" s="187" t="s">
        <v>144</v>
      </c>
      <c r="AU99" s="187" t="s">
        <v>80</v>
      </c>
      <c r="AY99" s="21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1" t="s">
        <v>80</v>
      </c>
      <c r="BK99" s="188">
        <f>ROUND(I99*H99,2)</f>
        <v>0</v>
      </c>
      <c r="BL99" s="21" t="s">
        <v>163</v>
      </c>
      <c r="BM99" s="187" t="s">
        <v>9</v>
      </c>
    </row>
    <row r="100" s="2" customFormat="1">
      <c r="A100" s="40"/>
      <c r="B100" s="41"/>
      <c r="C100" s="40"/>
      <c r="D100" s="194" t="s">
        <v>185</v>
      </c>
      <c r="E100" s="40"/>
      <c r="F100" s="195" t="s">
        <v>1546</v>
      </c>
      <c r="G100" s="40"/>
      <c r="H100" s="40"/>
      <c r="I100" s="191"/>
      <c r="J100" s="40"/>
      <c r="K100" s="40"/>
      <c r="L100" s="41"/>
      <c r="M100" s="192"/>
      <c r="N100" s="193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1" t="s">
        <v>185</v>
      </c>
      <c r="AU100" s="21" t="s">
        <v>80</v>
      </c>
    </row>
    <row r="101" s="2" customFormat="1" ht="33" customHeight="1">
      <c r="A101" s="40"/>
      <c r="B101" s="175"/>
      <c r="C101" s="176" t="s">
        <v>178</v>
      </c>
      <c r="D101" s="176" t="s">
        <v>144</v>
      </c>
      <c r="E101" s="177" t="s">
        <v>1559</v>
      </c>
      <c r="F101" s="178" t="s">
        <v>1560</v>
      </c>
      <c r="G101" s="179" t="s">
        <v>1099</v>
      </c>
      <c r="H101" s="180">
        <v>1</v>
      </c>
      <c r="I101" s="181"/>
      <c r="J101" s="182">
        <f>ROUND(I101*H101,2)</f>
        <v>0</v>
      </c>
      <c r="K101" s="178" t="s">
        <v>3</v>
      </c>
      <c r="L101" s="41"/>
      <c r="M101" s="183" t="s">
        <v>3</v>
      </c>
      <c r="N101" s="184" t="s">
        <v>43</v>
      </c>
      <c r="O101" s="7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7" t="s">
        <v>163</v>
      </c>
      <c r="AT101" s="187" t="s">
        <v>144</v>
      </c>
      <c r="AU101" s="187" t="s">
        <v>80</v>
      </c>
      <c r="AY101" s="21" t="s">
        <v>141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1" t="s">
        <v>80</v>
      </c>
      <c r="BK101" s="188">
        <f>ROUND(I101*H101,2)</f>
        <v>0</v>
      </c>
      <c r="BL101" s="21" t="s">
        <v>163</v>
      </c>
      <c r="BM101" s="187" t="s">
        <v>289</v>
      </c>
    </row>
    <row r="102" s="2" customFormat="1">
      <c r="A102" s="40"/>
      <c r="B102" s="41"/>
      <c r="C102" s="40"/>
      <c r="D102" s="194" t="s">
        <v>185</v>
      </c>
      <c r="E102" s="40"/>
      <c r="F102" s="195" t="s">
        <v>1553</v>
      </c>
      <c r="G102" s="40"/>
      <c r="H102" s="40"/>
      <c r="I102" s="191"/>
      <c r="J102" s="40"/>
      <c r="K102" s="40"/>
      <c r="L102" s="41"/>
      <c r="M102" s="192"/>
      <c r="N102" s="193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1" t="s">
        <v>185</v>
      </c>
      <c r="AU102" s="21" t="s">
        <v>80</v>
      </c>
    </row>
    <row r="103" s="2" customFormat="1" ht="37.8" customHeight="1">
      <c r="A103" s="40"/>
      <c r="B103" s="175"/>
      <c r="C103" s="176" t="s">
        <v>254</v>
      </c>
      <c r="D103" s="176" t="s">
        <v>144</v>
      </c>
      <c r="E103" s="177" t="s">
        <v>1561</v>
      </c>
      <c r="F103" s="178" t="s">
        <v>1562</v>
      </c>
      <c r="G103" s="179" t="s">
        <v>1099</v>
      </c>
      <c r="H103" s="180">
        <v>1</v>
      </c>
      <c r="I103" s="181"/>
      <c r="J103" s="182">
        <f>ROUND(I103*H103,2)</f>
        <v>0</v>
      </c>
      <c r="K103" s="178" t="s">
        <v>3</v>
      </c>
      <c r="L103" s="41"/>
      <c r="M103" s="183" t="s">
        <v>3</v>
      </c>
      <c r="N103" s="184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163</v>
      </c>
      <c r="AT103" s="187" t="s">
        <v>144</v>
      </c>
      <c r="AU103" s="187" t="s">
        <v>80</v>
      </c>
      <c r="AY103" s="21" t="s">
        <v>141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80</v>
      </c>
      <c r="BK103" s="188">
        <f>ROUND(I103*H103,2)</f>
        <v>0</v>
      </c>
      <c r="BL103" s="21" t="s">
        <v>163</v>
      </c>
      <c r="BM103" s="187" t="s">
        <v>302</v>
      </c>
    </row>
    <row r="104" s="2" customFormat="1">
      <c r="A104" s="40"/>
      <c r="B104" s="41"/>
      <c r="C104" s="40"/>
      <c r="D104" s="194" t="s">
        <v>185</v>
      </c>
      <c r="E104" s="40"/>
      <c r="F104" s="195" t="s">
        <v>1546</v>
      </c>
      <c r="G104" s="40"/>
      <c r="H104" s="40"/>
      <c r="I104" s="191"/>
      <c r="J104" s="40"/>
      <c r="K104" s="40"/>
      <c r="L104" s="41"/>
      <c r="M104" s="192"/>
      <c r="N104" s="193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1" t="s">
        <v>185</v>
      </c>
      <c r="AU104" s="21" t="s">
        <v>80</v>
      </c>
    </row>
    <row r="105" s="2" customFormat="1" ht="44.25" customHeight="1">
      <c r="A105" s="40"/>
      <c r="B105" s="175"/>
      <c r="C105" s="176" t="s">
        <v>260</v>
      </c>
      <c r="D105" s="176" t="s">
        <v>144</v>
      </c>
      <c r="E105" s="177" t="s">
        <v>1563</v>
      </c>
      <c r="F105" s="178" t="s">
        <v>1564</v>
      </c>
      <c r="G105" s="179" t="s">
        <v>147</v>
      </c>
      <c r="H105" s="180">
        <v>1</v>
      </c>
      <c r="I105" s="181"/>
      <c r="J105" s="182">
        <f>ROUND(I105*H105,2)</f>
        <v>0</v>
      </c>
      <c r="K105" s="178" t="s">
        <v>3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163</v>
      </c>
      <c r="AT105" s="187" t="s">
        <v>144</v>
      </c>
      <c r="AU105" s="187" t="s">
        <v>80</v>
      </c>
      <c r="AY105" s="21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80</v>
      </c>
      <c r="BK105" s="188">
        <f>ROUND(I105*H105,2)</f>
        <v>0</v>
      </c>
      <c r="BL105" s="21" t="s">
        <v>163</v>
      </c>
      <c r="BM105" s="187" t="s">
        <v>315</v>
      </c>
    </row>
    <row r="106" s="2" customFormat="1">
      <c r="A106" s="40"/>
      <c r="B106" s="41"/>
      <c r="C106" s="40"/>
      <c r="D106" s="194" t="s">
        <v>185</v>
      </c>
      <c r="E106" s="40"/>
      <c r="F106" s="195" t="s">
        <v>1565</v>
      </c>
      <c r="G106" s="40"/>
      <c r="H106" s="40"/>
      <c r="I106" s="191"/>
      <c r="J106" s="40"/>
      <c r="K106" s="40"/>
      <c r="L106" s="41"/>
      <c r="M106" s="192"/>
      <c r="N106" s="193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185</v>
      </c>
      <c r="AU106" s="21" t="s">
        <v>80</v>
      </c>
    </row>
    <row r="107" s="2" customFormat="1" ht="37.8" customHeight="1">
      <c r="A107" s="40"/>
      <c r="B107" s="175"/>
      <c r="C107" s="176" t="s">
        <v>265</v>
      </c>
      <c r="D107" s="176" t="s">
        <v>144</v>
      </c>
      <c r="E107" s="177" t="s">
        <v>1566</v>
      </c>
      <c r="F107" s="178" t="s">
        <v>1567</v>
      </c>
      <c r="G107" s="179" t="s">
        <v>1099</v>
      </c>
      <c r="H107" s="180">
        <v>2</v>
      </c>
      <c r="I107" s="181"/>
      <c r="J107" s="182">
        <f>ROUND(I107*H107,2)</f>
        <v>0</v>
      </c>
      <c r="K107" s="178" t="s">
        <v>3</v>
      </c>
      <c r="L107" s="41"/>
      <c r="M107" s="183" t="s">
        <v>3</v>
      </c>
      <c r="N107" s="184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163</v>
      </c>
      <c r="AT107" s="187" t="s">
        <v>144</v>
      </c>
      <c r="AU107" s="187" t="s">
        <v>80</v>
      </c>
      <c r="AY107" s="21" t="s">
        <v>141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80</v>
      </c>
      <c r="BK107" s="188">
        <f>ROUND(I107*H107,2)</f>
        <v>0</v>
      </c>
      <c r="BL107" s="21" t="s">
        <v>163</v>
      </c>
      <c r="BM107" s="187" t="s">
        <v>326</v>
      </c>
    </row>
    <row r="108" s="2" customFormat="1">
      <c r="A108" s="40"/>
      <c r="B108" s="41"/>
      <c r="C108" s="40"/>
      <c r="D108" s="194" t="s">
        <v>185</v>
      </c>
      <c r="E108" s="40"/>
      <c r="F108" s="195" t="s">
        <v>1565</v>
      </c>
      <c r="G108" s="40"/>
      <c r="H108" s="40"/>
      <c r="I108" s="191"/>
      <c r="J108" s="40"/>
      <c r="K108" s="40"/>
      <c r="L108" s="41"/>
      <c r="M108" s="192"/>
      <c r="N108" s="193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1" t="s">
        <v>185</v>
      </c>
      <c r="AU108" s="21" t="s">
        <v>80</v>
      </c>
    </row>
    <row r="109" s="2" customFormat="1" ht="24.15" customHeight="1">
      <c r="A109" s="40"/>
      <c r="B109" s="175"/>
      <c r="C109" s="176" t="s">
        <v>270</v>
      </c>
      <c r="D109" s="176" t="s">
        <v>144</v>
      </c>
      <c r="E109" s="177" t="s">
        <v>1568</v>
      </c>
      <c r="F109" s="178" t="s">
        <v>1569</v>
      </c>
      <c r="G109" s="179" t="s">
        <v>344</v>
      </c>
      <c r="H109" s="180">
        <v>40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163</v>
      </c>
      <c r="AT109" s="187" t="s">
        <v>144</v>
      </c>
      <c r="AU109" s="187" t="s">
        <v>80</v>
      </c>
      <c r="AY109" s="21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80</v>
      </c>
      <c r="BK109" s="188">
        <f>ROUND(I109*H109,2)</f>
        <v>0</v>
      </c>
      <c r="BL109" s="21" t="s">
        <v>163</v>
      </c>
      <c r="BM109" s="187" t="s">
        <v>335</v>
      </c>
    </row>
    <row r="110" s="2" customFormat="1">
      <c r="A110" s="40"/>
      <c r="B110" s="41"/>
      <c r="C110" s="40"/>
      <c r="D110" s="194" t="s">
        <v>185</v>
      </c>
      <c r="E110" s="40"/>
      <c r="F110" s="195" t="s">
        <v>1556</v>
      </c>
      <c r="G110" s="40"/>
      <c r="H110" s="40"/>
      <c r="I110" s="191"/>
      <c r="J110" s="40"/>
      <c r="K110" s="40"/>
      <c r="L110" s="41"/>
      <c r="M110" s="192"/>
      <c r="N110" s="193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185</v>
      </c>
      <c r="AU110" s="21" t="s">
        <v>80</v>
      </c>
    </row>
    <row r="111" s="2" customFormat="1" ht="24.15" customHeight="1">
      <c r="A111" s="40"/>
      <c r="B111" s="175"/>
      <c r="C111" s="176" t="s">
        <v>9</v>
      </c>
      <c r="D111" s="176" t="s">
        <v>144</v>
      </c>
      <c r="E111" s="177" t="s">
        <v>1570</v>
      </c>
      <c r="F111" s="178" t="s">
        <v>1571</v>
      </c>
      <c r="G111" s="179" t="s">
        <v>344</v>
      </c>
      <c r="H111" s="180">
        <v>20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163</v>
      </c>
      <c r="AT111" s="187" t="s">
        <v>144</v>
      </c>
      <c r="AU111" s="187" t="s">
        <v>80</v>
      </c>
      <c r="AY111" s="21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80</v>
      </c>
      <c r="BK111" s="188">
        <f>ROUND(I111*H111,2)</f>
        <v>0</v>
      </c>
      <c r="BL111" s="21" t="s">
        <v>163</v>
      </c>
      <c r="BM111" s="187" t="s">
        <v>348</v>
      </c>
    </row>
    <row r="112" s="2" customFormat="1">
      <c r="A112" s="40"/>
      <c r="B112" s="41"/>
      <c r="C112" s="40"/>
      <c r="D112" s="194" t="s">
        <v>185</v>
      </c>
      <c r="E112" s="40"/>
      <c r="F112" s="195" t="s">
        <v>1553</v>
      </c>
      <c r="G112" s="40"/>
      <c r="H112" s="40"/>
      <c r="I112" s="191"/>
      <c r="J112" s="40"/>
      <c r="K112" s="40"/>
      <c r="L112" s="41"/>
      <c r="M112" s="192"/>
      <c r="N112" s="193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1" t="s">
        <v>185</v>
      </c>
      <c r="AU112" s="21" t="s">
        <v>80</v>
      </c>
    </row>
    <row r="113" s="2" customFormat="1" ht="24.15" customHeight="1">
      <c r="A113" s="40"/>
      <c r="B113" s="175"/>
      <c r="C113" s="176" t="s">
        <v>283</v>
      </c>
      <c r="D113" s="176" t="s">
        <v>144</v>
      </c>
      <c r="E113" s="177" t="s">
        <v>1572</v>
      </c>
      <c r="F113" s="178" t="s">
        <v>1573</v>
      </c>
      <c r="G113" s="179" t="s">
        <v>344</v>
      </c>
      <c r="H113" s="180">
        <v>15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163</v>
      </c>
      <c r="AT113" s="187" t="s">
        <v>144</v>
      </c>
      <c r="AU113" s="187" t="s">
        <v>80</v>
      </c>
      <c r="AY113" s="21" t="s">
        <v>141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80</v>
      </c>
      <c r="BK113" s="188">
        <f>ROUND(I113*H113,2)</f>
        <v>0</v>
      </c>
      <c r="BL113" s="21" t="s">
        <v>163</v>
      </c>
      <c r="BM113" s="187" t="s">
        <v>356</v>
      </c>
    </row>
    <row r="114" s="2" customFormat="1">
      <c r="A114" s="40"/>
      <c r="B114" s="41"/>
      <c r="C114" s="40"/>
      <c r="D114" s="194" t="s">
        <v>185</v>
      </c>
      <c r="E114" s="40"/>
      <c r="F114" s="195" t="s">
        <v>1556</v>
      </c>
      <c r="G114" s="40"/>
      <c r="H114" s="40"/>
      <c r="I114" s="191"/>
      <c r="J114" s="40"/>
      <c r="K114" s="40"/>
      <c r="L114" s="41"/>
      <c r="M114" s="192"/>
      <c r="N114" s="193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1" t="s">
        <v>185</v>
      </c>
      <c r="AU114" s="21" t="s">
        <v>80</v>
      </c>
    </row>
    <row r="115" s="2" customFormat="1" ht="16.5" customHeight="1">
      <c r="A115" s="40"/>
      <c r="B115" s="175"/>
      <c r="C115" s="176" t="s">
        <v>289</v>
      </c>
      <c r="D115" s="176" t="s">
        <v>144</v>
      </c>
      <c r="E115" s="177" t="s">
        <v>1574</v>
      </c>
      <c r="F115" s="178" t="s">
        <v>1575</v>
      </c>
      <c r="G115" s="179" t="s">
        <v>1099</v>
      </c>
      <c r="H115" s="180">
        <v>1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163</v>
      </c>
      <c r="AT115" s="187" t="s">
        <v>144</v>
      </c>
      <c r="AU115" s="187" t="s">
        <v>80</v>
      </c>
      <c r="AY115" s="21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80</v>
      </c>
      <c r="BK115" s="188">
        <f>ROUND(I115*H115,2)</f>
        <v>0</v>
      </c>
      <c r="BL115" s="21" t="s">
        <v>163</v>
      </c>
      <c r="BM115" s="187" t="s">
        <v>367</v>
      </c>
    </row>
    <row r="116" s="2" customFormat="1" ht="16.5" customHeight="1">
      <c r="A116" s="40"/>
      <c r="B116" s="175"/>
      <c r="C116" s="176" t="s">
        <v>295</v>
      </c>
      <c r="D116" s="176" t="s">
        <v>144</v>
      </c>
      <c r="E116" s="177" t="s">
        <v>1576</v>
      </c>
      <c r="F116" s="178" t="s">
        <v>1577</v>
      </c>
      <c r="G116" s="179" t="s">
        <v>1099</v>
      </c>
      <c r="H116" s="180">
        <v>1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163</v>
      </c>
      <c r="AT116" s="187" t="s">
        <v>144</v>
      </c>
      <c r="AU116" s="187" t="s">
        <v>80</v>
      </c>
      <c r="AY116" s="21" t="s">
        <v>141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80</v>
      </c>
      <c r="BK116" s="188">
        <f>ROUND(I116*H116,2)</f>
        <v>0</v>
      </c>
      <c r="BL116" s="21" t="s">
        <v>163</v>
      </c>
      <c r="BM116" s="187" t="s">
        <v>377</v>
      </c>
    </row>
    <row r="117" s="2" customFormat="1" ht="16.5" customHeight="1">
      <c r="A117" s="40"/>
      <c r="B117" s="175"/>
      <c r="C117" s="176" t="s">
        <v>302</v>
      </c>
      <c r="D117" s="176" t="s">
        <v>144</v>
      </c>
      <c r="E117" s="177" t="s">
        <v>1578</v>
      </c>
      <c r="F117" s="178" t="s">
        <v>1532</v>
      </c>
      <c r="G117" s="179" t="s">
        <v>1099</v>
      </c>
      <c r="H117" s="180">
        <v>6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163</v>
      </c>
      <c r="AT117" s="187" t="s">
        <v>144</v>
      </c>
      <c r="AU117" s="187" t="s">
        <v>80</v>
      </c>
      <c r="AY117" s="21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80</v>
      </c>
      <c r="BK117" s="188">
        <f>ROUND(I117*H117,2)</f>
        <v>0</v>
      </c>
      <c r="BL117" s="21" t="s">
        <v>163</v>
      </c>
      <c r="BM117" s="187" t="s">
        <v>386</v>
      </c>
    </row>
    <row r="118" s="2" customFormat="1">
      <c r="A118" s="40"/>
      <c r="B118" s="41"/>
      <c r="C118" s="40"/>
      <c r="D118" s="194" t="s">
        <v>185</v>
      </c>
      <c r="E118" s="40"/>
      <c r="F118" s="195" t="s">
        <v>1556</v>
      </c>
      <c r="G118" s="40"/>
      <c r="H118" s="40"/>
      <c r="I118" s="191"/>
      <c r="J118" s="40"/>
      <c r="K118" s="40"/>
      <c r="L118" s="41"/>
      <c r="M118" s="192"/>
      <c r="N118" s="193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185</v>
      </c>
      <c r="AU118" s="21" t="s">
        <v>80</v>
      </c>
    </row>
    <row r="119" s="2" customFormat="1" ht="16.5" customHeight="1">
      <c r="A119" s="40"/>
      <c r="B119" s="175"/>
      <c r="C119" s="176" t="s">
        <v>308</v>
      </c>
      <c r="D119" s="176" t="s">
        <v>144</v>
      </c>
      <c r="E119" s="177" t="s">
        <v>1579</v>
      </c>
      <c r="F119" s="178" t="s">
        <v>1534</v>
      </c>
      <c r="G119" s="179" t="s">
        <v>1099</v>
      </c>
      <c r="H119" s="180">
        <v>3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163</v>
      </c>
      <c r="AT119" s="187" t="s">
        <v>144</v>
      </c>
      <c r="AU119" s="187" t="s">
        <v>80</v>
      </c>
      <c r="AY119" s="21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80</v>
      </c>
      <c r="BK119" s="188">
        <f>ROUND(I119*H119,2)</f>
        <v>0</v>
      </c>
      <c r="BL119" s="21" t="s">
        <v>163</v>
      </c>
      <c r="BM119" s="187" t="s">
        <v>395</v>
      </c>
    </row>
    <row r="120" s="2" customFormat="1">
      <c r="A120" s="40"/>
      <c r="B120" s="41"/>
      <c r="C120" s="40"/>
      <c r="D120" s="194" t="s">
        <v>185</v>
      </c>
      <c r="E120" s="40"/>
      <c r="F120" s="195" t="s">
        <v>1556</v>
      </c>
      <c r="G120" s="40"/>
      <c r="H120" s="40"/>
      <c r="I120" s="191"/>
      <c r="J120" s="40"/>
      <c r="K120" s="40"/>
      <c r="L120" s="41"/>
      <c r="M120" s="192"/>
      <c r="N120" s="193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185</v>
      </c>
      <c r="AU120" s="21" t="s">
        <v>80</v>
      </c>
    </row>
    <row r="121" s="2" customFormat="1" ht="16.5" customHeight="1">
      <c r="A121" s="40"/>
      <c r="B121" s="175"/>
      <c r="C121" s="176" t="s">
        <v>315</v>
      </c>
      <c r="D121" s="176" t="s">
        <v>144</v>
      </c>
      <c r="E121" s="177" t="s">
        <v>1580</v>
      </c>
      <c r="F121" s="178" t="s">
        <v>1536</v>
      </c>
      <c r="G121" s="179" t="s">
        <v>1099</v>
      </c>
      <c r="H121" s="180">
        <v>1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163</v>
      </c>
      <c r="AT121" s="187" t="s">
        <v>144</v>
      </c>
      <c r="AU121" s="187" t="s">
        <v>80</v>
      </c>
      <c r="AY121" s="21" t="s">
        <v>141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80</v>
      </c>
      <c r="BK121" s="188">
        <f>ROUND(I121*H121,2)</f>
        <v>0</v>
      </c>
      <c r="BL121" s="21" t="s">
        <v>163</v>
      </c>
      <c r="BM121" s="187" t="s">
        <v>406</v>
      </c>
    </row>
    <row r="122" s="12" customFormat="1" ht="25.92" customHeight="1">
      <c r="A122" s="12"/>
      <c r="B122" s="162"/>
      <c r="C122" s="12"/>
      <c r="D122" s="163" t="s">
        <v>71</v>
      </c>
      <c r="E122" s="164" t="s">
        <v>90</v>
      </c>
      <c r="F122" s="164" t="s">
        <v>1308</v>
      </c>
      <c r="G122" s="12"/>
      <c r="H122" s="12"/>
      <c r="I122" s="165"/>
      <c r="J122" s="166">
        <f>BK122</f>
        <v>0</v>
      </c>
      <c r="K122" s="12"/>
      <c r="L122" s="162"/>
      <c r="M122" s="167"/>
      <c r="N122" s="168"/>
      <c r="O122" s="168"/>
      <c r="P122" s="169">
        <f>SUM(P123:P126)</f>
        <v>0</v>
      </c>
      <c r="Q122" s="168"/>
      <c r="R122" s="169">
        <f>SUM(R123:R126)</f>
        <v>0</v>
      </c>
      <c r="S122" s="168"/>
      <c r="T122" s="17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80</v>
      </c>
      <c r="AT122" s="171" t="s">
        <v>71</v>
      </c>
      <c r="AU122" s="171" t="s">
        <v>72</v>
      </c>
      <c r="AY122" s="163" t="s">
        <v>141</v>
      </c>
      <c r="BK122" s="172">
        <f>SUM(BK123:BK126)</f>
        <v>0</v>
      </c>
    </row>
    <row r="123" s="2" customFormat="1" ht="16.5" customHeight="1">
      <c r="A123" s="40"/>
      <c r="B123" s="175"/>
      <c r="C123" s="176" t="s">
        <v>320</v>
      </c>
      <c r="D123" s="176" t="s">
        <v>144</v>
      </c>
      <c r="E123" s="177" t="s">
        <v>1581</v>
      </c>
      <c r="F123" s="178" t="s">
        <v>1418</v>
      </c>
      <c r="G123" s="179" t="s">
        <v>1099</v>
      </c>
      <c r="H123" s="180">
        <v>1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163</v>
      </c>
      <c r="AT123" s="187" t="s">
        <v>144</v>
      </c>
      <c r="AU123" s="187" t="s">
        <v>80</v>
      </c>
      <c r="AY123" s="21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80</v>
      </c>
      <c r="BK123" s="188">
        <f>ROUND(I123*H123,2)</f>
        <v>0</v>
      </c>
      <c r="BL123" s="21" t="s">
        <v>163</v>
      </c>
      <c r="BM123" s="187" t="s">
        <v>417</v>
      </c>
    </row>
    <row r="124" s="2" customFormat="1" ht="16.5" customHeight="1">
      <c r="A124" s="40"/>
      <c r="B124" s="175"/>
      <c r="C124" s="176" t="s">
        <v>326</v>
      </c>
      <c r="D124" s="176" t="s">
        <v>144</v>
      </c>
      <c r="E124" s="177" t="s">
        <v>1582</v>
      </c>
      <c r="F124" s="178" t="s">
        <v>514</v>
      </c>
      <c r="G124" s="179" t="s">
        <v>1099</v>
      </c>
      <c r="H124" s="180">
        <v>1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163</v>
      </c>
      <c r="AT124" s="187" t="s">
        <v>144</v>
      </c>
      <c r="AU124" s="187" t="s">
        <v>80</v>
      </c>
      <c r="AY124" s="21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80</v>
      </c>
      <c r="BK124" s="188">
        <f>ROUND(I124*H124,2)</f>
        <v>0</v>
      </c>
      <c r="BL124" s="21" t="s">
        <v>163</v>
      </c>
      <c r="BM124" s="187" t="s">
        <v>429</v>
      </c>
    </row>
    <row r="125" s="2" customFormat="1" ht="16.5" customHeight="1">
      <c r="A125" s="40"/>
      <c r="B125" s="175"/>
      <c r="C125" s="176" t="s">
        <v>8</v>
      </c>
      <c r="D125" s="176" t="s">
        <v>144</v>
      </c>
      <c r="E125" s="177" t="s">
        <v>1583</v>
      </c>
      <c r="F125" s="178" t="s">
        <v>1540</v>
      </c>
      <c r="G125" s="179" t="s">
        <v>1099</v>
      </c>
      <c r="H125" s="180">
        <v>1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163</v>
      </c>
      <c r="AT125" s="187" t="s">
        <v>144</v>
      </c>
      <c r="AU125" s="187" t="s">
        <v>80</v>
      </c>
      <c r="AY125" s="21" t="s">
        <v>141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80</v>
      </c>
      <c r="BK125" s="188">
        <f>ROUND(I125*H125,2)</f>
        <v>0</v>
      </c>
      <c r="BL125" s="21" t="s">
        <v>163</v>
      </c>
      <c r="BM125" s="187" t="s">
        <v>441</v>
      </c>
    </row>
    <row r="126" s="2" customFormat="1" ht="16.5" customHeight="1">
      <c r="A126" s="40"/>
      <c r="B126" s="175"/>
      <c r="C126" s="176" t="s">
        <v>335</v>
      </c>
      <c r="D126" s="176" t="s">
        <v>144</v>
      </c>
      <c r="E126" s="177" t="s">
        <v>1584</v>
      </c>
      <c r="F126" s="178" t="s">
        <v>1542</v>
      </c>
      <c r="G126" s="179" t="s">
        <v>1099</v>
      </c>
      <c r="H126" s="180">
        <v>1</v>
      </c>
      <c r="I126" s="181"/>
      <c r="J126" s="182">
        <f>ROUND(I126*H126,2)</f>
        <v>0</v>
      </c>
      <c r="K126" s="178" t="s">
        <v>3</v>
      </c>
      <c r="L126" s="41"/>
      <c r="M126" s="245" t="s">
        <v>3</v>
      </c>
      <c r="N126" s="246" t="s">
        <v>43</v>
      </c>
      <c r="O126" s="19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163</v>
      </c>
      <c r="AT126" s="187" t="s">
        <v>144</v>
      </c>
      <c r="AU126" s="187" t="s">
        <v>80</v>
      </c>
      <c r="AY126" s="21" t="s">
        <v>141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80</v>
      </c>
      <c r="BK126" s="188">
        <f>ROUND(I126*H126,2)</f>
        <v>0</v>
      </c>
      <c r="BL126" s="21" t="s">
        <v>163</v>
      </c>
      <c r="BM126" s="187" t="s">
        <v>452</v>
      </c>
    </row>
    <row r="127" s="2" customFormat="1" ht="6.96" customHeight="1">
      <c r="A127" s="40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41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7" customFormat="1" ht="45" customHeight="1">
      <c r="B3" s="256"/>
      <c r="C3" s="257" t="s">
        <v>1585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1586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1587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1588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1589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1590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1591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1592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1593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1594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1595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79</v>
      </c>
      <c r="F18" s="263" t="s">
        <v>1596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1597</v>
      </c>
      <c r="F19" s="263" t="s">
        <v>1598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1599</v>
      </c>
      <c r="F20" s="263" t="s">
        <v>1600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1601</v>
      </c>
      <c r="F21" s="263" t="s">
        <v>1602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1603</v>
      </c>
      <c r="F22" s="263" t="s">
        <v>1308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88</v>
      </c>
      <c r="F23" s="263" t="s">
        <v>1604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1605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1606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1607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1608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1609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1610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1611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1612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1613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127</v>
      </c>
      <c r="F36" s="263"/>
      <c r="G36" s="263" t="s">
        <v>1614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1615</v>
      </c>
      <c r="F37" s="263"/>
      <c r="G37" s="263" t="s">
        <v>1616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53</v>
      </c>
      <c r="F38" s="263"/>
      <c r="G38" s="263" t="s">
        <v>1617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54</v>
      </c>
      <c r="F39" s="263"/>
      <c r="G39" s="263" t="s">
        <v>1618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128</v>
      </c>
      <c r="F40" s="263"/>
      <c r="G40" s="263" t="s">
        <v>1619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129</v>
      </c>
      <c r="F41" s="263"/>
      <c r="G41" s="263" t="s">
        <v>1620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1621</v>
      </c>
      <c r="F42" s="263"/>
      <c r="G42" s="263" t="s">
        <v>1622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1623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1624</v>
      </c>
      <c r="F44" s="263"/>
      <c r="G44" s="263" t="s">
        <v>1625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131</v>
      </c>
      <c r="F45" s="263"/>
      <c r="G45" s="263" t="s">
        <v>1626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1627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1628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1629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1630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1631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1632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1633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1634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1635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1636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1637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1638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1639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1640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1641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1642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1643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1644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1645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1646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1647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1648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1649</v>
      </c>
      <c r="D76" s="281"/>
      <c r="E76" s="281"/>
      <c r="F76" s="281" t="s">
        <v>1650</v>
      </c>
      <c r="G76" s="282"/>
      <c r="H76" s="281" t="s">
        <v>54</v>
      </c>
      <c r="I76" s="281" t="s">
        <v>57</v>
      </c>
      <c r="J76" s="281" t="s">
        <v>1651</v>
      </c>
      <c r="K76" s="280"/>
    </row>
    <row r="77" s="1" customFormat="1" ht="17.25" customHeight="1">
      <c r="B77" s="278"/>
      <c r="C77" s="283" t="s">
        <v>1652</v>
      </c>
      <c r="D77" s="283"/>
      <c r="E77" s="283"/>
      <c r="F77" s="284" t="s">
        <v>1653</v>
      </c>
      <c r="G77" s="285"/>
      <c r="H77" s="283"/>
      <c r="I77" s="283"/>
      <c r="J77" s="283" t="s">
        <v>1654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53</v>
      </c>
      <c r="D79" s="288"/>
      <c r="E79" s="288"/>
      <c r="F79" s="289" t="s">
        <v>1655</v>
      </c>
      <c r="G79" s="290"/>
      <c r="H79" s="266" t="s">
        <v>1656</v>
      </c>
      <c r="I79" s="266" t="s">
        <v>1657</v>
      </c>
      <c r="J79" s="266">
        <v>20</v>
      </c>
      <c r="K79" s="280"/>
    </row>
    <row r="80" s="1" customFormat="1" ht="15" customHeight="1">
      <c r="B80" s="278"/>
      <c r="C80" s="266" t="s">
        <v>1658</v>
      </c>
      <c r="D80" s="266"/>
      <c r="E80" s="266"/>
      <c r="F80" s="289" t="s">
        <v>1655</v>
      </c>
      <c r="G80" s="290"/>
      <c r="H80" s="266" t="s">
        <v>1659</v>
      </c>
      <c r="I80" s="266" t="s">
        <v>1657</v>
      </c>
      <c r="J80" s="266">
        <v>120</v>
      </c>
      <c r="K80" s="280"/>
    </row>
    <row r="81" s="1" customFormat="1" ht="15" customHeight="1">
      <c r="B81" s="291"/>
      <c r="C81" s="266" t="s">
        <v>1660</v>
      </c>
      <c r="D81" s="266"/>
      <c r="E81" s="266"/>
      <c r="F81" s="289" t="s">
        <v>1661</v>
      </c>
      <c r="G81" s="290"/>
      <c r="H81" s="266" t="s">
        <v>1662</v>
      </c>
      <c r="I81" s="266" t="s">
        <v>1657</v>
      </c>
      <c r="J81" s="266">
        <v>50</v>
      </c>
      <c r="K81" s="280"/>
    </row>
    <row r="82" s="1" customFormat="1" ht="15" customHeight="1">
      <c r="B82" s="291"/>
      <c r="C82" s="266" t="s">
        <v>1663</v>
      </c>
      <c r="D82" s="266"/>
      <c r="E82" s="266"/>
      <c r="F82" s="289" t="s">
        <v>1655</v>
      </c>
      <c r="G82" s="290"/>
      <c r="H82" s="266" t="s">
        <v>1664</v>
      </c>
      <c r="I82" s="266" t="s">
        <v>1665</v>
      </c>
      <c r="J82" s="266"/>
      <c r="K82" s="280"/>
    </row>
    <row r="83" s="1" customFormat="1" ht="15" customHeight="1">
      <c r="B83" s="291"/>
      <c r="C83" s="292" t="s">
        <v>1666</v>
      </c>
      <c r="D83" s="292"/>
      <c r="E83" s="292"/>
      <c r="F83" s="293" t="s">
        <v>1661</v>
      </c>
      <c r="G83" s="292"/>
      <c r="H83" s="292" t="s">
        <v>1667</v>
      </c>
      <c r="I83" s="292" t="s">
        <v>1657</v>
      </c>
      <c r="J83" s="292">
        <v>15</v>
      </c>
      <c r="K83" s="280"/>
    </row>
    <row r="84" s="1" customFormat="1" ht="15" customHeight="1">
      <c r="B84" s="291"/>
      <c r="C84" s="292" t="s">
        <v>1668</v>
      </c>
      <c r="D84" s="292"/>
      <c r="E84" s="292"/>
      <c r="F84" s="293" t="s">
        <v>1661</v>
      </c>
      <c r="G84" s="292"/>
      <c r="H84" s="292" t="s">
        <v>1669</v>
      </c>
      <c r="I84" s="292" t="s">
        <v>1657</v>
      </c>
      <c r="J84" s="292">
        <v>15</v>
      </c>
      <c r="K84" s="280"/>
    </row>
    <row r="85" s="1" customFormat="1" ht="15" customHeight="1">
      <c r="B85" s="291"/>
      <c r="C85" s="292" t="s">
        <v>1670</v>
      </c>
      <c r="D85" s="292"/>
      <c r="E85" s="292"/>
      <c r="F85" s="293" t="s">
        <v>1661</v>
      </c>
      <c r="G85" s="292"/>
      <c r="H85" s="292" t="s">
        <v>1671</v>
      </c>
      <c r="I85" s="292" t="s">
        <v>1657</v>
      </c>
      <c r="J85" s="292">
        <v>20</v>
      </c>
      <c r="K85" s="280"/>
    </row>
    <row r="86" s="1" customFormat="1" ht="15" customHeight="1">
      <c r="B86" s="291"/>
      <c r="C86" s="292" t="s">
        <v>1672</v>
      </c>
      <c r="D86" s="292"/>
      <c r="E86" s="292"/>
      <c r="F86" s="293" t="s">
        <v>1661</v>
      </c>
      <c r="G86" s="292"/>
      <c r="H86" s="292" t="s">
        <v>1673</v>
      </c>
      <c r="I86" s="292" t="s">
        <v>1657</v>
      </c>
      <c r="J86" s="292">
        <v>20</v>
      </c>
      <c r="K86" s="280"/>
    </row>
    <row r="87" s="1" customFormat="1" ht="15" customHeight="1">
      <c r="B87" s="291"/>
      <c r="C87" s="266" t="s">
        <v>1674</v>
      </c>
      <c r="D87" s="266"/>
      <c r="E87" s="266"/>
      <c r="F87" s="289" t="s">
        <v>1661</v>
      </c>
      <c r="G87" s="290"/>
      <c r="H87" s="266" t="s">
        <v>1675</v>
      </c>
      <c r="I87" s="266" t="s">
        <v>1657</v>
      </c>
      <c r="J87" s="266">
        <v>50</v>
      </c>
      <c r="K87" s="280"/>
    </row>
    <row r="88" s="1" customFormat="1" ht="15" customHeight="1">
      <c r="B88" s="291"/>
      <c r="C88" s="266" t="s">
        <v>1676</v>
      </c>
      <c r="D88" s="266"/>
      <c r="E88" s="266"/>
      <c r="F88" s="289" t="s">
        <v>1661</v>
      </c>
      <c r="G88" s="290"/>
      <c r="H88" s="266" t="s">
        <v>1677</v>
      </c>
      <c r="I88" s="266" t="s">
        <v>1657</v>
      </c>
      <c r="J88" s="266">
        <v>20</v>
      </c>
      <c r="K88" s="280"/>
    </row>
    <row r="89" s="1" customFormat="1" ht="15" customHeight="1">
      <c r="B89" s="291"/>
      <c r="C89" s="266" t="s">
        <v>1678</v>
      </c>
      <c r="D89" s="266"/>
      <c r="E89" s="266"/>
      <c r="F89" s="289" t="s">
        <v>1661</v>
      </c>
      <c r="G89" s="290"/>
      <c r="H89" s="266" t="s">
        <v>1679</v>
      </c>
      <c r="I89" s="266" t="s">
        <v>1657</v>
      </c>
      <c r="J89" s="266">
        <v>20</v>
      </c>
      <c r="K89" s="280"/>
    </row>
    <row r="90" s="1" customFormat="1" ht="15" customHeight="1">
      <c r="B90" s="291"/>
      <c r="C90" s="266" t="s">
        <v>1680</v>
      </c>
      <c r="D90" s="266"/>
      <c r="E90" s="266"/>
      <c r="F90" s="289" t="s">
        <v>1661</v>
      </c>
      <c r="G90" s="290"/>
      <c r="H90" s="266" t="s">
        <v>1681</v>
      </c>
      <c r="I90" s="266" t="s">
        <v>1657</v>
      </c>
      <c r="J90" s="266">
        <v>50</v>
      </c>
      <c r="K90" s="280"/>
    </row>
    <row r="91" s="1" customFormat="1" ht="15" customHeight="1">
      <c r="B91" s="291"/>
      <c r="C91" s="266" t="s">
        <v>1682</v>
      </c>
      <c r="D91" s="266"/>
      <c r="E91" s="266"/>
      <c r="F91" s="289" t="s">
        <v>1661</v>
      </c>
      <c r="G91" s="290"/>
      <c r="H91" s="266" t="s">
        <v>1682</v>
      </c>
      <c r="I91" s="266" t="s">
        <v>1657</v>
      </c>
      <c r="J91" s="266">
        <v>50</v>
      </c>
      <c r="K91" s="280"/>
    </row>
    <row r="92" s="1" customFormat="1" ht="15" customHeight="1">
      <c r="B92" s="291"/>
      <c r="C92" s="266" t="s">
        <v>1683</v>
      </c>
      <c r="D92" s="266"/>
      <c r="E92" s="266"/>
      <c r="F92" s="289" t="s">
        <v>1661</v>
      </c>
      <c r="G92" s="290"/>
      <c r="H92" s="266" t="s">
        <v>1684</v>
      </c>
      <c r="I92" s="266" t="s">
        <v>1657</v>
      </c>
      <c r="J92" s="266">
        <v>255</v>
      </c>
      <c r="K92" s="280"/>
    </row>
    <row r="93" s="1" customFormat="1" ht="15" customHeight="1">
      <c r="B93" s="291"/>
      <c r="C93" s="266" t="s">
        <v>1685</v>
      </c>
      <c r="D93" s="266"/>
      <c r="E93" s="266"/>
      <c r="F93" s="289" t="s">
        <v>1655</v>
      </c>
      <c r="G93" s="290"/>
      <c r="H93" s="266" t="s">
        <v>1686</v>
      </c>
      <c r="I93" s="266" t="s">
        <v>1687</v>
      </c>
      <c r="J93" s="266"/>
      <c r="K93" s="280"/>
    </row>
    <row r="94" s="1" customFormat="1" ht="15" customHeight="1">
      <c r="B94" s="291"/>
      <c r="C94" s="266" t="s">
        <v>1688</v>
      </c>
      <c r="D94" s="266"/>
      <c r="E94" s="266"/>
      <c r="F94" s="289" t="s">
        <v>1655</v>
      </c>
      <c r="G94" s="290"/>
      <c r="H94" s="266" t="s">
        <v>1689</v>
      </c>
      <c r="I94" s="266" t="s">
        <v>1690</v>
      </c>
      <c r="J94" s="266"/>
      <c r="K94" s="280"/>
    </row>
    <row r="95" s="1" customFormat="1" ht="15" customHeight="1">
      <c r="B95" s="291"/>
      <c r="C95" s="266" t="s">
        <v>1691</v>
      </c>
      <c r="D95" s="266"/>
      <c r="E95" s="266"/>
      <c r="F95" s="289" t="s">
        <v>1655</v>
      </c>
      <c r="G95" s="290"/>
      <c r="H95" s="266" t="s">
        <v>1691</v>
      </c>
      <c r="I95" s="266" t="s">
        <v>1690</v>
      </c>
      <c r="J95" s="266"/>
      <c r="K95" s="280"/>
    </row>
    <row r="96" s="1" customFormat="1" ht="15" customHeight="1">
      <c r="B96" s="291"/>
      <c r="C96" s="266" t="s">
        <v>38</v>
      </c>
      <c r="D96" s="266"/>
      <c r="E96" s="266"/>
      <c r="F96" s="289" t="s">
        <v>1655</v>
      </c>
      <c r="G96" s="290"/>
      <c r="H96" s="266" t="s">
        <v>1692</v>
      </c>
      <c r="I96" s="266" t="s">
        <v>1690</v>
      </c>
      <c r="J96" s="266"/>
      <c r="K96" s="280"/>
    </row>
    <row r="97" s="1" customFormat="1" ht="15" customHeight="1">
      <c r="B97" s="291"/>
      <c r="C97" s="266" t="s">
        <v>48</v>
      </c>
      <c r="D97" s="266"/>
      <c r="E97" s="266"/>
      <c r="F97" s="289" t="s">
        <v>1655</v>
      </c>
      <c r="G97" s="290"/>
      <c r="H97" s="266" t="s">
        <v>1693</v>
      </c>
      <c r="I97" s="266" t="s">
        <v>1690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1694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1649</v>
      </c>
      <c r="D103" s="281"/>
      <c r="E103" s="281"/>
      <c r="F103" s="281" t="s">
        <v>1650</v>
      </c>
      <c r="G103" s="282"/>
      <c r="H103" s="281" t="s">
        <v>54</v>
      </c>
      <c r="I103" s="281" t="s">
        <v>57</v>
      </c>
      <c r="J103" s="281" t="s">
        <v>1651</v>
      </c>
      <c r="K103" s="280"/>
    </row>
    <row r="104" s="1" customFormat="1" ht="17.25" customHeight="1">
      <c r="B104" s="278"/>
      <c r="C104" s="283" t="s">
        <v>1652</v>
      </c>
      <c r="D104" s="283"/>
      <c r="E104" s="283"/>
      <c r="F104" s="284" t="s">
        <v>1653</v>
      </c>
      <c r="G104" s="285"/>
      <c r="H104" s="283"/>
      <c r="I104" s="283"/>
      <c r="J104" s="283" t="s">
        <v>1654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53</v>
      </c>
      <c r="D106" s="288"/>
      <c r="E106" s="288"/>
      <c r="F106" s="289" t="s">
        <v>1655</v>
      </c>
      <c r="G106" s="266"/>
      <c r="H106" s="266" t="s">
        <v>1695</v>
      </c>
      <c r="I106" s="266" t="s">
        <v>1657</v>
      </c>
      <c r="J106" s="266">
        <v>20</v>
      </c>
      <c r="K106" s="280"/>
    </row>
    <row r="107" s="1" customFormat="1" ht="15" customHeight="1">
      <c r="B107" s="278"/>
      <c r="C107" s="266" t="s">
        <v>1658</v>
      </c>
      <c r="D107" s="266"/>
      <c r="E107" s="266"/>
      <c r="F107" s="289" t="s">
        <v>1655</v>
      </c>
      <c r="G107" s="266"/>
      <c r="H107" s="266" t="s">
        <v>1695</v>
      </c>
      <c r="I107" s="266" t="s">
        <v>1657</v>
      </c>
      <c r="J107" s="266">
        <v>120</v>
      </c>
      <c r="K107" s="280"/>
    </row>
    <row r="108" s="1" customFormat="1" ht="15" customHeight="1">
      <c r="B108" s="291"/>
      <c r="C108" s="266" t="s">
        <v>1660</v>
      </c>
      <c r="D108" s="266"/>
      <c r="E108" s="266"/>
      <c r="F108" s="289" t="s">
        <v>1661</v>
      </c>
      <c r="G108" s="266"/>
      <c r="H108" s="266" t="s">
        <v>1695</v>
      </c>
      <c r="I108" s="266" t="s">
        <v>1657</v>
      </c>
      <c r="J108" s="266">
        <v>50</v>
      </c>
      <c r="K108" s="280"/>
    </row>
    <row r="109" s="1" customFormat="1" ht="15" customHeight="1">
      <c r="B109" s="291"/>
      <c r="C109" s="266" t="s">
        <v>1663</v>
      </c>
      <c r="D109" s="266"/>
      <c r="E109" s="266"/>
      <c r="F109" s="289" t="s">
        <v>1655</v>
      </c>
      <c r="G109" s="266"/>
      <c r="H109" s="266" t="s">
        <v>1695</v>
      </c>
      <c r="I109" s="266" t="s">
        <v>1665</v>
      </c>
      <c r="J109" s="266"/>
      <c r="K109" s="280"/>
    </row>
    <row r="110" s="1" customFormat="1" ht="15" customHeight="1">
      <c r="B110" s="291"/>
      <c r="C110" s="266" t="s">
        <v>1674</v>
      </c>
      <c r="D110" s="266"/>
      <c r="E110" s="266"/>
      <c r="F110" s="289" t="s">
        <v>1661</v>
      </c>
      <c r="G110" s="266"/>
      <c r="H110" s="266" t="s">
        <v>1695</v>
      </c>
      <c r="I110" s="266" t="s">
        <v>1657</v>
      </c>
      <c r="J110" s="266">
        <v>50</v>
      </c>
      <c r="K110" s="280"/>
    </row>
    <row r="111" s="1" customFormat="1" ht="15" customHeight="1">
      <c r="B111" s="291"/>
      <c r="C111" s="266" t="s">
        <v>1682</v>
      </c>
      <c r="D111" s="266"/>
      <c r="E111" s="266"/>
      <c r="F111" s="289" t="s">
        <v>1661</v>
      </c>
      <c r="G111" s="266"/>
      <c r="H111" s="266" t="s">
        <v>1695</v>
      </c>
      <c r="I111" s="266" t="s">
        <v>1657</v>
      </c>
      <c r="J111" s="266">
        <v>50</v>
      </c>
      <c r="K111" s="280"/>
    </row>
    <row r="112" s="1" customFormat="1" ht="15" customHeight="1">
      <c r="B112" s="291"/>
      <c r="C112" s="266" t="s">
        <v>1680</v>
      </c>
      <c r="D112" s="266"/>
      <c r="E112" s="266"/>
      <c r="F112" s="289" t="s">
        <v>1661</v>
      </c>
      <c r="G112" s="266"/>
      <c r="H112" s="266" t="s">
        <v>1695</v>
      </c>
      <c r="I112" s="266" t="s">
        <v>1657</v>
      </c>
      <c r="J112" s="266">
        <v>50</v>
      </c>
      <c r="K112" s="280"/>
    </row>
    <row r="113" s="1" customFormat="1" ht="15" customHeight="1">
      <c r="B113" s="291"/>
      <c r="C113" s="266" t="s">
        <v>53</v>
      </c>
      <c r="D113" s="266"/>
      <c r="E113" s="266"/>
      <c r="F113" s="289" t="s">
        <v>1655</v>
      </c>
      <c r="G113" s="266"/>
      <c r="H113" s="266" t="s">
        <v>1696</v>
      </c>
      <c r="I113" s="266" t="s">
        <v>1657</v>
      </c>
      <c r="J113" s="266">
        <v>20</v>
      </c>
      <c r="K113" s="280"/>
    </row>
    <row r="114" s="1" customFormat="1" ht="15" customHeight="1">
      <c r="B114" s="291"/>
      <c r="C114" s="266" t="s">
        <v>1697</v>
      </c>
      <c r="D114" s="266"/>
      <c r="E114" s="266"/>
      <c r="F114" s="289" t="s">
        <v>1655</v>
      </c>
      <c r="G114" s="266"/>
      <c r="H114" s="266" t="s">
        <v>1698</v>
      </c>
      <c r="I114" s="266" t="s">
        <v>1657</v>
      </c>
      <c r="J114" s="266">
        <v>120</v>
      </c>
      <c r="K114" s="280"/>
    </row>
    <row r="115" s="1" customFormat="1" ht="15" customHeight="1">
      <c r="B115" s="291"/>
      <c r="C115" s="266" t="s">
        <v>38</v>
      </c>
      <c r="D115" s="266"/>
      <c r="E115" s="266"/>
      <c r="F115" s="289" t="s">
        <v>1655</v>
      </c>
      <c r="G115" s="266"/>
      <c r="H115" s="266" t="s">
        <v>1699</v>
      </c>
      <c r="I115" s="266" t="s">
        <v>1690</v>
      </c>
      <c r="J115" s="266"/>
      <c r="K115" s="280"/>
    </row>
    <row r="116" s="1" customFormat="1" ht="15" customHeight="1">
      <c r="B116" s="291"/>
      <c r="C116" s="266" t="s">
        <v>48</v>
      </c>
      <c r="D116" s="266"/>
      <c r="E116" s="266"/>
      <c r="F116" s="289" t="s">
        <v>1655</v>
      </c>
      <c r="G116" s="266"/>
      <c r="H116" s="266" t="s">
        <v>1700</v>
      </c>
      <c r="I116" s="266" t="s">
        <v>1690</v>
      </c>
      <c r="J116" s="266"/>
      <c r="K116" s="280"/>
    </row>
    <row r="117" s="1" customFormat="1" ht="15" customHeight="1">
      <c r="B117" s="291"/>
      <c r="C117" s="266" t="s">
        <v>57</v>
      </c>
      <c r="D117" s="266"/>
      <c r="E117" s="266"/>
      <c r="F117" s="289" t="s">
        <v>1655</v>
      </c>
      <c r="G117" s="266"/>
      <c r="H117" s="266" t="s">
        <v>1701</v>
      </c>
      <c r="I117" s="266" t="s">
        <v>1702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1703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1649</v>
      </c>
      <c r="D123" s="281"/>
      <c r="E123" s="281"/>
      <c r="F123" s="281" t="s">
        <v>1650</v>
      </c>
      <c r="G123" s="282"/>
      <c r="H123" s="281" t="s">
        <v>54</v>
      </c>
      <c r="I123" s="281" t="s">
        <v>57</v>
      </c>
      <c r="J123" s="281" t="s">
        <v>1651</v>
      </c>
      <c r="K123" s="310"/>
    </row>
    <row r="124" s="1" customFormat="1" ht="17.25" customHeight="1">
      <c r="B124" s="309"/>
      <c r="C124" s="283" t="s">
        <v>1652</v>
      </c>
      <c r="D124" s="283"/>
      <c r="E124" s="283"/>
      <c r="F124" s="284" t="s">
        <v>1653</v>
      </c>
      <c r="G124" s="285"/>
      <c r="H124" s="283"/>
      <c r="I124" s="283"/>
      <c r="J124" s="283" t="s">
        <v>1654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1658</v>
      </c>
      <c r="D126" s="288"/>
      <c r="E126" s="288"/>
      <c r="F126" s="289" t="s">
        <v>1655</v>
      </c>
      <c r="G126" s="266"/>
      <c r="H126" s="266" t="s">
        <v>1695</v>
      </c>
      <c r="I126" s="266" t="s">
        <v>1657</v>
      </c>
      <c r="J126" s="266">
        <v>120</v>
      </c>
      <c r="K126" s="314"/>
    </row>
    <row r="127" s="1" customFormat="1" ht="15" customHeight="1">
      <c r="B127" s="311"/>
      <c r="C127" s="266" t="s">
        <v>1704</v>
      </c>
      <c r="D127" s="266"/>
      <c r="E127" s="266"/>
      <c r="F127" s="289" t="s">
        <v>1655</v>
      </c>
      <c r="G127" s="266"/>
      <c r="H127" s="266" t="s">
        <v>1705</v>
      </c>
      <c r="I127" s="266" t="s">
        <v>1657</v>
      </c>
      <c r="J127" s="266" t="s">
        <v>1706</v>
      </c>
      <c r="K127" s="314"/>
    </row>
    <row r="128" s="1" customFormat="1" ht="15" customHeight="1">
      <c r="B128" s="311"/>
      <c r="C128" s="266" t="s">
        <v>88</v>
      </c>
      <c r="D128" s="266"/>
      <c r="E128" s="266"/>
      <c r="F128" s="289" t="s">
        <v>1655</v>
      </c>
      <c r="G128" s="266"/>
      <c r="H128" s="266" t="s">
        <v>1707</v>
      </c>
      <c r="I128" s="266" t="s">
        <v>1657</v>
      </c>
      <c r="J128" s="266" t="s">
        <v>1706</v>
      </c>
      <c r="K128" s="314"/>
    </row>
    <row r="129" s="1" customFormat="1" ht="15" customHeight="1">
      <c r="B129" s="311"/>
      <c r="C129" s="266" t="s">
        <v>1666</v>
      </c>
      <c r="D129" s="266"/>
      <c r="E129" s="266"/>
      <c r="F129" s="289" t="s">
        <v>1661</v>
      </c>
      <c r="G129" s="266"/>
      <c r="H129" s="266" t="s">
        <v>1667</v>
      </c>
      <c r="I129" s="266" t="s">
        <v>1657</v>
      </c>
      <c r="J129" s="266">
        <v>15</v>
      </c>
      <c r="K129" s="314"/>
    </row>
    <row r="130" s="1" customFormat="1" ht="15" customHeight="1">
      <c r="B130" s="311"/>
      <c r="C130" s="292" t="s">
        <v>1668</v>
      </c>
      <c r="D130" s="292"/>
      <c r="E130" s="292"/>
      <c r="F130" s="293" t="s">
        <v>1661</v>
      </c>
      <c r="G130" s="292"/>
      <c r="H130" s="292" t="s">
        <v>1669</v>
      </c>
      <c r="I130" s="292" t="s">
        <v>1657</v>
      </c>
      <c r="J130" s="292">
        <v>15</v>
      </c>
      <c r="K130" s="314"/>
    </row>
    <row r="131" s="1" customFormat="1" ht="15" customHeight="1">
      <c r="B131" s="311"/>
      <c r="C131" s="292" t="s">
        <v>1670</v>
      </c>
      <c r="D131" s="292"/>
      <c r="E131" s="292"/>
      <c r="F131" s="293" t="s">
        <v>1661</v>
      </c>
      <c r="G131" s="292"/>
      <c r="H131" s="292" t="s">
        <v>1671</v>
      </c>
      <c r="I131" s="292" t="s">
        <v>1657</v>
      </c>
      <c r="J131" s="292">
        <v>20</v>
      </c>
      <c r="K131" s="314"/>
    </row>
    <row r="132" s="1" customFormat="1" ht="15" customHeight="1">
      <c r="B132" s="311"/>
      <c r="C132" s="292" t="s">
        <v>1672</v>
      </c>
      <c r="D132" s="292"/>
      <c r="E132" s="292"/>
      <c r="F132" s="293" t="s">
        <v>1661</v>
      </c>
      <c r="G132" s="292"/>
      <c r="H132" s="292" t="s">
        <v>1673</v>
      </c>
      <c r="I132" s="292" t="s">
        <v>1657</v>
      </c>
      <c r="J132" s="292">
        <v>20</v>
      </c>
      <c r="K132" s="314"/>
    </row>
    <row r="133" s="1" customFormat="1" ht="15" customHeight="1">
      <c r="B133" s="311"/>
      <c r="C133" s="266" t="s">
        <v>1660</v>
      </c>
      <c r="D133" s="266"/>
      <c r="E133" s="266"/>
      <c r="F133" s="289" t="s">
        <v>1661</v>
      </c>
      <c r="G133" s="266"/>
      <c r="H133" s="266" t="s">
        <v>1695</v>
      </c>
      <c r="I133" s="266" t="s">
        <v>1657</v>
      </c>
      <c r="J133" s="266">
        <v>50</v>
      </c>
      <c r="K133" s="314"/>
    </row>
    <row r="134" s="1" customFormat="1" ht="15" customHeight="1">
      <c r="B134" s="311"/>
      <c r="C134" s="266" t="s">
        <v>1674</v>
      </c>
      <c r="D134" s="266"/>
      <c r="E134" s="266"/>
      <c r="F134" s="289" t="s">
        <v>1661</v>
      </c>
      <c r="G134" s="266"/>
      <c r="H134" s="266" t="s">
        <v>1695</v>
      </c>
      <c r="I134" s="266" t="s">
        <v>1657</v>
      </c>
      <c r="J134" s="266">
        <v>50</v>
      </c>
      <c r="K134" s="314"/>
    </row>
    <row r="135" s="1" customFormat="1" ht="15" customHeight="1">
      <c r="B135" s="311"/>
      <c r="C135" s="266" t="s">
        <v>1680</v>
      </c>
      <c r="D135" s="266"/>
      <c r="E135" s="266"/>
      <c r="F135" s="289" t="s">
        <v>1661</v>
      </c>
      <c r="G135" s="266"/>
      <c r="H135" s="266" t="s">
        <v>1695</v>
      </c>
      <c r="I135" s="266" t="s">
        <v>1657</v>
      </c>
      <c r="J135" s="266">
        <v>50</v>
      </c>
      <c r="K135" s="314"/>
    </row>
    <row r="136" s="1" customFormat="1" ht="15" customHeight="1">
      <c r="B136" s="311"/>
      <c r="C136" s="266" t="s">
        <v>1682</v>
      </c>
      <c r="D136" s="266"/>
      <c r="E136" s="266"/>
      <c r="F136" s="289" t="s">
        <v>1661</v>
      </c>
      <c r="G136" s="266"/>
      <c r="H136" s="266" t="s">
        <v>1695</v>
      </c>
      <c r="I136" s="266" t="s">
        <v>1657</v>
      </c>
      <c r="J136" s="266">
        <v>50</v>
      </c>
      <c r="K136" s="314"/>
    </row>
    <row r="137" s="1" customFormat="1" ht="15" customHeight="1">
      <c r="B137" s="311"/>
      <c r="C137" s="266" t="s">
        <v>1683</v>
      </c>
      <c r="D137" s="266"/>
      <c r="E137" s="266"/>
      <c r="F137" s="289" t="s">
        <v>1661</v>
      </c>
      <c r="G137" s="266"/>
      <c r="H137" s="266" t="s">
        <v>1708</v>
      </c>
      <c r="I137" s="266" t="s">
        <v>1657</v>
      </c>
      <c r="J137" s="266">
        <v>255</v>
      </c>
      <c r="K137" s="314"/>
    </row>
    <row r="138" s="1" customFormat="1" ht="15" customHeight="1">
      <c r="B138" s="311"/>
      <c r="C138" s="266" t="s">
        <v>1685</v>
      </c>
      <c r="D138" s="266"/>
      <c r="E138" s="266"/>
      <c r="F138" s="289" t="s">
        <v>1655</v>
      </c>
      <c r="G138" s="266"/>
      <c r="H138" s="266" t="s">
        <v>1709</v>
      </c>
      <c r="I138" s="266" t="s">
        <v>1687</v>
      </c>
      <c r="J138" s="266"/>
      <c r="K138" s="314"/>
    </row>
    <row r="139" s="1" customFormat="1" ht="15" customHeight="1">
      <c r="B139" s="311"/>
      <c r="C139" s="266" t="s">
        <v>1688</v>
      </c>
      <c r="D139" s="266"/>
      <c r="E139" s="266"/>
      <c r="F139" s="289" t="s">
        <v>1655</v>
      </c>
      <c r="G139" s="266"/>
      <c r="H139" s="266" t="s">
        <v>1710</v>
      </c>
      <c r="I139" s="266" t="s">
        <v>1690</v>
      </c>
      <c r="J139" s="266"/>
      <c r="K139" s="314"/>
    </row>
    <row r="140" s="1" customFormat="1" ht="15" customHeight="1">
      <c r="B140" s="311"/>
      <c r="C140" s="266" t="s">
        <v>1691</v>
      </c>
      <c r="D140" s="266"/>
      <c r="E140" s="266"/>
      <c r="F140" s="289" t="s">
        <v>1655</v>
      </c>
      <c r="G140" s="266"/>
      <c r="H140" s="266" t="s">
        <v>1691</v>
      </c>
      <c r="I140" s="266" t="s">
        <v>1690</v>
      </c>
      <c r="J140" s="266"/>
      <c r="K140" s="314"/>
    </row>
    <row r="141" s="1" customFormat="1" ht="15" customHeight="1">
      <c r="B141" s="311"/>
      <c r="C141" s="266" t="s">
        <v>38</v>
      </c>
      <c r="D141" s="266"/>
      <c r="E141" s="266"/>
      <c r="F141" s="289" t="s">
        <v>1655</v>
      </c>
      <c r="G141" s="266"/>
      <c r="H141" s="266" t="s">
        <v>1711</v>
      </c>
      <c r="I141" s="266" t="s">
        <v>1690</v>
      </c>
      <c r="J141" s="266"/>
      <c r="K141" s="314"/>
    </row>
    <row r="142" s="1" customFormat="1" ht="15" customHeight="1">
      <c r="B142" s="311"/>
      <c r="C142" s="266" t="s">
        <v>1712</v>
      </c>
      <c r="D142" s="266"/>
      <c r="E142" s="266"/>
      <c r="F142" s="289" t="s">
        <v>1655</v>
      </c>
      <c r="G142" s="266"/>
      <c r="H142" s="266" t="s">
        <v>1713</v>
      </c>
      <c r="I142" s="266" t="s">
        <v>1690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1714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1649</v>
      </c>
      <c r="D148" s="281"/>
      <c r="E148" s="281"/>
      <c r="F148" s="281" t="s">
        <v>1650</v>
      </c>
      <c r="G148" s="282"/>
      <c r="H148" s="281" t="s">
        <v>54</v>
      </c>
      <c r="I148" s="281" t="s">
        <v>57</v>
      </c>
      <c r="J148" s="281" t="s">
        <v>1651</v>
      </c>
      <c r="K148" s="280"/>
    </row>
    <row r="149" s="1" customFormat="1" ht="17.25" customHeight="1">
      <c r="B149" s="278"/>
      <c r="C149" s="283" t="s">
        <v>1652</v>
      </c>
      <c r="D149" s="283"/>
      <c r="E149" s="283"/>
      <c r="F149" s="284" t="s">
        <v>1653</v>
      </c>
      <c r="G149" s="285"/>
      <c r="H149" s="283"/>
      <c r="I149" s="283"/>
      <c r="J149" s="283" t="s">
        <v>1654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1658</v>
      </c>
      <c r="D151" s="266"/>
      <c r="E151" s="266"/>
      <c r="F151" s="319" t="s">
        <v>1655</v>
      </c>
      <c r="G151" s="266"/>
      <c r="H151" s="318" t="s">
        <v>1695</v>
      </c>
      <c r="I151" s="318" t="s">
        <v>1657</v>
      </c>
      <c r="J151" s="318">
        <v>120</v>
      </c>
      <c r="K151" s="314"/>
    </row>
    <row r="152" s="1" customFormat="1" ht="15" customHeight="1">
      <c r="B152" s="291"/>
      <c r="C152" s="318" t="s">
        <v>1704</v>
      </c>
      <c r="D152" s="266"/>
      <c r="E152" s="266"/>
      <c r="F152" s="319" t="s">
        <v>1655</v>
      </c>
      <c r="G152" s="266"/>
      <c r="H152" s="318" t="s">
        <v>1715</v>
      </c>
      <c r="I152" s="318" t="s">
        <v>1657</v>
      </c>
      <c r="J152" s="318" t="s">
        <v>1706</v>
      </c>
      <c r="K152" s="314"/>
    </row>
    <row r="153" s="1" customFormat="1" ht="15" customHeight="1">
      <c r="B153" s="291"/>
      <c r="C153" s="318" t="s">
        <v>88</v>
      </c>
      <c r="D153" s="266"/>
      <c r="E153" s="266"/>
      <c r="F153" s="319" t="s">
        <v>1655</v>
      </c>
      <c r="G153" s="266"/>
      <c r="H153" s="318" t="s">
        <v>1716</v>
      </c>
      <c r="I153" s="318" t="s">
        <v>1657</v>
      </c>
      <c r="J153" s="318" t="s">
        <v>1706</v>
      </c>
      <c r="K153" s="314"/>
    </row>
    <row r="154" s="1" customFormat="1" ht="15" customHeight="1">
      <c r="B154" s="291"/>
      <c r="C154" s="318" t="s">
        <v>1660</v>
      </c>
      <c r="D154" s="266"/>
      <c r="E154" s="266"/>
      <c r="F154" s="319" t="s">
        <v>1661</v>
      </c>
      <c r="G154" s="266"/>
      <c r="H154" s="318" t="s">
        <v>1695</v>
      </c>
      <c r="I154" s="318" t="s">
        <v>1657</v>
      </c>
      <c r="J154" s="318">
        <v>50</v>
      </c>
      <c r="K154" s="314"/>
    </row>
    <row r="155" s="1" customFormat="1" ht="15" customHeight="1">
      <c r="B155" s="291"/>
      <c r="C155" s="318" t="s">
        <v>1663</v>
      </c>
      <c r="D155" s="266"/>
      <c r="E155" s="266"/>
      <c r="F155" s="319" t="s">
        <v>1655</v>
      </c>
      <c r="G155" s="266"/>
      <c r="H155" s="318" t="s">
        <v>1695</v>
      </c>
      <c r="I155" s="318" t="s">
        <v>1665</v>
      </c>
      <c r="J155" s="318"/>
      <c r="K155" s="314"/>
    </row>
    <row r="156" s="1" customFormat="1" ht="15" customHeight="1">
      <c r="B156" s="291"/>
      <c r="C156" s="318" t="s">
        <v>1674</v>
      </c>
      <c r="D156" s="266"/>
      <c r="E156" s="266"/>
      <c r="F156" s="319" t="s">
        <v>1661</v>
      </c>
      <c r="G156" s="266"/>
      <c r="H156" s="318" t="s">
        <v>1695</v>
      </c>
      <c r="I156" s="318" t="s">
        <v>1657</v>
      </c>
      <c r="J156" s="318">
        <v>50</v>
      </c>
      <c r="K156" s="314"/>
    </row>
    <row r="157" s="1" customFormat="1" ht="15" customHeight="1">
      <c r="B157" s="291"/>
      <c r="C157" s="318" t="s">
        <v>1682</v>
      </c>
      <c r="D157" s="266"/>
      <c r="E157" s="266"/>
      <c r="F157" s="319" t="s">
        <v>1661</v>
      </c>
      <c r="G157" s="266"/>
      <c r="H157" s="318" t="s">
        <v>1695</v>
      </c>
      <c r="I157" s="318" t="s">
        <v>1657</v>
      </c>
      <c r="J157" s="318">
        <v>50</v>
      </c>
      <c r="K157" s="314"/>
    </row>
    <row r="158" s="1" customFormat="1" ht="15" customHeight="1">
      <c r="B158" s="291"/>
      <c r="C158" s="318" t="s">
        <v>1680</v>
      </c>
      <c r="D158" s="266"/>
      <c r="E158" s="266"/>
      <c r="F158" s="319" t="s">
        <v>1661</v>
      </c>
      <c r="G158" s="266"/>
      <c r="H158" s="318" t="s">
        <v>1695</v>
      </c>
      <c r="I158" s="318" t="s">
        <v>1657</v>
      </c>
      <c r="J158" s="318">
        <v>50</v>
      </c>
      <c r="K158" s="314"/>
    </row>
    <row r="159" s="1" customFormat="1" ht="15" customHeight="1">
      <c r="B159" s="291"/>
      <c r="C159" s="318" t="s">
        <v>116</v>
      </c>
      <c r="D159" s="266"/>
      <c r="E159" s="266"/>
      <c r="F159" s="319" t="s">
        <v>1655</v>
      </c>
      <c r="G159" s="266"/>
      <c r="H159" s="318" t="s">
        <v>1717</v>
      </c>
      <c r="I159" s="318" t="s">
        <v>1657</v>
      </c>
      <c r="J159" s="318" t="s">
        <v>1718</v>
      </c>
      <c r="K159" s="314"/>
    </row>
    <row r="160" s="1" customFormat="1" ht="15" customHeight="1">
      <c r="B160" s="291"/>
      <c r="C160" s="318" t="s">
        <v>1719</v>
      </c>
      <c r="D160" s="266"/>
      <c r="E160" s="266"/>
      <c r="F160" s="319" t="s">
        <v>1655</v>
      </c>
      <c r="G160" s="266"/>
      <c r="H160" s="318" t="s">
        <v>1720</v>
      </c>
      <c r="I160" s="318" t="s">
        <v>1690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1721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1649</v>
      </c>
      <c r="D166" s="281"/>
      <c r="E166" s="281"/>
      <c r="F166" s="281" t="s">
        <v>1650</v>
      </c>
      <c r="G166" s="323"/>
      <c r="H166" s="324" t="s">
        <v>54</v>
      </c>
      <c r="I166" s="324" t="s">
        <v>57</v>
      </c>
      <c r="J166" s="281" t="s">
        <v>1651</v>
      </c>
      <c r="K166" s="258"/>
    </row>
    <row r="167" s="1" customFormat="1" ht="17.25" customHeight="1">
      <c r="B167" s="259"/>
      <c r="C167" s="283" t="s">
        <v>1652</v>
      </c>
      <c r="D167" s="283"/>
      <c r="E167" s="283"/>
      <c r="F167" s="284" t="s">
        <v>1653</v>
      </c>
      <c r="G167" s="325"/>
      <c r="H167" s="326"/>
      <c r="I167" s="326"/>
      <c r="J167" s="283" t="s">
        <v>1654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1658</v>
      </c>
      <c r="D169" s="266"/>
      <c r="E169" s="266"/>
      <c r="F169" s="289" t="s">
        <v>1655</v>
      </c>
      <c r="G169" s="266"/>
      <c r="H169" s="266" t="s">
        <v>1695</v>
      </c>
      <c r="I169" s="266" t="s">
        <v>1657</v>
      </c>
      <c r="J169" s="266">
        <v>120</v>
      </c>
      <c r="K169" s="314"/>
    </row>
    <row r="170" s="1" customFormat="1" ht="15" customHeight="1">
      <c r="B170" s="291"/>
      <c r="C170" s="266" t="s">
        <v>1704</v>
      </c>
      <c r="D170" s="266"/>
      <c r="E170" s="266"/>
      <c r="F170" s="289" t="s">
        <v>1655</v>
      </c>
      <c r="G170" s="266"/>
      <c r="H170" s="266" t="s">
        <v>1705</v>
      </c>
      <c r="I170" s="266" t="s">
        <v>1657</v>
      </c>
      <c r="J170" s="266" t="s">
        <v>1706</v>
      </c>
      <c r="K170" s="314"/>
    </row>
    <row r="171" s="1" customFormat="1" ht="15" customHeight="1">
      <c r="B171" s="291"/>
      <c r="C171" s="266" t="s">
        <v>88</v>
      </c>
      <c r="D171" s="266"/>
      <c r="E171" s="266"/>
      <c r="F171" s="289" t="s">
        <v>1655</v>
      </c>
      <c r="G171" s="266"/>
      <c r="H171" s="266" t="s">
        <v>1722</v>
      </c>
      <c r="I171" s="266" t="s">
        <v>1657</v>
      </c>
      <c r="J171" s="266" t="s">
        <v>1706</v>
      </c>
      <c r="K171" s="314"/>
    </row>
    <row r="172" s="1" customFormat="1" ht="15" customHeight="1">
      <c r="B172" s="291"/>
      <c r="C172" s="266" t="s">
        <v>1660</v>
      </c>
      <c r="D172" s="266"/>
      <c r="E172" s="266"/>
      <c r="F172" s="289" t="s">
        <v>1661</v>
      </c>
      <c r="G172" s="266"/>
      <c r="H172" s="266" t="s">
        <v>1722</v>
      </c>
      <c r="I172" s="266" t="s">
        <v>1657</v>
      </c>
      <c r="J172" s="266">
        <v>50</v>
      </c>
      <c r="K172" s="314"/>
    </row>
    <row r="173" s="1" customFormat="1" ht="15" customHeight="1">
      <c r="B173" s="291"/>
      <c r="C173" s="266" t="s">
        <v>1663</v>
      </c>
      <c r="D173" s="266"/>
      <c r="E173" s="266"/>
      <c r="F173" s="289" t="s">
        <v>1655</v>
      </c>
      <c r="G173" s="266"/>
      <c r="H173" s="266" t="s">
        <v>1722</v>
      </c>
      <c r="I173" s="266" t="s">
        <v>1665</v>
      </c>
      <c r="J173" s="266"/>
      <c r="K173" s="314"/>
    </row>
    <row r="174" s="1" customFormat="1" ht="15" customHeight="1">
      <c r="B174" s="291"/>
      <c r="C174" s="266" t="s">
        <v>1674</v>
      </c>
      <c r="D174" s="266"/>
      <c r="E174" s="266"/>
      <c r="F174" s="289" t="s">
        <v>1661</v>
      </c>
      <c r="G174" s="266"/>
      <c r="H174" s="266" t="s">
        <v>1722</v>
      </c>
      <c r="I174" s="266" t="s">
        <v>1657</v>
      </c>
      <c r="J174" s="266">
        <v>50</v>
      </c>
      <c r="K174" s="314"/>
    </row>
    <row r="175" s="1" customFormat="1" ht="15" customHeight="1">
      <c r="B175" s="291"/>
      <c r="C175" s="266" t="s">
        <v>1682</v>
      </c>
      <c r="D175" s="266"/>
      <c r="E175" s="266"/>
      <c r="F175" s="289" t="s">
        <v>1661</v>
      </c>
      <c r="G175" s="266"/>
      <c r="H175" s="266" t="s">
        <v>1722</v>
      </c>
      <c r="I175" s="266" t="s">
        <v>1657</v>
      </c>
      <c r="J175" s="266">
        <v>50</v>
      </c>
      <c r="K175" s="314"/>
    </row>
    <row r="176" s="1" customFormat="1" ht="15" customHeight="1">
      <c r="B176" s="291"/>
      <c r="C176" s="266" t="s">
        <v>1680</v>
      </c>
      <c r="D176" s="266"/>
      <c r="E176" s="266"/>
      <c r="F176" s="289" t="s">
        <v>1661</v>
      </c>
      <c r="G176" s="266"/>
      <c r="H176" s="266" t="s">
        <v>1722</v>
      </c>
      <c r="I176" s="266" t="s">
        <v>1657</v>
      </c>
      <c r="J176" s="266">
        <v>50</v>
      </c>
      <c r="K176" s="314"/>
    </row>
    <row r="177" s="1" customFormat="1" ht="15" customHeight="1">
      <c r="B177" s="291"/>
      <c r="C177" s="266" t="s">
        <v>127</v>
      </c>
      <c r="D177" s="266"/>
      <c r="E177" s="266"/>
      <c r="F177" s="289" t="s">
        <v>1655</v>
      </c>
      <c r="G177" s="266"/>
      <c r="H177" s="266" t="s">
        <v>1723</v>
      </c>
      <c r="I177" s="266" t="s">
        <v>1724</v>
      </c>
      <c r="J177" s="266"/>
      <c r="K177" s="314"/>
    </row>
    <row r="178" s="1" customFormat="1" ht="15" customHeight="1">
      <c r="B178" s="291"/>
      <c r="C178" s="266" t="s">
        <v>57</v>
      </c>
      <c r="D178" s="266"/>
      <c r="E178" s="266"/>
      <c r="F178" s="289" t="s">
        <v>1655</v>
      </c>
      <c r="G178" s="266"/>
      <c r="H178" s="266" t="s">
        <v>1725</v>
      </c>
      <c r="I178" s="266" t="s">
        <v>1726</v>
      </c>
      <c r="J178" s="266">
        <v>1</v>
      </c>
      <c r="K178" s="314"/>
    </row>
    <row r="179" s="1" customFormat="1" ht="15" customHeight="1">
      <c r="B179" s="291"/>
      <c r="C179" s="266" t="s">
        <v>53</v>
      </c>
      <c r="D179" s="266"/>
      <c r="E179" s="266"/>
      <c r="F179" s="289" t="s">
        <v>1655</v>
      </c>
      <c r="G179" s="266"/>
      <c r="H179" s="266" t="s">
        <v>1727</v>
      </c>
      <c r="I179" s="266" t="s">
        <v>1657</v>
      </c>
      <c r="J179" s="266">
        <v>20</v>
      </c>
      <c r="K179" s="314"/>
    </row>
    <row r="180" s="1" customFormat="1" ht="15" customHeight="1">
      <c r="B180" s="291"/>
      <c r="C180" s="266" t="s">
        <v>54</v>
      </c>
      <c r="D180" s="266"/>
      <c r="E180" s="266"/>
      <c r="F180" s="289" t="s">
        <v>1655</v>
      </c>
      <c r="G180" s="266"/>
      <c r="H180" s="266" t="s">
        <v>1728</v>
      </c>
      <c r="I180" s="266" t="s">
        <v>1657</v>
      </c>
      <c r="J180" s="266">
        <v>255</v>
      </c>
      <c r="K180" s="314"/>
    </row>
    <row r="181" s="1" customFormat="1" ht="15" customHeight="1">
      <c r="B181" s="291"/>
      <c r="C181" s="266" t="s">
        <v>128</v>
      </c>
      <c r="D181" s="266"/>
      <c r="E181" s="266"/>
      <c r="F181" s="289" t="s">
        <v>1655</v>
      </c>
      <c r="G181" s="266"/>
      <c r="H181" s="266" t="s">
        <v>1619</v>
      </c>
      <c r="I181" s="266" t="s">
        <v>1657</v>
      </c>
      <c r="J181" s="266">
        <v>10</v>
      </c>
      <c r="K181" s="314"/>
    </row>
    <row r="182" s="1" customFormat="1" ht="15" customHeight="1">
      <c r="B182" s="291"/>
      <c r="C182" s="266" t="s">
        <v>129</v>
      </c>
      <c r="D182" s="266"/>
      <c r="E182" s="266"/>
      <c r="F182" s="289" t="s">
        <v>1655</v>
      </c>
      <c r="G182" s="266"/>
      <c r="H182" s="266" t="s">
        <v>1729</v>
      </c>
      <c r="I182" s="266" t="s">
        <v>1690</v>
      </c>
      <c r="J182" s="266"/>
      <c r="K182" s="314"/>
    </row>
    <row r="183" s="1" customFormat="1" ht="15" customHeight="1">
      <c r="B183" s="291"/>
      <c r="C183" s="266" t="s">
        <v>1730</v>
      </c>
      <c r="D183" s="266"/>
      <c r="E183" s="266"/>
      <c r="F183" s="289" t="s">
        <v>1655</v>
      </c>
      <c r="G183" s="266"/>
      <c r="H183" s="266" t="s">
        <v>1731</v>
      </c>
      <c r="I183" s="266" t="s">
        <v>1690</v>
      </c>
      <c r="J183" s="266"/>
      <c r="K183" s="314"/>
    </row>
    <row r="184" s="1" customFormat="1" ht="15" customHeight="1">
      <c r="B184" s="291"/>
      <c r="C184" s="266" t="s">
        <v>1719</v>
      </c>
      <c r="D184" s="266"/>
      <c r="E184" s="266"/>
      <c r="F184" s="289" t="s">
        <v>1655</v>
      </c>
      <c r="G184" s="266"/>
      <c r="H184" s="266" t="s">
        <v>1732</v>
      </c>
      <c r="I184" s="266" t="s">
        <v>1690</v>
      </c>
      <c r="J184" s="266"/>
      <c r="K184" s="314"/>
    </row>
    <row r="185" s="1" customFormat="1" ht="15" customHeight="1">
      <c r="B185" s="291"/>
      <c r="C185" s="266" t="s">
        <v>131</v>
      </c>
      <c r="D185" s="266"/>
      <c r="E185" s="266"/>
      <c r="F185" s="289" t="s">
        <v>1661</v>
      </c>
      <c r="G185" s="266"/>
      <c r="H185" s="266" t="s">
        <v>1733</v>
      </c>
      <c r="I185" s="266" t="s">
        <v>1657</v>
      </c>
      <c r="J185" s="266">
        <v>50</v>
      </c>
      <c r="K185" s="314"/>
    </row>
    <row r="186" s="1" customFormat="1" ht="15" customHeight="1">
      <c r="B186" s="291"/>
      <c r="C186" s="266" t="s">
        <v>1734</v>
      </c>
      <c r="D186" s="266"/>
      <c r="E186" s="266"/>
      <c r="F186" s="289" t="s">
        <v>1661</v>
      </c>
      <c r="G186" s="266"/>
      <c r="H186" s="266" t="s">
        <v>1735</v>
      </c>
      <c r="I186" s="266" t="s">
        <v>1736</v>
      </c>
      <c r="J186" s="266"/>
      <c r="K186" s="314"/>
    </row>
    <row r="187" s="1" customFormat="1" ht="15" customHeight="1">
      <c r="B187" s="291"/>
      <c r="C187" s="266" t="s">
        <v>1737</v>
      </c>
      <c r="D187" s="266"/>
      <c r="E187" s="266"/>
      <c r="F187" s="289" t="s">
        <v>1661</v>
      </c>
      <c r="G187" s="266"/>
      <c r="H187" s="266" t="s">
        <v>1738</v>
      </c>
      <c r="I187" s="266" t="s">
        <v>1736</v>
      </c>
      <c r="J187" s="266"/>
      <c r="K187" s="314"/>
    </row>
    <row r="188" s="1" customFormat="1" ht="15" customHeight="1">
      <c r="B188" s="291"/>
      <c r="C188" s="266" t="s">
        <v>1739</v>
      </c>
      <c r="D188" s="266"/>
      <c r="E188" s="266"/>
      <c r="F188" s="289" t="s">
        <v>1661</v>
      </c>
      <c r="G188" s="266"/>
      <c r="H188" s="266" t="s">
        <v>1740</v>
      </c>
      <c r="I188" s="266" t="s">
        <v>1736</v>
      </c>
      <c r="J188" s="266"/>
      <c r="K188" s="314"/>
    </row>
    <row r="189" s="1" customFormat="1" ht="15" customHeight="1">
      <c r="B189" s="291"/>
      <c r="C189" s="327" t="s">
        <v>1741</v>
      </c>
      <c r="D189" s="266"/>
      <c r="E189" s="266"/>
      <c r="F189" s="289" t="s">
        <v>1661</v>
      </c>
      <c r="G189" s="266"/>
      <c r="H189" s="266" t="s">
        <v>1742</v>
      </c>
      <c r="I189" s="266" t="s">
        <v>1743</v>
      </c>
      <c r="J189" s="328" t="s">
        <v>1744</v>
      </c>
      <c r="K189" s="314"/>
    </row>
    <row r="190" s="18" customFormat="1" ht="15" customHeight="1">
      <c r="B190" s="329"/>
      <c r="C190" s="330" t="s">
        <v>1745</v>
      </c>
      <c r="D190" s="331"/>
      <c r="E190" s="331"/>
      <c r="F190" s="332" t="s">
        <v>1661</v>
      </c>
      <c r="G190" s="331"/>
      <c r="H190" s="331" t="s">
        <v>1746</v>
      </c>
      <c r="I190" s="331" t="s">
        <v>1743</v>
      </c>
      <c r="J190" s="333" t="s">
        <v>1744</v>
      </c>
      <c r="K190" s="334"/>
    </row>
    <row r="191" s="1" customFormat="1" ht="15" customHeight="1">
      <c r="B191" s="291"/>
      <c r="C191" s="327" t="s">
        <v>42</v>
      </c>
      <c r="D191" s="266"/>
      <c r="E191" s="266"/>
      <c r="F191" s="289" t="s">
        <v>1655</v>
      </c>
      <c r="G191" s="266"/>
      <c r="H191" s="263" t="s">
        <v>1747</v>
      </c>
      <c r="I191" s="266" t="s">
        <v>1748</v>
      </c>
      <c r="J191" s="266"/>
      <c r="K191" s="314"/>
    </row>
    <row r="192" s="1" customFormat="1" ht="15" customHeight="1">
      <c r="B192" s="291"/>
      <c r="C192" s="327" t="s">
        <v>1749</v>
      </c>
      <c r="D192" s="266"/>
      <c r="E192" s="266"/>
      <c r="F192" s="289" t="s">
        <v>1655</v>
      </c>
      <c r="G192" s="266"/>
      <c r="H192" s="266" t="s">
        <v>1750</v>
      </c>
      <c r="I192" s="266" t="s">
        <v>1690</v>
      </c>
      <c r="J192" s="266"/>
      <c r="K192" s="314"/>
    </row>
    <row r="193" s="1" customFormat="1" ht="15" customHeight="1">
      <c r="B193" s="291"/>
      <c r="C193" s="327" t="s">
        <v>1751</v>
      </c>
      <c r="D193" s="266"/>
      <c r="E193" s="266"/>
      <c r="F193" s="289" t="s">
        <v>1655</v>
      </c>
      <c r="G193" s="266"/>
      <c r="H193" s="266" t="s">
        <v>1752</v>
      </c>
      <c r="I193" s="266" t="s">
        <v>1690</v>
      </c>
      <c r="J193" s="266"/>
      <c r="K193" s="314"/>
    </row>
    <row r="194" s="1" customFormat="1" ht="15" customHeight="1">
      <c r="B194" s="291"/>
      <c r="C194" s="327" t="s">
        <v>1753</v>
      </c>
      <c r="D194" s="266"/>
      <c r="E194" s="266"/>
      <c r="F194" s="289" t="s">
        <v>1661</v>
      </c>
      <c r="G194" s="266"/>
      <c r="H194" s="266" t="s">
        <v>1754</v>
      </c>
      <c r="I194" s="266" t="s">
        <v>1690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1755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1756</v>
      </c>
      <c r="D201" s="336"/>
      <c r="E201" s="336"/>
      <c r="F201" s="336" t="s">
        <v>1757</v>
      </c>
      <c r="G201" s="337"/>
      <c r="H201" s="336" t="s">
        <v>1758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1748</v>
      </c>
      <c r="D203" s="266"/>
      <c r="E203" s="266"/>
      <c r="F203" s="289" t="s">
        <v>43</v>
      </c>
      <c r="G203" s="266"/>
      <c r="H203" s="266" t="s">
        <v>1759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44</v>
      </c>
      <c r="G204" s="266"/>
      <c r="H204" s="266" t="s">
        <v>1760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1761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45</v>
      </c>
      <c r="G206" s="266"/>
      <c r="H206" s="266" t="s">
        <v>1762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46</v>
      </c>
      <c r="G207" s="266"/>
      <c r="H207" s="266" t="s">
        <v>1763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1702</v>
      </c>
      <c r="D209" s="266"/>
      <c r="E209" s="266"/>
      <c r="F209" s="289" t="s">
        <v>79</v>
      </c>
      <c r="G209" s="266"/>
      <c r="H209" s="266" t="s">
        <v>1764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1599</v>
      </c>
      <c r="G210" s="266"/>
      <c r="H210" s="266" t="s">
        <v>1600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1597</v>
      </c>
      <c r="G211" s="266"/>
      <c r="H211" s="266" t="s">
        <v>1765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1601</v>
      </c>
      <c r="G212" s="327"/>
      <c r="H212" s="318" t="s">
        <v>1602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1603</v>
      </c>
      <c r="G213" s="327"/>
      <c r="H213" s="318" t="s">
        <v>173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1726</v>
      </c>
      <c r="D215" s="266"/>
      <c r="E215" s="266"/>
      <c r="F215" s="289">
        <v>1</v>
      </c>
      <c r="G215" s="327"/>
      <c r="H215" s="318" t="s">
        <v>1766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1767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1768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1769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10" ma:contentTypeDescription="Vytvoří nový dokument" ma:contentTypeScope="" ma:versionID="cb88cb797e682ed9bc935fbf8b9b5597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9ff914e73258156edc1d2238b76469f4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9ed946-d003-49b5-99ac-ca25afd37a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40FC3B-4E40-4D52-ADE1-3F3587233C25}"/>
</file>

<file path=customXml/itemProps2.xml><?xml version="1.0" encoding="utf-8"?>
<ds:datastoreItem xmlns:ds="http://schemas.openxmlformats.org/officeDocument/2006/customXml" ds:itemID="{D52912B0-4BBA-439F-BCFF-2B4140B3345D}"/>
</file>

<file path=customXml/itemProps3.xml><?xml version="1.0" encoding="utf-8"?>
<ds:datastoreItem xmlns:ds="http://schemas.openxmlformats.org/officeDocument/2006/customXml" ds:itemID="{51B01F3E-D87F-4AEC-AA8B-8D3C470F68A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Jiří</dc:creator>
  <cp:lastModifiedBy>Jaroš Jiří</cp:lastModifiedBy>
  <dcterms:created xsi:type="dcterms:W3CDTF">2025-07-31T07:12:33Z</dcterms:created>
  <dcterms:modified xsi:type="dcterms:W3CDTF">2025-07-31T07:12:43Z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</Properties>
</file>