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Práce\Zakázky\Heliport_Brno_Bohunice\Rozpocty_DPS\09_Aktualizace 15.7.2025_protokol_vad_9_zapracovani_pripominek\export Kros_2025-07-31\"/>
    </mc:Choice>
  </mc:AlternateContent>
  <xr:revisionPtr revIDLastSave="1" documentId="11_C4E05FA05BCE103A8FC15A844D2B02E967EEE660" xr6:coauthVersionLast="47" xr6:coauthVersionMax="47" xr10:uidLastSave="{66BF4245-5DE6-45DF-B51D-F3A35621BC2E}"/>
  <bookViews>
    <workbookView xWindow="0" yWindow="0" windowWidth="0" windowHeight="0" xr2:uid="{00000000-000D-0000-FFFF-FFFF00000000}"/>
  </bookViews>
  <sheets>
    <sheet name="Rekapitulace stavby" sheetId="1" r:id="rId1"/>
    <sheet name="01 - VRN" sheetId="2" r:id="rId2"/>
    <sheet name="D1 - ASŘ" sheetId="3" r:id="rId3"/>
    <sheet name="D2.1 - ESIL- vyhřívání he..." sheetId="4" r:id="rId4"/>
    <sheet name="D2.2 - ESIL- strojovna SH..." sheetId="5" r:id="rId5"/>
    <sheet name="D3 - PBŘ" sheetId="6" r:id="rId6"/>
    <sheet name="D4 - Hašení" sheetId="7" r:id="rId7"/>
    <sheet name="D5 - Technologie" sheetId="8" r:id="rId8"/>
    <sheet name="D6 - EPS" sheetId="9" r:id="rId9"/>
    <sheet name="D7 - Slaboproud" sheetId="10" r:id="rId10"/>
    <sheet name="Pokyny pro vyplnění" sheetId="11" r:id="rId11"/>
  </sheets>
  <definedNames>
    <definedName name="_xlnm._FilterDatabase" localSheetId="1" hidden="1">'01 - VRN'!$C$85:$K$102</definedName>
    <definedName name="_xlnm._FilterDatabase" localSheetId="2" hidden="1">'D1 - ASŘ'!$C$95:$K$222</definedName>
    <definedName name="_xlnm._FilterDatabase" localSheetId="3" hidden="1">'D2.1 - ESIL- vyhřívání he...'!$C$95:$K$175</definedName>
    <definedName name="_xlnm._FilterDatabase" localSheetId="4" hidden="1">'D2.2 - ESIL- strojovna SH...'!$C$105:$K$368</definedName>
    <definedName name="_xlnm._FilterDatabase" localSheetId="5" hidden="1">'D3 - PBŘ'!$C$85:$K$88</definedName>
    <definedName name="_xlnm._FilterDatabase" localSheetId="6" hidden="1">'D4 - Hašení'!$C$87:$K$139</definedName>
    <definedName name="_xlnm._FilterDatabase" localSheetId="7" hidden="1">'D5 - Technologie'!$C$86:$K$133</definedName>
    <definedName name="_xlnm._FilterDatabase" localSheetId="8" hidden="1">'D6 - EPS'!$C$87:$K$130</definedName>
    <definedName name="_xlnm._FilterDatabase" localSheetId="9" hidden="1">'D7 - Slaboproud'!$C$87:$K$129</definedName>
    <definedName name="_xlnm.Print_Titles" localSheetId="0">'Rekapitulace stavby'!$52:$52</definedName>
    <definedName name="_xlnm.Print_Titles" localSheetId="1">'01 - VRN'!$85:$85</definedName>
    <definedName name="_xlnm.Print_Titles" localSheetId="2">'D1 - ASŘ'!$95:$95</definedName>
    <definedName name="_xlnm.Print_Titles" localSheetId="3">'D2.1 - ESIL- vyhřívání he...'!$95:$95</definedName>
    <definedName name="_xlnm.Print_Titles" localSheetId="4">'D2.2 - ESIL- strojovna SH...'!$105:$105</definedName>
    <definedName name="_xlnm.Print_Titles" localSheetId="5">'D3 - PBŘ'!$85:$85</definedName>
    <definedName name="_xlnm.Print_Titles" localSheetId="6">'D4 - Hašení'!$87:$87</definedName>
    <definedName name="_xlnm.Print_Titles" localSheetId="7">'D5 - Technologie'!$86:$86</definedName>
    <definedName name="_xlnm.Print_Titles" localSheetId="8">'D6 - EPS'!$87:$87</definedName>
    <definedName name="_xlnm.Print_Titles" localSheetId="9">'D7 - Slaboproud'!$87:$87</definedName>
    <definedName name="_xlnm.Print_Area" localSheetId="0">'Rekapitulace stavby'!$D$4:$AO$36,'Rekapitulace stavby'!$C$42:$AQ$66</definedName>
    <definedName name="_xlnm.Print_Area" localSheetId="1">'01 - VRN'!$C$4:$J$39,'01 - VRN'!$C$45:$J$67,'01 - VRN'!$C$73:$K$102</definedName>
    <definedName name="_xlnm.Print_Area" localSheetId="2">'D1 - ASŘ'!$C$4:$J$41,'D1 - ASŘ'!$C$47:$J$75,'D1 - ASŘ'!$C$81:$K$222</definedName>
    <definedName name="_xlnm.Print_Area" localSheetId="3">'D2.1 - ESIL- vyhřívání he...'!$C$4:$J$43,'D2.1 - ESIL- vyhřívání he...'!$C$49:$J$73,'D2.1 - ESIL- vyhřívání he...'!$C$79:$K$175</definedName>
    <definedName name="_xlnm.Print_Area" localSheetId="4">'D2.2 - ESIL- strojovna SH...'!$C$4:$J$43,'D2.2 - ESIL- strojovna SH...'!$C$49:$J$83,'D2.2 - ESIL- strojovna SH...'!$C$89:$K$368</definedName>
    <definedName name="_xlnm.Print_Area" localSheetId="5">'D3 - PBŘ'!$C$4:$J$41,'D3 - PBŘ'!$C$47:$J$65,'D3 - PBŘ'!$C$71:$K$88</definedName>
    <definedName name="_xlnm.Print_Area" localSheetId="6">'D4 - Hašení'!$C$4:$J$41,'D4 - Hašení'!$C$47:$J$67,'D4 - Hašení'!$C$73:$K$139</definedName>
    <definedName name="_xlnm.Print_Area" localSheetId="7">'D5 - Technologie'!$C$4:$J$41,'D5 - Technologie'!$C$47:$J$66,'D5 - Technologie'!$C$72:$K$133</definedName>
    <definedName name="_xlnm.Print_Area" localSheetId="8">'D6 - EPS'!$C$4:$J$41,'D6 - EPS'!$C$47:$J$67,'D6 - EPS'!$C$73:$K$130</definedName>
    <definedName name="_xlnm.Print_Area" localSheetId="9">'D7 - Slaboproud'!$C$4:$J$41,'D7 - Slaboproud'!$C$47:$J$67,'D7 - Slaboproud'!$C$73:$K$129</definedName>
    <definedName name="_xlnm.Print_Area" localSheetId="10">'Pokyny pro vyplnění'!$B$2:$K$71,'Pokyny pro vyplnění'!$B$74:$K$118,'Pokyny pro vyplnění'!$B$121:$K$161,'Pokyny pro vyplnění'!$B$164:$K$219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0" l="1"/>
  <c r="J38" i="10"/>
  <c r="AY65" i="1"/>
  <c r="J37" i="10"/>
  <c r="AX65" i="1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4" i="10"/>
  <c r="BH124" i="10"/>
  <c r="BG124" i="10"/>
  <c r="BF124" i="10"/>
  <c r="T124" i="10"/>
  <c r="R124" i="10"/>
  <c r="P124" i="10"/>
  <c r="BI122" i="10"/>
  <c r="BH122" i="10"/>
  <c r="BG122" i="10"/>
  <c r="BF122" i="10"/>
  <c r="T122" i="10"/>
  <c r="R122" i="10"/>
  <c r="P122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5" i="10"/>
  <c r="BH115" i="10"/>
  <c r="BG115" i="10"/>
  <c r="BF115" i="10"/>
  <c r="T115" i="10"/>
  <c r="R115" i="10"/>
  <c r="P115" i="10"/>
  <c r="BI113" i="10"/>
  <c r="BH113" i="10"/>
  <c r="BG113" i="10"/>
  <c r="BF113" i="10"/>
  <c r="T113" i="10"/>
  <c r="R113" i="10"/>
  <c r="P113" i="10"/>
  <c r="BI111" i="10"/>
  <c r="BH111" i="10"/>
  <c r="BG111" i="10"/>
  <c r="BF111" i="10"/>
  <c r="T111" i="10"/>
  <c r="R111" i="10"/>
  <c r="P111" i="10"/>
  <c r="BI109" i="10"/>
  <c r="BH109" i="10"/>
  <c r="BG109" i="10"/>
  <c r="BF109" i="10"/>
  <c r="T109" i="10"/>
  <c r="R109" i="10"/>
  <c r="P109" i="10"/>
  <c r="BI107" i="10"/>
  <c r="BH107" i="10"/>
  <c r="BG107" i="10"/>
  <c r="BF107" i="10"/>
  <c r="T107" i="10"/>
  <c r="R107" i="10"/>
  <c r="P107" i="10"/>
  <c r="BI105" i="10"/>
  <c r="BH105" i="10"/>
  <c r="BG105" i="10"/>
  <c r="BF105" i="10"/>
  <c r="T105" i="10"/>
  <c r="R105" i="10"/>
  <c r="P105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99" i="10"/>
  <c r="BH99" i="10"/>
  <c r="BG99" i="10"/>
  <c r="BF99" i="10"/>
  <c r="T99" i="10"/>
  <c r="R99" i="10"/>
  <c r="P99" i="10"/>
  <c r="BI97" i="10"/>
  <c r="BH97" i="10"/>
  <c r="BG97" i="10"/>
  <c r="BF97" i="10"/>
  <c r="T97" i="10"/>
  <c r="R97" i="10"/>
  <c r="P97" i="10"/>
  <c r="BI95" i="10"/>
  <c r="BH95" i="10"/>
  <c r="BG95" i="10"/>
  <c r="BF95" i="10"/>
  <c r="T95" i="10"/>
  <c r="R95" i="10"/>
  <c r="P95" i="10"/>
  <c r="BI93" i="10"/>
  <c r="BH93" i="10"/>
  <c r="BG93" i="10"/>
  <c r="BF93" i="10"/>
  <c r="T93" i="10"/>
  <c r="R93" i="10"/>
  <c r="P93" i="10"/>
  <c r="BI91" i="10"/>
  <c r="BH91" i="10"/>
  <c r="BG91" i="10"/>
  <c r="BF91" i="10"/>
  <c r="T91" i="10"/>
  <c r="R91" i="10"/>
  <c r="P91" i="10"/>
  <c r="J85" i="10"/>
  <c r="J84" i="10"/>
  <c r="F84" i="10"/>
  <c r="F82" i="10"/>
  <c r="E80" i="10"/>
  <c r="J59" i="10"/>
  <c r="J58" i="10"/>
  <c r="F58" i="10"/>
  <c r="F56" i="10"/>
  <c r="E54" i="10"/>
  <c r="J20" i="10"/>
  <c r="E20" i="10"/>
  <c r="F85" i="10"/>
  <c r="J19" i="10"/>
  <c r="J14" i="10"/>
  <c r="J82" i="10"/>
  <c r="E7" i="10"/>
  <c r="E50" i="10"/>
  <c r="J39" i="9"/>
  <c r="J38" i="9"/>
  <c r="AY64" i="1"/>
  <c r="J37" i="9"/>
  <c r="AX64" i="1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J85" i="9"/>
  <c r="J84" i="9"/>
  <c r="F84" i="9"/>
  <c r="F82" i="9"/>
  <c r="E80" i="9"/>
  <c r="J59" i="9"/>
  <c r="J58" i="9"/>
  <c r="F58" i="9"/>
  <c r="F56" i="9"/>
  <c r="E54" i="9"/>
  <c r="J20" i="9"/>
  <c r="E20" i="9"/>
  <c r="F85" i="9"/>
  <c r="J19" i="9"/>
  <c r="J14" i="9"/>
  <c r="J82" i="9"/>
  <c r="E7" i="9"/>
  <c r="E50" i="9"/>
  <c r="J39" i="8"/>
  <c r="J38" i="8"/>
  <c r="AY63" i="1"/>
  <c r="J37" i="8"/>
  <c r="AX63" i="1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3" i="8"/>
  <c r="BH93" i="8"/>
  <c r="BG93" i="8"/>
  <c r="BF93" i="8"/>
  <c r="T93" i="8"/>
  <c r="R93" i="8"/>
  <c r="P93" i="8"/>
  <c r="BI91" i="8"/>
  <c r="BH91" i="8"/>
  <c r="BG91" i="8"/>
  <c r="BF91" i="8"/>
  <c r="T91" i="8"/>
  <c r="R91" i="8"/>
  <c r="P91" i="8"/>
  <c r="BI89" i="8"/>
  <c r="BH89" i="8"/>
  <c r="BG89" i="8"/>
  <c r="BF89" i="8"/>
  <c r="T89" i="8"/>
  <c r="R89" i="8"/>
  <c r="P89" i="8"/>
  <c r="J84" i="8"/>
  <c r="J83" i="8"/>
  <c r="F83" i="8"/>
  <c r="F81" i="8"/>
  <c r="E79" i="8"/>
  <c r="J59" i="8"/>
  <c r="J58" i="8"/>
  <c r="F58" i="8"/>
  <c r="F56" i="8"/>
  <c r="E54" i="8"/>
  <c r="J20" i="8"/>
  <c r="E20" i="8"/>
  <c r="F59" i="8"/>
  <c r="J19" i="8"/>
  <c r="J14" i="8"/>
  <c r="J56" i="8"/>
  <c r="E7" i="8"/>
  <c r="E50" i="8"/>
  <c r="J39" i="7"/>
  <c r="J38" i="7"/>
  <c r="AY62" i="1"/>
  <c r="J37" i="7"/>
  <c r="AX62" i="1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BI91" i="7"/>
  <c r="BH91" i="7"/>
  <c r="BG91" i="7"/>
  <c r="BF91" i="7"/>
  <c r="T91" i="7"/>
  <c r="R91" i="7"/>
  <c r="P91" i="7"/>
  <c r="J85" i="7"/>
  <c r="J84" i="7"/>
  <c r="F84" i="7"/>
  <c r="F82" i="7"/>
  <c r="E80" i="7"/>
  <c r="J59" i="7"/>
  <c r="J58" i="7"/>
  <c r="F58" i="7"/>
  <c r="F56" i="7"/>
  <c r="E54" i="7"/>
  <c r="J20" i="7"/>
  <c r="E20" i="7"/>
  <c r="F85" i="7"/>
  <c r="J19" i="7"/>
  <c r="J14" i="7"/>
  <c r="J82" i="7"/>
  <c r="E7" i="7"/>
  <c r="E76" i="7"/>
  <c r="J39" i="6"/>
  <c r="J38" i="6"/>
  <c r="AY61" i="1"/>
  <c r="J37" i="6"/>
  <c r="AX61" i="1"/>
  <c r="BI88" i="6"/>
  <c r="BH88" i="6"/>
  <c r="BG88" i="6"/>
  <c r="BF88" i="6"/>
  <c r="T88" i="6"/>
  <c r="T87" i="6"/>
  <c r="T86" i="6"/>
  <c r="R88" i="6"/>
  <c r="R87" i="6"/>
  <c r="R86" i="6"/>
  <c r="P88" i="6"/>
  <c r="P87" i="6"/>
  <c r="P86" i="6"/>
  <c r="AU61" i="1"/>
  <c r="J83" i="6"/>
  <c r="J82" i="6"/>
  <c r="F82" i="6"/>
  <c r="F80" i="6"/>
  <c r="E78" i="6"/>
  <c r="J59" i="6"/>
  <c r="J58" i="6"/>
  <c r="F58" i="6"/>
  <c r="F56" i="6"/>
  <c r="E54" i="6"/>
  <c r="J20" i="6"/>
  <c r="E20" i="6"/>
  <c r="F59" i="6"/>
  <c r="J19" i="6"/>
  <c r="J14" i="6"/>
  <c r="J56" i="6"/>
  <c r="E7" i="6"/>
  <c r="E74" i="6"/>
  <c r="J41" i="5"/>
  <c r="J40" i="5"/>
  <c r="AY60" i="1"/>
  <c r="J39" i="5"/>
  <c r="AX60" i="1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6" i="5"/>
  <c r="BH366" i="5"/>
  <c r="BG366" i="5"/>
  <c r="BF366" i="5"/>
  <c r="T366" i="5"/>
  <c r="R366" i="5"/>
  <c r="P366" i="5"/>
  <c r="BI365" i="5"/>
  <c r="BH365" i="5"/>
  <c r="BG365" i="5"/>
  <c r="BF365" i="5"/>
  <c r="T365" i="5"/>
  <c r="R365" i="5"/>
  <c r="P365" i="5"/>
  <c r="BI363" i="5"/>
  <c r="BH363" i="5"/>
  <c r="BG363" i="5"/>
  <c r="BF363" i="5"/>
  <c r="T363" i="5"/>
  <c r="R363" i="5"/>
  <c r="P363" i="5"/>
  <c r="BI362" i="5"/>
  <c r="BH362" i="5"/>
  <c r="BG362" i="5"/>
  <c r="BF362" i="5"/>
  <c r="T362" i="5"/>
  <c r="R362" i="5"/>
  <c r="P362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8" i="5"/>
  <c r="BH358" i="5"/>
  <c r="BG358" i="5"/>
  <c r="BF358" i="5"/>
  <c r="T358" i="5"/>
  <c r="R358" i="5"/>
  <c r="P358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2" i="5"/>
  <c r="BH352" i="5"/>
  <c r="BG352" i="5"/>
  <c r="BF352" i="5"/>
  <c r="T352" i="5"/>
  <c r="R352" i="5"/>
  <c r="P352" i="5"/>
  <c r="BI349" i="5"/>
  <c r="BH349" i="5"/>
  <c r="BG349" i="5"/>
  <c r="BF349" i="5"/>
  <c r="T349" i="5"/>
  <c r="R349" i="5"/>
  <c r="P349" i="5"/>
  <c r="BI347" i="5"/>
  <c r="BH347" i="5"/>
  <c r="BG347" i="5"/>
  <c r="BF347" i="5"/>
  <c r="T347" i="5"/>
  <c r="R347" i="5"/>
  <c r="P347" i="5"/>
  <c r="BI342" i="5"/>
  <c r="BH342" i="5"/>
  <c r="BG342" i="5"/>
  <c r="BF342" i="5"/>
  <c r="T342" i="5"/>
  <c r="R342" i="5"/>
  <c r="P342" i="5"/>
  <c r="BI340" i="5"/>
  <c r="BH340" i="5"/>
  <c r="BG340" i="5"/>
  <c r="BF340" i="5"/>
  <c r="T340" i="5"/>
  <c r="R340" i="5"/>
  <c r="P340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1" i="5"/>
  <c r="BH331" i="5"/>
  <c r="BG331" i="5"/>
  <c r="BF331" i="5"/>
  <c r="T331" i="5"/>
  <c r="R331" i="5"/>
  <c r="P331" i="5"/>
  <c r="BI327" i="5"/>
  <c r="BH327" i="5"/>
  <c r="BG327" i="5"/>
  <c r="BF327" i="5"/>
  <c r="T327" i="5"/>
  <c r="R327" i="5"/>
  <c r="P327" i="5"/>
  <c r="BI323" i="5"/>
  <c r="BH323" i="5"/>
  <c r="BG323" i="5"/>
  <c r="BF323" i="5"/>
  <c r="T323" i="5"/>
  <c r="R323" i="5"/>
  <c r="P323" i="5"/>
  <c r="BI321" i="5"/>
  <c r="BH321" i="5"/>
  <c r="BG321" i="5"/>
  <c r="BF321" i="5"/>
  <c r="T321" i="5"/>
  <c r="R321" i="5"/>
  <c r="P321" i="5"/>
  <c r="BI318" i="5"/>
  <c r="BH318" i="5"/>
  <c r="BG318" i="5"/>
  <c r="BF318" i="5"/>
  <c r="T318" i="5"/>
  <c r="R318" i="5"/>
  <c r="P318" i="5"/>
  <c r="BI315" i="5"/>
  <c r="BH315" i="5"/>
  <c r="BG315" i="5"/>
  <c r="BF315" i="5"/>
  <c r="T315" i="5"/>
  <c r="R315" i="5"/>
  <c r="P315" i="5"/>
  <c r="BI313" i="5"/>
  <c r="BH313" i="5"/>
  <c r="BG313" i="5"/>
  <c r="BF313" i="5"/>
  <c r="T313" i="5"/>
  <c r="R313" i="5"/>
  <c r="P313" i="5"/>
  <c r="BI309" i="5"/>
  <c r="BH309" i="5"/>
  <c r="BG309" i="5"/>
  <c r="BF309" i="5"/>
  <c r="T309" i="5"/>
  <c r="R309" i="5"/>
  <c r="P309" i="5"/>
  <c r="BI305" i="5"/>
  <c r="BH305" i="5"/>
  <c r="BG305" i="5"/>
  <c r="BF305" i="5"/>
  <c r="T305" i="5"/>
  <c r="R305" i="5"/>
  <c r="P305" i="5"/>
  <c r="BI301" i="5"/>
  <c r="BH301" i="5"/>
  <c r="BG301" i="5"/>
  <c r="BF301" i="5"/>
  <c r="T301" i="5"/>
  <c r="R301" i="5"/>
  <c r="P301" i="5"/>
  <c r="BI297" i="5"/>
  <c r="BH297" i="5"/>
  <c r="BG297" i="5"/>
  <c r="BF297" i="5"/>
  <c r="T297" i="5"/>
  <c r="R297" i="5"/>
  <c r="P297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8" i="5"/>
  <c r="BH288" i="5"/>
  <c r="BG288" i="5"/>
  <c r="BF288" i="5"/>
  <c r="T288" i="5"/>
  <c r="R288" i="5"/>
  <c r="P288" i="5"/>
  <c r="BI286" i="5"/>
  <c r="BH286" i="5"/>
  <c r="BG286" i="5"/>
  <c r="BF286" i="5"/>
  <c r="T286" i="5"/>
  <c r="R286" i="5"/>
  <c r="P286" i="5"/>
  <c r="BI284" i="5"/>
  <c r="BH284" i="5"/>
  <c r="BG284" i="5"/>
  <c r="BF284" i="5"/>
  <c r="T284" i="5"/>
  <c r="R284" i="5"/>
  <c r="P284" i="5"/>
  <c r="BI280" i="5"/>
  <c r="BH280" i="5"/>
  <c r="BG280" i="5"/>
  <c r="BF280" i="5"/>
  <c r="T280" i="5"/>
  <c r="R280" i="5"/>
  <c r="P280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1" i="5"/>
  <c r="BH271" i="5"/>
  <c r="BG271" i="5"/>
  <c r="BF271" i="5"/>
  <c r="T271" i="5"/>
  <c r="R271" i="5"/>
  <c r="P271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57" i="5"/>
  <c r="BH257" i="5"/>
  <c r="BG257" i="5"/>
  <c r="BF257" i="5"/>
  <c r="T257" i="5"/>
  <c r="R257" i="5"/>
  <c r="P257" i="5"/>
  <c r="BI255" i="5"/>
  <c r="BH255" i="5"/>
  <c r="BG255" i="5"/>
  <c r="BF255" i="5"/>
  <c r="T255" i="5"/>
  <c r="R255" i="5"/>
  <c r="P255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5" i="5"/>
  <c r="BH245" i="5"/>
  <c r="BG245" i="5"/>
  <c r="BF245" i="5"/>
  <c r="T245" i="5"/>
  <c r="R245" i="5"/>
  <c r="P245" i="5"/>
  <c r="BI241" i="5"/>
  <c r="BH241" i="5"/>
  <c r="BG241" i="5"/>
  <c r="BF241" i="5"/>
  <c r="T241" i="5"/>
  <c r="R241" i="5"/>
  <c r="P241" i="5"/>
  <c r="BI237" i="5"/>
  <c r="BH237" i="5"/>
  <c r="BG237" i="5"/>
  <c r="BF237" i="5"/>
  <c r="T237" i="5"/>
  <c r="R237" i="5"/>
  <c r="P237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5" i="5"/>
  <c r="BH215" i="5"/>
  <c r="BG215" i="5"/>
  <c r="BF215" i="5"/>
  <c r="T215" i="5"/>
  <c r="R215" i="5"/>
  <c r="P215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J103" i="5"/>
  <c r="J102" i="5"/>
  <c r="F102" i="5"/>
  <c r="F100" i="5"/>
  <c r="E98" i="5"/>
  <c r="J63" i="5"/>
  <c r="J62" i="5"/>
  <c r="F62" i="5"/>
  <c r="F60" i="5"/>
  <c r="E58" i="5"/>
  <c r="J22" i="5"/>
  <c r="E22" i="5"/>
  <c r="F103" i="5"/>
  <c r="J21" i="5"/>
  <c r="J16" i="5"/>
  <c r="J100" i="5"/>
  <c r="E7" i="5"/>
  <c r="E92" i="5"/>
  <c r="J41" i="4"/>
  <c r="J40" i="4"/>
  <c r="AY59" i="1"/>
  <c r="J39" i="4"/>
  <c r="AX59" i="1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T166" i="4"/>
  <c r="R167" i="4"/>
  <c r="R166" i="4"/>
  <c r="P167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J93" i="4"/>
  <c r="J92" i="4"/>
  <c r="F92" i="4"/>
  <c r="F90" i="4"/>
  <c r="E88" i="4"/>
  <c r="J63" i="4"/>
  <c r="J62" i="4"/>
  <c r="F62" i="4"/>
  <c r="F60" i="4"/>
  <c r="E58" i="4"/>
  <c r="J22" i="4"/>
  <c r="E22" i="4"/>
  <c r="F93" i="4"/>
  <c r="J21" i="4"/>
  <c r="J16" i="4"/>
  <c r="J60" i="4"/>
  <c r="E7" i="4"/>
  <c r="E82" i="4"/>
  <c r="J39" i="3"/>
  <c r="J38" i="3"/>
  <c r="AY57" i="1"/>
  <c r="J37" i="3"/>
  <c r="AX57" i="1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T146" i="3"/>
  <c r="R147" i="3"/>
  <c r="R146" i="3"/>
  <c r="P147" i="3"/>
  <c r="P146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J93" i="3"/>
  <c r="J92" i="3"/>
  <c r="F92" i="3"/>
  <c r="F90" i="3"/>
  <c r="E88" i="3"/>
  <c r="J59" i="3"/>
  <c r="J58" i="3"/>
  <c r="F58" i="3"/>
  <c r="F56" i="3"/>
  <c r="E54" i="3"/>
  <c r="J20" i="3"/>
  <c r="E20" i="3"/>
  <c r="F93" i="3"/>
  <c r="J19" i="3"/>
  <c r="J14" i="3"/>
  <c r="J90" i="3"/>
  <c r="E7" i="3"/>
  <c r="E84" i="3"/>
  <c r="J37" i="2"/>
  <c r="J36" i="2"/>
  <c r="AY55" i="1"/>
  <c r="J35" i="2"/>
  <c r="AX55" i="1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7" i="2"/>
  <c r="BH97" i="2"/>
  <c r="BG97" i="2"/>
  <c r="BF97" i="2"/>
  <c r="T97" i="2"/>
  <c r="T96" i="2"/>
  <c r="R97" i="2"/>
  <c r="R96" i="2"/>
  <c r="P97" i="2"/>
  <c r="P96" i="2"/>
  <c r="BI95" i="2"/>
  <c r="BH95" i="2"/>
  <c r="BG95" i="2"/>
  <c r="BF95" i="2"/>
  <c r="T95" i="2"/>
  <c r="T94" i="2"/>
  <c r="R95" i="2"/>
  <c r="R94" i="2"/>
  <c r="P95" i="2"/>
  <c r="P94" i="2"/>
  <c r="BI93" i="2"/>
  <c r="BH93" i="2"/>
  <c r="BG93" i="2"/>
  <c r="BF93" i="2"/>
  <c r="T93" i="2"/>
  <c r="T92" i="2"/>
  <c r="R93" i="2"/>
  <c r="R92" i="2"/>
  <c r="P93" i="2"/>
  <c r="P92" i="2"/>
  <c r="BI91" i="2"/>
  <c r="BH91" i="2"/>
  <c r="BG91" i="2"/>
  <c r="BF91" i="2"/>
  <c r="T91" i="2"/>
  <c r="T90" i="2"/>
  <c r="R91" i="2"/>
  <c r="R90" i="2"/>
  <c r="P91" i="2"/>
  <c r="P90" i="2"/>
  <c r="BI89" i="2"/>
  <c r="BH89" i="2"/>
  <c r="BG89" i="2"/>
  <c r="BF89" i="2"/>
  <c r="T89" i="2"/>
  <c r="T88" i="2"/>
  <c r="R89" i="2"/>
  <c r="R88" i="2"/>
  <c r="P89" i="2"/>
  <c r="P88" i="2"/>
  <c r="J83" i="2"/>
  <c r="J82" i="2"/>
  <c r="F82" i="2"/>
  <c r="F80" i="2"/>
  <c r="E78" i="2"/>
  <c r="J55" i="2"/>
  <c r="J54" i="2"/>
  <c r="F54" i="2"/>
  <c r="F52" i="2"/>
  <c r="E50" i="2"/>
  <c r="J18" i="2"/>
  <c r="E18" i="2"/>
  <c r="F83" i="2"/>
  <c r="J17" i="2"/>
  <c r="J12" i="2"/>
  <c r="J80" i="2"/>
  <c r="E7" i="2"/>
  <c r="E76" i="2"/>
  <c r="L50" i="1"/>
  <c r="AM50" i="1"/>
  <c r="AM49" i="1"/>
  <c r="L49" i="1"/>
  <c r="AM47" i="1"/>
  <c r="L47" i="1"/>
  <c r="L45" i="1"/>
  <c r="L44" i="1"/>
  <c r="J100" i="2"/>
  <c r="BK212" i="3"/>
  <c r="BK160" i="3"/>
  <c r="J99" i="3"/>
  <c r="BK157" i="3"/>
  <c r="BK189" i="3"/>
  <c r="BK147" i="3"/>
  <c r="BK102" i="3"/>
  <c r="J146" i="4"/>
  <c r="J118" i="4"/>
  <c r="BK170" i="4"/>
  <c r="J138" i="4"/>
  <c r="BK114" i="4"/>
  <c r="BK167" i="4"/>
  <c r="BK122" i="4"/>
  <c r="BK120" i="4"/>
  <c r="BK100" i="4"/>
  <c r="J321" i="5"/>
  <c r="J204" i="5"/>
  <c r="J135" i="5"/>
  <c r="J315" i="5"/>
  <c r="BK233" i="5"/>
  <c r="J152" i="5"/>
  <c r="J309" i="5"/>
  <c r="BK200" i="5"/>
  <c r="J121" i="5"/>
  <c r="BK367" i="5"/>
  <c r="J335" i="5"/>
  <c r="BK241" i="5"/>
  <c r="J147" i="5"/>
  <c r="J136" i="7"/>
  <c r="BK103" i="7"/>
  <c r="J103" i="7"/>
  <c r="J130" i="7"/>
  <c r="BK114" i="7"/>
  <c r="BK123" i="7"/>
  <c r="BK95" i="7"/>
  <c r="J102" i="8"/>
  <c r="BK114" i="8"/>
  <c r="J115" i="8"/>
  <c r="J108" i="8"/>
  <c r="BK89" i="8"/>
  <c r="J118" i="9"/>
  <c r="BK93" i="9"/>
  <c r="J121" i="9"/>
  <c r="BK95" i="9"/>
  <c r="J115" i="9"/>
  <c r="J93" i="9"/>
  <c r="J115" i="10"/>
  <c r="BK120" i="10"/>
  <c r="J120" i="10"/>
  <c r="J93" i="10"/>
  <c r="BK99" i="2"/>
  <c r="BK185" i="3"/>
  <c r="BK116" i="3"/>
  <c r="BK174" i="3"/>
  <c r="J199" i="3"/>
  <c r="J156" i="3"/>
  <c r="BK99" i="3"/>
  <c r="BK144" i="4"/>
  <c r="BK124" i="4"/>
  <c r="J167" i="4"/>
  <c r="BK137" i="4"/>
  <c r="BK115" i="4"/>
  <c r="J163" i="4"/>
  <c r="BK108" i="4"/>
  <c r="J109" i="4"/>
  <c r="J347" i="5"/>
  <c r="BK249" i="5"/>
  <c r="BK151" i="5"/>
  <c r="BK340" i="5"/>
  <c r="BK267" i="5"/>
  <c r="J189" i="5"/>
  <c r="BK361" i="5"/>
  <c r="J225" i="5"/>
  <c r="J175" i="5"/>
  <c r="BK321" i="5"/>
  <c r="BK245" i="5"/>
  <c r="BK167" i="5"/>
  <c r="J36" i="6"/>
  <c r="AW61" i="1"/>
  <c r="BK134" i="7"/>
  <c r="J117" i="7"/>
  <c r="BK124" i="7"/>
  <c r="J97" i="7"/>
  <c r="J117" i="8"/>
  <c r="J89" i="8"/>
  <c r="BK119" i="8"/>
  <c r="J122" i="8"/>
  <c r="BK127" i="9"/>
  <c r="J112" i="9"/>
  <c r="BK115" i="9"/>
  <c r="BK129" i="9"/>
  <c r="BK118" i="9"/>
  <c r="J95" i="9"/>
  <c r="J132" i="3"/>
  <c r="BK210" i="3"/>
  <c r="J164" i="3"/>
  <c r="J210" i="3"/>
  <c r="J172" i="3"/>
  <c r="BK113" i="3"/>
  <c r="J153" i="4"/>
  <c r="BK138" i="4"/>
  <c r="J116" i="4"/>
  <c r="BK163" i="4"/>
  <c r="J139" i="4"/>
  <c r="BK125" i="4"/>
  <c r="J111" i="4"/>
  <c r="BK164" i="4"/>
  <c r="J128" i="4"/>
  <c r="J155" i="4"/>
  <c r="J107" i="4"/>
  <c r="BK342" i="5"/>
  <c r="J262" i="5"/>
  <c r="BK179" i="5"/>
  <c r="J111" i="5"/>
  <c r="BK301" i="5"/>
  <c r="J257" i="5"/>
  <c r="J162" i="5"/>
  <c r="BK359" i="5"/>
  <c r="J286" i="5"/>
  <c r="BK166" i="5"/>
  <c r="BK366" i="5"/>
  <c r="BK276" i="5"/>
  <c r="BK220" i="5"/>
  <c r="BK156" i="5"/>
  <c r="F37" i="6"/>
  <c r="BB61" i="1"/>
  <c r="BK118" i="7"/>
  <c r="BK188" i="3"/>
  <c r="J168" i="3"/>
  <c r="BK156" i="3"/>
  <c r="BK122" i="3"/>
  <c r="J208" i="3"/>
  <c r="BK172" i="3"/>
  <c r="J113" i="3"/>
  <c r="BK184" i="3"/>
  <c r="BK132" i="3"/>
  <c r="J103" i="3"/>
  <c r="J157" i="4"/>
  <c r="J140" i="4"/>
  <c r="J113" i="4"/>
  <c r="J173" i="4"/>
  <c r="BK146" i="4"/>
  <c r="BK128" i="4"/>
  <c r="BK113" i="4"/>
  <c r="J172" i="4"/>
  <c r="BK139" i="4"/>
  <c r="BK104" i="4"/>
  <c r="J115" i="4"/>
  <c r="J366" i="5"/>
  <c r="J323" i="5"/>
  <c r="J255" i="5"/>
  <c r="BK173" i="5"/>
  <c r="BK357" i="5"/>
  <c r="BK286" i="5"/>
  <c r="J231" i="5"/>
  <c r="J157" i="5"/>
  <c r="J360" i="5"/>
  <c r="BK257" i="5"/>
  <c r="BK199" i="5"/>
  <c r="BK152" i="5"/>
  <c r="BK358" i="5"/>
  <c r="J293" i="5"/>
  <c r="BK231" i="5"/>
  <c r="J183" i="5"/>
  <c r="BK111" i="5"/>
  <c r="BK138" i="7"/>
  <c r="BK119" i="7"/>
  <c r="J138" i="7"/>
  <c r="J114" i="7"/>
  <c r="BK139" i="7"/>
  <c r="J121" i="7"/>
  <c r="J137" i="7"/>
  <c r="BK115" i="7"/>
  <c r="BK130" i="8"/>
  <c r="BK107" i="8"/>
  <c r="BK128" i="8"/>
  <c r="BK101" i="8"/>
  <c r="J120" i="8"/>
  <c r="BK125" i="8"/>
  <c r="BK102" i="8"/>
  <c r="BK125" i="9"/>
  <c r="BK116" i="9"/>
  <c r="J106" i="9"/>
  <c r="J127" i="9"/>
  <c r="J113" i="9"/>
  <c r="J116" i="9"/>
  <c r="J98" i="9"/>
  <c r="J126" i="10"/>
  <c r="J105" i="10"/>
  <c r="J119" i="10"/>
  <c r="BK119" i="10"/>
  <c r="BK99" i="10"/>
  <c r="BK95" i="2"/>
  <c r="J178" i="3"/>
  <c r="J109" i="3"/>
  <c r="BK178" i="3"/>
  <c r="J108" i="3"/>
  <c r="J176" i="3"/>
  <c r="BK129" i="3"/>
  <c r="BK172" i="4"/>
  <c r="J141" i="4"/>
  <c r="BK112" i="4"/>
  <c r="BK148" i="4"/>
  <c r="BK127" i="4"/>
  <c r="BK109" i="4"/>
  <c r="J162" i="4"/>
  <c r="J114" i="4"/>
  <c r="J112" i="4"/>
  <c r="BK349" i="5"/>
  <c r="J301" i="5"/>
  <c r="J177" i="5"/>
  <c r="BK360" i="5"/>
  <c r="BK280" i="5"/>
  <c r="J209" i="5"/>
  <c r="J363" i="5"/>
  <c r="J219" i="5"/>
  <c r="BK127" i="5"/>
  <c r="J368" i="5"/>
  <c r="J352" i="5"/>
  <c r="BK271" i="5"/>
  <c r="BK194" i="5"/>
  <c r="F38" i="6"/>
  <c r="BC61" i="1"/>
  <c r="J133" i="7"/>
  <c r="J115" i="7"/>
  <c r="J120" i="7"/>
  <c r="BK131" i="8"/>
  <c r="J113" i="8"/>
  <c r="J93" i="8"/>
  <c r="BK93" i="8"/>
  <c r="J105" i="8"/>
  <c r="J128" i="9"/>
  <c r="J114" i="9"/>
  <c r="J129" i="9"/>
  <c r="BK109" i="9"/>
  <c r="BK120" i="9"/>
  <c r="J109" i="9"/>
  <c r="J129" i="10"/>
  <c r="J101" i="10"/>
  <c r="J127" i="10"/>
  <c r="BK101" i="10"/>
  <c r="J95" i="2"/>
  <c r="BK195" i="3"/>
  <c r="J141" i="3"/>
  <c r="J190" i="3"/>
  <c r="J136" i="3"/>
  <c r="J174" i="3"/>
  <c r="BK124" i="3"/>
  <c r="BK155" i="4"/>
  <c r="J137" i="4"/>
  <c r="J171" i="4"/>
  <c r="J147" i="4"/>
  <c r="J126" i="4"/>
  <c r="BK175" i="4"/>
  <c r="BK134" i="4"/>
  <c r="BK98" i="4"/>
  <c r="BK363" i="5"/>
  <c r="BK309" i="5"/>
  <c r="BK175" i="5"/>
  <c r="J358" i="5"/>
  <c r="J284" i="5"/>
  <c r="BK227" i="5"/>
  <c r="J151" i="5"/>
  <c r="J305" i="5"/>
  <c r="J194" i="5"/>
  <c r="J156" i="5"/>
  <c r="J349" i="5"/>
  <c r="BK266" i="5"/>
  <c r="J191" i="5"/>
  <c r="J93" i="7"/>
  <c r="J116" i="7"/>
  <c r="BK99" i="7"/>
  <c r="J125" i="7"/>
  <c r="BK93" i="7"/>
  <c r="BK116" i="7"/>
  <c r="J127" i="8"/>
  <c r="BK103" i="8"/>
  <c r="BK115" i="8"/>
  <c r="BK110" i="8"/>
  <c r="J107" i="8"/>
  <c r="BK119" i="9"/>
  <c r="J91" i="9"/>
  <c r="J99" i="9"/>
  <c r="BK106" i="9"/>
  <c r="BK127" i="10"/>
  <c r="J99" i="10"/>
  <c r="BK118" i="10"/>
  <c r="J124" i="10"/>
  <c r="J103" i="10"/>
  <c r="J93" i="2"/>
  <c r="BK89" i="2"/>
  <c r="BK190" i="3"/>
  <c r="BK100" i="2"/>
  <c r="J192" i="3"/>
  <c r="J144" i="3"/>
  <c r="BK205" i="3"/>
  <c r="BK141" i="3"/>
  <c r="BK208" i="3"/>
  <c r="J157" i="3"/>
  <c r="BK151" i="4"/>
  <c r="J127" i="4"/>
  <c r="BK159" i="4"/>
  <c r="BK133" i="4"/>
  <c r="BK102" i="4"/>
  <c r="BK140" i="4"/>
  <c r="BK126" i="4"/>
  <c r="J108" i="4"/>
  <c r="J336" i="5"/>
  <c r="J233" i="5"/>
  <c r="BK117" i="5"/>
  <c r="J288" i="5"/>
  <c r="BK219" i="5"/>
  <c r="J130" i="5"/>
  <c r="J290" i="5"/>
  <c r="BK186" i="5"/>
  <c r="J117" i="5"/>
  <c r="J367" i="5"/>
  <c r="BK315" i="5"/>
  <c r="J261" i="5"/>
  <c r="J171" i="5"/>
  <c r="BK109" i="5"/>
  <c r="J113" i="7"/>
  <c r="BK112" i="7"/>
  <c r="J91" i="7"/>
  <c r="J119" i="7"/>
  <c r="J135" i="7"/>
  <c r="J99" i="7"/>
  <c r="BK120" i="8"/>
  <c r="BK97" i="8"/>
  <c r="BK113" i="8"/>
  <c r="J128" i="8"/>
  <c r="J103" i="8"/>
  <c r="J124" i="9"/>
  <c r="BK107" i="9"/>
  <c r="BK124" i="9"/>
  <c r="J102" i="9"/>
  <c r="BK98" i="9"/>
  <c r="J97" i="9"/>
  <c r="BK124" i="10"/>
  <c r="J95" i="10"/>
  <c r="BK117" i="10"/>
  <c r="BK113" i="10"/>
  <c r="J89" i="2"/>
  <c r="J205" i="3"/>
  <c r="J154" i="3"/>
  <c r="J212" i="3"/>
  <c r="BK154" i="3"/>
  <c r="BK107" i="3"/>
  <c r="J162" i="3"/>
  <c r="J104" i="3"/>
  <c r="J148" i="4"/>
  <c r="J133" i="4"/>
  <c r="BK105" i="4"/>
  <c r="BK143" i="4"/>
  <c r="J122" i="4"/>
  <c r="J105" i="4"/>
  <c r="BK141" i="4"/>
  <c r="J125" i="4"/>
  <c r="J103" i="4"/>
  <c r="BK331" i="5"/>
  <c r="J220" i="5"/>
  <c r="J132" i="5"/>
  <c r="BK323" i="5"/>
  <c r="BK237" i="5"/>
  <c r="J166" i="5"/>
  <c r="BK347" i="5"/>
  <c r="BK209" i="5"/>
  <c r="BK162" i="5"/>
  <c r="BK305" i="5"/>
  <c r="J227" i="5"/>
  <c r="BK145" i="5"/>
  <c r="BK108" i="7"/>
  <c r="BK136" i="7"/>
  <c r="J95" i="7"/>
  <c r="BK120" i="7"/>
  <c r="J132" i="7"/>
  <c r="BK107" i="7"/>
  <c r="BK122" i="8"/>
  <c r="J99" i="8"/>
  <c r="J111" i="8"/>
  <c r="J130" i="8"/>
  <c r="J97" i="8"/>
  <c r="J117" i="9"/>
  <c r="J125" i="9"/>
  <c r="BK112" i="9"/>
  <c r="J105" i="9"/>
  <c r="BK99" i="9"/>
  <c r="J128" i="10"/>
  <c r="J109" i="10"/>
  <c r="BK91" i="10"/>
  <c r="J111" i="10"/>
  <c r="J97" i="10"/>
  <c r="BK109" i="10"/>
  <c r="BK95" i="10"/>
  <c r="BK97" i="2"/>
  <c r="J202" i="3"/>
  <c r="BK180" i="3"/>
  <c r="BK162" i="3"/>
  <c r="BK104" i="3"/>
  <c r="J188" i="3"/>
  <c r="J129" i="3"/>
  <c r="BK197" i="3"/>
  <c r="J151" i="3"/>
  <c r="BK127" i="3"/>
  <c r="BK162" i="4"/>
  <c r="J143" i="4"/>
  <c r="J134" i="4"/>
  <c r="BK106" i="4"/>
  <c r="BK150" i="4"/>
  <c r="BK135" i="4"/>
  <c r="BK130" i="4"/>
  <c r="J106" i="4"/>
  <c r="BK171" i="4"/>
  <c r="J132" i="4"/>
  <c r="BK103" i="4"/>
  <c r="BK111" i="4"/>
  <c r="J362" i="5"/>
  <c r="BK318" i="5"/>
  <c r="BK205" i="5"/>
  <c r="J137" i="5"/>
  <c r="BK335" i="5"/>
  <c r="J271" i="5"/>
  <c r="J181" i="5"/>
  <c r="J365" i="5"/>
  <c r="J297" i="5"/>
  <c r="BK215" i="5"/>
  <c r="BK177" i="5"/>
  <c r="BK125" i="5"/>
  <c r="BK336" i="5"/>
  <c r="BK262" i="5"/>
  <c r="J200" i="5"/>
  <c r="BK137" i="5"/>
  <c r="BK135" i="7"/>
  <c r="J110" i="7"/>
  <c r="J139" i="7"/>
  <c r="J91" i="2"/>
  <c r="AS58" i="1"/>
  <c r="J102" i="3"/>
  <c r="J180" i="3"/>
  <c r="BK151" i="3"/>
  <c r="BK103" i="3"/>
  <c r="BK192" i="3"/>
  <c r="J160" i="3"/>
  <c r="J122" i="3"/>
  <c r="BK169" i="4"/>
  <c r="BK145" i="4"/>
  <c r="BK132" i="4"/>
  <c r="J104" i="4"/>
  <c r="J151" i="4"/>
  <c r="J136" i="4"/>
  <c r="J120" i="4"/>
  <c r="BK107" i="4"/>
  <c r="J165" i="4"/>
  <c r="J130" i="4"/>
  <c r="J129" i="4"/>
  <c r="J110" i="4"/>
  <c r="J359" i="5"/>
  <c r="J313" i="5"/>
  <c r="BK225" i="5"/>
  <c r="BK141" i="5"/>
  <c r="J109" i="5"/>
  <c r="BK297" i="5"/>
  <c r="BK261" i="5"/>
  <c r="J173" i="5"/>
  <c r="J125" i="5"/>
  <c r="BK295" i="5"/>
  <c r="J241" i="5"/>
  <c r="BK181" i="5"/>
  <c r="BK130" i="5"/>
  <c r="J342" i="5"/>
  <c r="J267" i="5"/>
  <c r="BK210" i="5"/>
  <c r="J199" i="5"/>
  <c r="J141" i="5"/>
  <c r="F39" i="6"/>
  <c r="BD61" i="1"/>
  <c r="BK117" i="7"/>
  <c r="BK101" i="7"/>
  <c r="J126" i="7"/>
  <c r="J105" i="7"/>
  <c r="BK121" i="7"/>
  <c r="BK91" i="7"/>
  <c r="J119" i="8"/>
  <c r="J101" i="8"/>
  <c r="BK117" i="8"/>
  <c r="J96" i="8"/>
  <c r="BK91" i="8"/>
  <c r="J91" i="8"/>
  <c r="BK105" i="8"/>
  <c r="J130" i="9"/>
  <c r="J119" i="9"/>
  <c r="BK130" i="9"/>
  <c r="BK117" i="9"/>
  <c r="J94" i="9"/>
  <c r="BK101" i="9"/>
  <c r="J103" i="9"/>
  <c r="BK94" i="9"/>
  <c r="J118" i="10"/>
  <c r="BK129" i="10"/>
  <c r="BK103" i="10"/>
  <c r="BK111" i="10"/>
  <c r="J91" i="10"/>
  <c r="BK93" i="2"/>
  <c r="J187" i="3"/>
  <c r="J124" i="3"/>
  <c r="J189" i="3"/>
  <c r="BK119" i="3"/>
  <c r="BK164" i="3"/>
  <c r="BK108" i="3"/>
  <c r="BK165" i="4"/>
  <c r="J135" i="4"/>
  <c r="J101" i="4"/>
  <c r="J144" i="4"/>
  <c r="BK123" i="4"/>
  <c r="BK173" i="4"/>
  <c r="BK131" i="4"/>
  <c r="J102" i="4"/>
  <c r="BK365" i="5"/>
  <c r="BK275" i="5"/>
  <c r="BK157" i="5"/>
  <c r="BK352" i="5"/>
  <c r="J266" i="5"/>
  <c r="BK171" i="5"/>
  <c r="J357" i="5"/>
  <c r="BK251" i="5"/>
  <c r="BK135" i="5"/>
  <c r="BK368" i="5"/>
  <c r="BK362" i="5"/>
  <c r="BK284" i="5"/>
  <c r="J211" i="5"/>
  <c r="J122" i="5"/>
  <c r="BK125" i="7"/>
  <c r="BK137" i="7"/>
  <c r="BK97" i="7"/>
  <c r="J122" i="7"/>
  <c r="J101" i="7"/>
  <c r="J112" i="7"/>
  <c r="BK126" i="8"/>
  <c r="BK108" i="8"/>
  <c r="J126" i="8"/>
  <c r="J131" i="8"/>
  <c r="BK124" i="8"/>
  <c r="BK99" i="8"/>
  <c r="J120" i="9"/>
  <c r="BK103" i="9"/>
  <c r="BK114" i="9"/>
  <c r="BK128" i="9"/>
  <c r="BK102" i="9"/>
  <c r="BK93" i="10"/>
  <c r="BK128" i="10"/>
  <c r="J107" i="10"/>
  <c r="BK107" i="10"/>
  <c r="BK91" i="2"/>
  <c r="BK176" i="3"/>
  <c r="J127" i="3"/>
  <c r="J182" i="3"/>
  <c r="J116" i="3"/>
  <c r="J185" i="3"/>
  <c r="BK134" i="3"/>
  <c r="J170" i="4"/>
  <c r="J142" i="4"/>
  <c r="J117" i="4"/>
  <c r="BK153" i="4"/>
  <c r="J131" i="4"/>
  <c r="BK110" i="4"/>
  <c r="J169" i="4"/>
  <c r="BK129" i="4"/>
  <c r="BK116" i="4"/>
  <c r="BK99" i="4"/>
  <c r="J276" i="5"/>
  <c r="BK191" i="5"/>
  <c r="J115" i="5"/>
  <c r="BK293" i="5"/>
  <c r="BK211" i="5"/>
  <c r="J127" i="5"/>
  <c r="BK255" i="5"/>
  <c r="J179" i="5"/>
  <c r="J361" i="5"/>
  <c r="J280" i="5"/>
  <c r="BK204" i="5"/>
  <c r="BK115" i="5"/>
  <c r="J124" i="7"/>
  <c r="J128" i="7"/>
  <c r="J108" i="7"/>
  <c r="BK128" i="7"/>
  <c r="BK113" i="7"/>
  <c r="BK122" i="7"/>
  <c r="BK132" i="8"/>
  <c r="J109" i="8"/>
  <c r="J124" i="8"/>
  <c r="J132" i="8"/>
  <c r="BK127" i="8"/>
  <c r="J123" i="9"/>
  <c r="J101" i="9"/>
  <c r="BK123" i="9"/>
  <c r="BK105" i="9"/>
  <c r="BK113" i="9"/>
  <c r="BK91" i="9"/>
  <c r="J122" i="10"/>
  <c r="BK122" i="10"/>
  <c r="BK115" i="10"/>
  <c r="J97" i="2"/>
  <c r="J184" i="3"/>
  <c r="J147" i="3"/>
  <c r="J119" i="3"/>
  <c r="J197" i="3"/>
  <c r="J139" i="3"/>
  <c r="BK109" i="3"/>
  <c r="BK187" i="3"/>
  <c r="BK139" i="3"/>
  <c r="BK174" i="4"/>
  <c r="BK147" i="4"/>
  <c r="J123" i="4"/>
  <c r="J174" i="4"/>
  <c r="J145" i="4"/>
  <c r="BK119" i="4"/>
  <c r="J99" i="4"/>
  <c r="BK157" i="4"/>
  <c r="BK118" i="4"/>
  <c r="BK117" i="4"/>
  <c r="J98" i="4"/>
  <c r="BK327" i="5"/>
  <c r="J245" i="5"/>
  <c r="J161" i="5"/>
  <c r="J356" i="5"/>
  <c r="BK290" i="5"/>
  <c r="J215" i="5"/>
  <c r="J145" i="5"/>
  <c r="J327" i="5"/>
  <c r="J249" i="5"/>
  <c r="BK189" i="5"/>
  <c r="BK132" i="5"/>
  <c r="BK356" i="5"/>
  <c r="J295" i="5"/>
  <c r="J237" i="5"/>
  <c r="J186" i="5"/>
  <c r="BK88" i="6"/>
  <c r="J123" i="7"/>
  <c r="J134" i="7"/>
  <c r="J99" i="2"/>
  <c r="BK199" i="3"/>
  <c r="BK182" i="3"/>
  <c r="BK136" i="3"/>
  <c r="J107" i="3"/>
  <c r="J195" i="3"/>
  <c r="J134" i="3"/>
  <c r="BK202" i="3"/>
  <c r="BK168" i="3"/>
  <c r="BK144" i="3"/>
  <c r="J175" i="4"/>
  <c r="J150" i="4"/>
  <c r="BK136" i="4"/>
  <c r="BK121" i="4"/>
  <c r="J164" i="4"/>
  <c r="BK142" i="4"/>
  <c r="J124" i="4"/>
  <c r="J100" i="4"/>
  <c r="J159" i="4"/>
  <c r="J119" i="4"/>
  <c r="J121" i="4"/>
  <c r="BK101" i="4"/>
  <c r="J340" i="5"/>
  <c r="BK288" i="5"/>
  <c r="BK183" i="5"/>
  <c r="BK121" i="5"/>
  <c r="J331" i="5"/>
  <c r="J275" i="5"/>
  <c r="J205" i="5"/>
  <c r="BK147" i="5"/>
  <c r="BK313" i="5"/>
  <c r="J210" i="5"/>
  <c r="J167" i="5"/>
  <c r="BK122" i="5"/>
  <c r="J318" i="5"/>
  <c r="J251" i="5"/>
  <c r="BK161" i="5"/>
  <c r="J88" i="6"/>
  <c r="BK130" i="7"/>
  <c r="J107" i="7"/>
  <c r="BK133" i="7"/>
  <c r="BK110" i="7"/>
  <c r="BK132" i="7"/>
  <c r="J118" i="7"/>
  <c r="BK126" i="7"/>
  <c r="BK105" i="7"/>
  <c r="J125" i="8"/>
  <c r="BK111" i="8"/>
  <c r="J95" i="8"/>
  <c r="J110" i="8"/>
  <c r="BK95" i="8"/>
  <c r="J114" i="8"/>
  <c r="BK109" i="8"/>
  <c r="BK96" i="8"/>
  <c r="BK122" i="9"/>
  <c r="BK110" i="9"/>
  <c r="BK97" i="9"/>
  <c r="J122" i="9"/>
  <c r="J107" i="9"/>
  <c r="BK121" i="9"/>
  <c r="J110" i="9"/>
  <c r="J117" i="10"/>
  <c r="BK97" i="10"/>
  <c r="J113" i="10"/>
  <c r="BK126" i="10"/>
  <c r="BK105" i="10"/>
  <c r="BK98" i="2" l="1"/>
  <c r="J98" i="2"/>
  <c r="J66" i="2"/>
  <c r="BK97" i="4"/>
  <c r="T149" i="4"/>
  <c r="P161" i="4"/>
  <c r="BK168" i="4"/>
  <c r="J168" i="4"/>
  <c r="J72" i="4"/>
  <c r="R108" i="5"/>
  <c r="R114" i="5"/>
  <c r="R120" i="5"/>
  <c r="R198" i="5"/>
  <c r="T203" i="5"/>
  <c r="P208" i="5"/>
  <c r="BK218" i="5"/>
  <c r="J218" i="5"/>
  <c r="J76" i="5"/>
  <c r="BK224" i="5"/>
  <c r="J224" i="5"/>
  <c r="J77" i="5"/>
  <c r="BK230" i="5"/>
  <c r="J230" i="5"/>
  <c r="J78" i="5"/>
  <c r="P292" i="5"/>
  <c r="T346" i="5"/>
  <c r="T355" i="5"/>
  <c r="T364" i="5"/>
  <c r="R90" i="7"/>
  <c r="P131" i="7"/>
  <c r="P88" i="8"/>
  <c r="P112" i="8"/>
  <c r="P87" i="8" s="1"/>
  <c r="AU63" i="1" s="1"/>
  <c r="R90" i="9"/>
  <c r="P126" i="9"/>
  <c r="T90" i="10"/>
  <c r="P98" i="2"/>
  <c r="P87" i="2"/>
  <c r="P86" i="2"/>
  <c r="AU55" i="1"/>
  <c r="R98" i="3"/>
  <c r="P112" i="3"/>
  <c r="BK131" i="3"/>
  <c r="J131" i="3"/>
  <c r="J67" i="3"/>
  <c r="T131" i="3"/>
  <c r="BK150" i="3"/>
  <c r="J150" i="3"/>
  <c r="J70" i="3"/>
  <c r="BK163" i="3"/>
  <c r="J163" i="3"/>
  <c r="J72" i="3"/>
  <c r="T163" i="3"/>
  <c r="P194" i="3"/>
  <c r="T194" i="3"/>
  <c r="T204" i="3"/>
  <c r="R97" i="4"/>
  <c r="R149" i="4"/>
  <c r="R161" i="4"/>
  <c r="P168" i="4"/>
  <c r="T108" i="5"/>
  <c r="T114" i="5"/>
  <c r="BK120" i="5"/>
  <c r="J120" i="5"/>
  <c r="J71" i="5"/>
  <c r="P198" i="5"/>
  <c r="P203" i="5"/>
  <c r="T208" i="5"/>
  <c r="P218" i="5"/>
  <c r="P224" i="5"/>
  <c r="P230" i="5"/>
  <c r="T292" i="5"/>
  <c r="P346" i="5"/>
  <c r="BK355" i="5"/>
  <c r="J355" i="5"/>
  <c r="J81" i="5"/>
  <c r="BK364" i="5"/>
  <c r="J364" i="5"/>
  <c r="J82" i="5"/>
  <c r="T90" i="7"/>
  <c r="T131" i="7"/>
  <c r="T89" i="7" s="1"/>
  <c r="T88" i="7" s="1"/>
  <c r="R88" i="8"/>
  <c r="R112" i="8"/>
  <c r="P90" i="9"/>
  <c r="P89" i="9"/>
  <c r="P88" i="9"/>
  <c r="AU64" i="1"/>
  <c r="R126" i="9"/>
  <c r="P90" i="10"/>
  <c r="P125" i="10"/>
  <c r="P89" i="10" s="1"/>
  <c r="P88" i="10" s="1"/>
  <c r="AU65" i="1" s="1"/>
  <c r="R98" i="2"/>
  <c r="R87" i="2"/>
  <c r="R86" i="2"/>
  <c r="P98" i="3"/>
  <c r="T98" i="3"/>
  <c r="T112" i="3"/>
  <c r="R131" i="3"/>
  <c r="P150" i="3"/>
  <c r="T150" i="3"/>
  <c r="P159" i="3"/>
  <c r="T159" i="3"/>
  <c r="R163" i="3"/>
  <c r="BK194" i="3"/>
  <c r="J194" i="3"/>
  <c r="J73" i="3"/>
  <c r="BK204" i="3"/>
  <c r="J204" i="3"/>
  <c r="J74" i="3"/>
  <c r="R204" i="3"/>
  <c r="T97" i="4"/>
  <c r="BK149" i="4"/>
  <c r="J149" i="4"/>
  <c r="J69" i="4"/>
  <c r="BK161" i="4"/>
  <c r="J161" i="4"/>
  <c r="J70" i="4"/>
  <c r="R168" i="4"/>
  <c r="BK108" i="5"/>
  <c r="J108" i="5"/>
  <c r="J69" i="5"/>
  <c r="P114" i="5"/>
  <c r="T120" i="5"/>
  <c r="T198" i="5"/>
  <c r="R203" i="5"/>
  <c r="R208" i="5"/>
  <c r="R218" i="5"/>
  <c r="T224" i="5"/>
  <c r="R230" i="5"/>
  <c r="R292" i="5"/>
  <c r="R346" i="5"/>
  <c r="R355" i="5"/>
  <c r="P364" i="5"/>
  <c r="BK90" i="7"/>
  <c r="J90" i="7"/>
  <c r="J65" i="7"/>
  <c r="BK131" i="7"/>
  <c r="J131" i="7"/>
  <c r="J66" i="7"/>
  <c r="T88" i="8"/>
  <c r="T112" i="8"/>
  <c r="T90" i="9"/>
  <c r="T126" i="9"/>
  <c r="T89" i="9" s="1"/>
  <c r="T88" i="9" s="1"/>
  <c r="BK90" i="10"/>
  <c r="J90" i="10"/>
  <c r="J65" i="10"/>
  <c r="BK125" i="10"/>
  <c r="J125" i="10"/>
  <c r="J66" i="10"/>
  <c r="R125" i="10"/>
  <c r="T98" i="2"/>
  <c r="T87" i="2"/>
  <c r="T86" i="2"/>
  <c r="BK98" i="3"/>
  <c r="J98" i="3"/>
  <c r="J65" i="3"/>
  <c r="BK112" i="3"/>
  <c r="J112" i="3"/>
  <c r="J66" i="3"/>
  <c r="R112" i="3"/>
  <c r="P131" i="3"/>
  <c r="R150" i="3"/>
  <c r="BK159" i="3"/>
  <c r="J159" i="3"/>
  <c r="J71" i="3"/>
  <c r="R159" i="3"/>
  <c r="P163" i="3"/>
  <c r="R194" i="3"/>
  <c r="P204" i="3"/>
  <c r="P97" i="4"/>
  <c r="P149" i="4"/>
  <c r="P96" i="4" s="1"/>
  <c r="AU59" i="1" s="1"/>
  <c r="T161" i="4"/>
  <c r="T168" i="4"/>
  <c r="P108" i="5"/>
  <c r="BK114" i="5"/>
  <c r="J114" i="5"/>
  <c r="J70" i="5"/>
  <c r="P120" i="5"/>
  <c r="BK198" i="5"/>
  <c r="J198" i="5"/>
  <c r="J73" i="5"/>
  <c r="BK203" i="5"/>
  <c r="J203" i="5"/>
  <c r="J74" i="5"/>
  <c r="BK208" i="5"/>
  <c r="J208" i="5"/>
  <c r="J75" i="5"/>
  <c r="T218" i="5"/>
  <c r="R224" i="5"/>
  <c r="T230" i="5"/>
  <c r="BK292" i="5"/>
  <c r="J292" i="5"/>
  <c r="J79" i="5"/>
  <c r="BK346" i="5"/>
  <c r="J346" i="5"/>
  <c r="J80" i="5"/>
  <c r="P355" i="5"/>
  <c r="R364" i="5"/>
  <c r="P90" i="7"/>
  <c r="P89" i="7"/>
  <c r="P88" i="7"/>
  <c r="AU62" i="1"/>
  <c r="R131" i="7"/>
  <c r="BK88" i="8"/>
  <c r="BK112" i="8"/>
  <c r="J112" i="8"/>
  <c r="J65" i="8"/>
  <c r="BK90" i="9"/>
  <c r="BK126" i="9"/>
  <c r="BK89" i="9" s="1"/>
  <c r="J89" i="9" s="1"/>
  <c r="J64" i="9" s="1"/>
  <c r="J126" i="9"/>
  <c r="J66" i="9"/>
  <c r="R90" i="10"/>
  <c r="R89" i="10"/>
  <c r="R88" i="10"/>
  <c r="T125" i="10"/>
  <c r="BK92" i="2"/>
  <c r="J92" i="2"/>
  <c r="J63" i="2"/>
  <c r="BK94" i="2"/>
  <c r="J94" i="2"/>
  <c r="J64" i="2"/>
  <c r="BK96" i="2"/>
  <c r="J96" i="2"/>
  <c r="J65" i="2"/>
  <c r="BK88" i="2"/>
  <c r="J88" i="2"/>
  <c r="J61" i="2"/>
  <c r="BK90" i="2"/>
  <c r="J90" i="2"/>
  <c r="J62" i="2"/>
  <c r="BK166" i="4"/>
  <c r="J166" i="4"/>
  <c r="J71" i="4"/>
  <c r="BK87" i="6"/>
  <c r="J87" i="6"/>
  <c r="J64" i="6"/>
  <c r="BK146" i="3"/>
  <c r="J146" i="3"/>
  <c r="J68" i="3"/>
  <c r="BK88" i="9"/>
  <c r="J88" i="9"/>
  <c r="J63" i="9"/>
  <c r="J56" i="10"/>
  <c r="BE117" i="10"/>
  <c r="BE128" i="10"/>
  <c r="J90" i="9"/>
  <c r="J65" i="9"/>
  <c r="E76" i="10"/>
  <c r="BE91" i="10"/>
  <c r="BE103" i="10"/>
  <c r="BE107" i="10"/>
  <c r="BE124" i="10"/>
  <c r="BE126" i="10"/>
  <c r="F59" i="10"/>
  <c r="BE93" i="10"/>
  <c r="BE99" i="10"/>
  <c r="BE115" i="10"/>
  <c r="BE120" i="10"/>
  <c r="BE122" i="10"/>
  <c r="BE95" i="10"/>
  <c r="BE97" i="10"/>
  <c r="BE101" i="10"/>
  <c r="BE105" i="10"/>
  <c r="BE109" i="10"/>
  <c r="BE111" i="10"/>
  <c r="BE113" i="10"/>
  <c r="BE118" i="10"/>
  <c r="BE119" i="10"/>
  <c r="BE127" i="10"/>
  <c r="BE129" i="10"/>
  <c r="E76" i="9"/>
  <c r="BE93" i="9"/>
  <c r="BE107" i="9"/>
  <c r="BE112" i="9"/>
  <c r="J88" i="8"/>
  <c r="J64" i="8"/>
  <c r="BE91" i="9"/>
  <c r="BE95" i="9"/>
  <c r="BE99" i="9"/>
  <c r="BE102" i="9"/>
  <c r="BE103" i="9"/>
  <c r="BE105" i="9"/>
  <c r="BE106" i="9"/>
  <c r="BE119" i="9"/>
  <c r="BE120" i="9"/>
  <c r="BE125" i="9"/>
  <c r="BE127" i="9"/>
  <c r="BE129" i="9"/>
  <c r="BE130" i="9"/>
  <c r="J56" i="9"/>
  <c r="BE97" i="9"/>
  <c r="BE110" i="9"/>
  <c r="BE113" i="9"/>
  <c r="BE114" i="9"/>
  <c r="BE116" i="9"/>
  <c r="BE117" i="9"/>
  <c r="BE122" i="9"/>
  <c r="BE123" i="9"/>
  <c r="BE128" i="9"/>
  <c r="F59" i="9"/>
  <c r="BE94" i="9"/>
  <c r="BE98" i="9"/>
  <c r="BE101" i="9"/>
  <c r="BE109" i="9"/>
  <c r="BE115" i="9"/>
  <c r="BE118" i="9"/>
  <c r="BE121" i="9"/>
  <c r="BE124" i="9"/>
  <c r="E75" i="8"/>
  <c r="J81" i="8"/>
  <c r="F84" i="8"/>
  <c r="BE107" i="8"/>
  <c r="BE110" i="8"/>
  <c r="BE113" i="8"/>
  <c r="BE114" i="8"/>
  <c r="BE115" i="8"/>
  <c r="BE117" i="8"/>
  <c r="BE119" i="8"/>
  <c r="BE128" i="8"/>
  <c r="BE89" i="8"/>
  <c r="BE91" i="8"/>
  <c r="BE93" i="8"/>
  <c r="BE96" i="8"/>
  <c r="BE99" i="8"/>
  <c r="BE101" i="8"/>
  <c r="BE105" i="8"/>
  <c r="BE111" i="8"/>
  <c r="BE120" i="8"/>
  <c r="BE122" i="8"/>
  <c r="BE127" i="8"/>
  <c r="BE130" i="8"/>
  <c r="BE97" i="8"/>
  <c r="BE102" i="8"/>
  <c r="BE103" i="8"/>
  <c r="BE108" i="8"/>
  <c r="BE125" i="8"/>
  <c r="BE126" i="8"/>
  <c r="BE131" i="8"/>
  <c r="BE95" i="8"/>
  <c r="BE109" i="8"/>
  <c r="BE124" i="8"/>
  <c r="BE132" i="8"/>
  <c r="J56" i="7"/>
  <c r="BE95" i="7"/>
  <c r="BE101" i="7"/>
  <c r="BE108" i="7"/>
  <c r="BE118" i="7"/>
  <c r="BE128" i="7"/>
  <c r="BE132" i="7"/>
  <c r="BE134" i="7"/>
  <c r="BE138" i="7"/>
  <c r="E50" i="7"/>
  <c r="F59" i="7"/>
  <c r="BE107" i="7"/>
  <c r="BE110" i="7"/>
  <c r="BE115" i="7"/>
  <c r="BE123" i="7"/>
  <c r="BE133" i="7"/>
  <c r="BE135" i="7"/>
  <c r="BE136" i="7"/>
  <c r="BE137" i="7"/>
  <c r="BE91" i="7"/>
  <c r="BE103" i="7"/>
  <c r="BE105" i="7"/>
  <c r="BE114" i="7"/>
  <c r="BE119" i="7"/>
  <c r="BE122" i="7"/>
  <c r="BE124" i="7"/>
  <c r="BE125" i="7"/>
  <c r="BE126" i="7"/>
  <c r="BE130" i="7"/>
  <c r="BE139" i="7"/>
  <c r="BE93" i="7"/>
  <c r="BE97" i="7"/>
  <c r="BE99" i="7"/>
  <c r="BE112" i="7"/>
  <c r="BE113" i="7"/>
  <c r="BE116" i="7"/>
  <c r="BE117" i="7"/>
  <c r="BE120" i="7"/>
  <c r="BE121" i="7"/>
  <c r="BK107" i="5"/>
  <c r="J80" i="6"/>
  <c r="F83" i="6"/>
  <c r="BE88" i="6"/>
  <c r="E50" i="6"/>
  <c r="J97" i="4"/>
  <c r="J68" i="4"/>
  <c r="E52" i="5"/>
  <c r="BE117" i="5"/>
  <c r="BE121" i="5"/>
  <c r="BE125" i="5"/>
  <c r="BE132" i="5"/>
  <c r="BE173" i="5"/>
  <c r="BE177" i="5"/>
  <c r="BE205" i="5"/>
  <c r="BE225" i="5"/>
  <c r="BE249" i="5"/>
  <c r="BE255" i="5"/>
  <c r="BE257" i="5"/>
  <c r="BE286" i="5"/>
  <c r="BE295" i="5"/>
  <c r="BE301" i="5"/>
  <c r="BE309" i="5"/>
  <c r="BE323" i="5"/>
  <c r="BE327" i="5"/>
  <c r="BE340" i="5"/>
  <c r="BE349" i="5"/>
  <c r="BE359" i="5"/>
  <c r="BE366" i="5"/>
  <c r="BE367" i="5"/>
  <c r="BE368" i="5"/>
  <c r="J60" i="5"/>
  <c r="F63" i="5"/>
  <c r="BE109" i="5"/>
  <c r="BE137" i="5"/>
  <c r="BE141" i="5"/>
  <c r="BE147" i="5"/>
  <c r="BE156" i="5"/>
  <c r="BE157" i="5"/>
  <c r="BE171" i="5"/>
  <c r="BE204" i="5"/>
  <c r="BE219" i="5"/>
  <c r="BE227" i="5"/>
  <c r="BE231" i="5"/>
  <c r="BE233" i="5"/>
  <c r="BE261" i="5"/>
  <c r="BE262" i="5"/>
  <c r="BE267" i="5"/>
  <c r="BE271" i="5"/>
  <c r="BE275" i="5"/>
  <c r="BE276" i="5"/>
  <c r="BE288" i="5"/>
  <c r="BE297" i="5"/>
  <c r="BE315" i="5"/>
  <c r="BE335" i="5"/>
  <c r="BE336" i="5"/>
  <c r="BE356" i="5"/>
  <c r="BE357" i="5"/>
  <c r="BE111" i="5"/>
  <c r="BE115" i="5"/>
  <c r="BE130" i="5"/>
  <c r="BE135" i="5"/>
  <c r="BE151" i="5"/>
  <c r="BE152" i="5"/>
  <c r="BE175" i="5"/>
  <c r="BE179" i="5"/>
  <c r="BE181" i="5"/>
  <c r="BE183" i="5"/>
  <c r="BE191" i="5"/>
  <c r="BE200" i="5"/>
  <c r="BE220" i="5"/>
  <c r="BE241" i="5"/>
  <c r="BE245" i="5"/>
  <c r="BE251" i="5"/>
  <c r="BE305" i="5"/>
  <c r="BE313" i="5"/>
  <c r="BE318" i="5"/>
  <c r="BE321" i="5"/>
  <c r="BE331" i="5"/>
  <c r="BE342" i="5"/>
  <c r="BE347" i="5"/>
  <c r="BE358" i="5"/>
  <c r="BE361" i="5"/>
  <c r="BE362" i="5"/>
  <c r="BE363" i="5"/>
  <c r="BE365" i="5"/>
  <c r="BE122" i="5"/>
  <c r="BE127" i="5"/>
  <c r="BE145" i="5"/>
  <c r="BE161" i="5"/>
  <c r="BE162" i="5"/>
  <c r="BE166" i="5"/>
  <c r="BE167" i="5"/>
  <c r="BE186" i="5"/>
  <c r="BE189" i="5"/>
  <c r="BE194" i="5"/>
  <c r="BE199" i="5"/>
  <c r="BE209" i="5"/>
  <c r="BE210" i="5"/>
  <c r="BE211" i="5"/>
  <c r="BE215" i="5"/>
  <c r="BE237" i="5"/>
  <c r="BE266" i="5"/>
  <c r="BE280" i="5"/>
  <c r="BE284" i="5"/>
  <c r="BE290" i="5"/>
  <c r="BE293" i="5"/>
  <c r="BE352" i="5"/>
  <c r="BE360" i="5"/>
  <c r="BK149" i="3"/>
  <c r="J149" i="3"/>
  <c r="J69" i="3"/>
  <c r="E52" i="4"/>
  <c r="J90" i="4"/>
  <c r="BE98" i="4"/>
  <c r="BE104" i="4"/>
  <c r="BE105" i="4"/>
  <c r="BE107" i="4"/>
  <c r="BE108" i="4"/>
  <c r="BE113" i="4"/>
  <c r="BE118" i="4"/>
  <c r="BE121" i="4"/>
  <c r="BE122" i="4"/>
  <c r="BE127" i="4"/>
  <c r="BK97" i="3"/>
  <c r="J97" i="3"/>
  <c r="J64" i="3"/>
  <c r="F63" i="4"/>
  <c r="BE100" i="4"/>
  <c r="BE106" i="4"/>
  <c r="BE109" i="4"/>
  <c r="BE112" i="4"/>
  <c r="BE115" i="4"/>
  <c r="BE116" i="4"/>
  <c r="BE119" i="4"/>
  <c r="BE124" i="4"/>
  <c r="BE125" i="4"/>
  <c r="BE126" i="4"/>
  <c r="BE132" i="4"/>
  <c r="BE133" i="4"/>
  <c r="BE163" i="4"/>
  <c r="BE165" i="4"/>
  <c r="BE170" i="4"/>
  <c r="BE174" i="4"/>
  <c r="BE103" i="4"/>
  <c r="BE111" i="4"/>
  <c r="BE117" i="4"/>
  <c r="BE120" i="4"/>
  <c r="BE123" i="4"/>
  <c r="BE134" i="4"/>
  <c r="BE135" i="4"/>
  <c r="BE136" i="4"/>
  <c r="BE138" i="4"/>
  <c r="BE140" i="4"/>
  <c r="BE141" i="4"/>
  <c r="BE142" i="4"/>
  <c r="BE143" i="4"/>
  <c r="BE145" i="4"/>
  <c r="BE146" i="4"/>
  <c r="BE147" i="4"/>
  <c r="BE148" i="4"/>
  <c r="BE150" i="4"/>
  <c r="BE153" i="4"/>
  <c r="BE157" i="4"/>
  <c r="BE162" i="4"/>
  <c r="BE167" i="4"/>
  <c r="BE169" i="4"/>
  <c r="BE171" i="4"/>
  <c r="BE172" i="4"/>
  <c r="BE99" i="4"/>
  <c r="BE101" i="4"/>
  <c r="BE102" i="4"/>
  <c r="BE110" i="4"/>
  <c r="BE114" i="4"/>
  <c r="BE128" i="4"/>
  <c r="BE129" i="4"/>
  <c r="BE130" i="4"/>
  <c r="BE131" i="4"/>
  <c r="BE137" i="4"/>
  <c r="BE139" i="4"/>
  <c r="BE144" i="4"/>
  <c r="BE151" i="4"/>
  <c r="BE155" i="4"/>
  <c r="BE159" i="4"/>
  <c r="BE164" i="4"/>
  <c r="BE173" i="4"/>
  <c r="BE175" i="4"/>
  <c r="E50" i="3"/>
  <c r="BE99" i="3"/>
  <c r="BE103" i="3"/>
  <c r="BE107" i="3"/>
  <c r="BE109" i="3"/>
  <c r="BE116" i="3"/>
  <c r="BE122" i="3"/>
  <c r="BE124" i="3"/>
  <c r="BE127" i="3"/>
  <c r="BE129" i="3"/>
  <c r="BE132" i="3"/>
  <c r="BE139" i="3"/>
  <c r="BE141" i="3"/>
  <c r="BE147" i="3"/>
  <c r="BE151" i="3"/>
  <c r="BE154" i="3"/>
  <c r="BE156" i="3"/>
  <c r="BE160" i="3"/>
  <c r="BE164" i="3"/>
  <c r="BE172" i="3"/>
  <c r="BE178" i="3"/>
  <c r="BE182" i="3"/>
  <c r="BE185" i="3"/>
  <c r="BE188" i="3"/>
  <c r="BE190" i="3"/>
  <c r="BE192" i="3"/>
  <c r="BE195" i="3"/>
  <c r="BE197" i="3"/>
  <c r="BE199" i="3"/>
  <c r="BE202" i="3"/>
  <c r="BE205" i="3"/>
  <c r="J56" i="3"/>
  <c r="F59" i="3"/>
  <c r="BE102" i="3"/>
  <c r="BE104" i="3"/>
  <c r="BE108" i="3"/>
  <c r="BE136" i="3"/>
  <c r="BE144" i="3"/>
  <c r="BE157" i="3"/>
  <c r="BE168" i="3"/>
  <c r="BE176" i="3"/>
  <c r="BE189" i="3"/>
  <c r="BE208" i="3"/>
  <c r="BE113" i="3"/>
  <c r="BE119" i="3"/>
  <c r="BE134" i="3"/>
  <c r="BE162" i="3"/>
  <c r="BE174" i="3"/>
  <c r="BE180" i="3"/>
  <c r="BE184" i="3"/>
  <c r="BE187" i="3"/>
  <c r="BE210" i="3"/>
  <c r="BE212" i="3"/>
  <c r="E48" i="2"/>
  <c r="BE91" i="2"/>
  <c r="BE93" i="2"/>
  <c r="BE100" i="2"/>
  <c r="J52" i="2"/>
  <c r="F55" i="2"/>
  <c r="BE97" i="2"/>
  <c r="BE89" i="2"/>
  <c r="BE95" i="2"/>
  <c r="BE99" i="2"/>
  <c r="F36" i="2"/>
  <c r="BC55" i="1"/>
  <c r="J38" i="5"/>
  <c r="AW60" i="1"/>
  <c r="F35" i="2"/>
  <c r="BB55" i="1"/>
  <c r="J35" i="6"/>
  <c r="AV61" i="1"/>
  <c r="AT61" i="1"/>
  <c r="F36" i="7"/>
  <c r="BA62" i="1"/>
  <c r="F36" i="9"/>
  <c r="BA64" i="1"/>
  <c r="F37" i="10"/>
  <c r="BB65" i="1"/>
  <c r="F37" i="3"/>
  <c r="BB57" i="1"/>
  <c r="F34" i="2"/>
  <c r="BA55" i="1"/>
  <c r="J36" i="3"/>
  <c r="AW57" i="1"/>
  <c r="F39" i="4"/>
  <c r="BB59" i="1"/>
  <c r="F38" i="9"/>
  <c r="BC64" i="1"/>
  <c r="F36" i="3"/>
  <c r="BA57" i="1"/>
  <c r="F36" i="6"/>
  <c r="BA61" i="1"/>
  <c r="F38" i="8"/>
  <c r="BC63" i="1"/>
  <c r="J36" i="9"/>
  <c r="AW64" i="1"/>
  <c r="F40" i="5"/>
  <c r="BC60" i="1"/>
  <c r="J38" i="4"/>
  <c r="AW59" i="1"/>
  <c r="F39" i="7"/>
  <c r="BD62" i="1"/>
  <c r="F37" i="9"/>
  <c r="BB64" i="1"/>
  <c r="F41" i="5"/>
  <c r="BD60" i="1"/>
  <c r="F39" i="3"/>
  <c r="BD57" i="1"/>
  <c r="F37" i="7"/>
  <c r="BB62" i="1"/>
  <c r="F38" i="10"/>
  <c r="BC65" i="1"/>
  <c r="F38" i="3"/>
  <c r="BC57" i="1"/>
  <c r="F39" i="9"/>
  <c r="BD64" i="1"/>
  <c r="F37" i="2"/>
  <c r="BD55" i="1"/>
  <c r="F39" i="5"/>
  <c r="BB60" i="1"/>
  <c r="J36" i="7"/>
  <c r="AW62" i="1"/>
  <c r="F39" i="8"/>
  <c r="BD63" i="1"/>
  <c r="AS56" i="1"/>
  <c r="AS54" i="1"/>
  <c r="F40" i="4"/>
  <c r="BC59" i="1"/>
  <c r="F38" i="7"/>
  <c r="BC62" i="1"/>
  <c r="F39" i="10"/>
  <c r="BD65" i="1"/>
  <c r="F38" i="4"/>
  <c r="BA59" i="1"/>
  <c r="J36" i="8"/>
  <c r="AW63" i="1"/>
  <c r="J34" i="2"/>
  <c r="AW55" i="1"/>
  <c r="F38" i="5"/>
  <c r="BA60" i="1"/>
  <c r="F37" i="8"/>
  <c r="BB63" i="1"/>
  <c r="F36" i="10"/>
  <c r="BA65" i="1"/>
  <c r="F41" i="4"/>
  <c r="BD59" i="1"/>
  <c r="F36" i="8"/>
  <c r="BA63" i="1"/>
  <c r="J36" i="10"/>
  <c r="AW65" i="1"/>
  <c r="BK87" i="8" l="1"/>
  <c r="J87" i="8"/>
  <c r="P107" i="5"/>
  <c r="T197" i="5"/>
  <c r="R107" i="5"/>
  <c r="T89" i="10"/>
  <c r="T88" i="10"/>
  <c r="R89" i="7"/>
  <c r="R88" i="7"/>
  <c r="R149" i="3"/>
  <c r="T87" i="8"/>
  <c r="T96" i="4"/>
  <c r="T149" i="3"/>
  <c r="P97" i="3"/>
  <c r="R87" i="8"/>
  <c r="T107" i="5"/>
  <c r="T106" i="5"/>
  <c r="R97" i="3"/>
  <c r="R96" i="3"/>
  <c r="R197" i="5"/>
  <c r="P149" i="3"/>
  <c r="T97" i="3"/>
  <c r="T96" i="3"/>
  <c r="P197" i="5"/>
  <c r="R96" i="4"/>
  <c r="R89" i="9"/>
  <c r="R88" i="9"/>
  <c r="BK96" i="4"/>
  <c r="J96" i="4"/>
  <c r="J67" i="4"/>
  <c r="BK89" i="10"/>
  <c r="J89" i="10"/>
  <c r="J64" i="10"/>
  <c r="BK87" i="2"/>
  <c r="J87" i="2"/>
  <c r="J60" i="2"/>
  <c r="BK197" i="5"/>
  <c r="J197" i="5"/>
  <c r="J72" i="5"/>
  <c r="BK86" i="6"/>
  <c r="J86" i="6"/>
  <c r="J63" i="6"/>
  <c r="BK89" i="7"/>
  <c r="J89" i="7"/>
  <c r="J64" i="7"/>
  <c r="J107" i="5"/>
  <c r="J68" i="5"/>
  <c r="BK96" i="3"/>
  <c r="J96" i="3"/>
  <c r="J63" i="3"/>
  <c r="J32" i="8"/>
  <c r="BC58" i="1"/>
  <c r="AY58" i="1"/>
  <c r="F37" i="5"/>
  <c r="AZ60" i="1"/>
  <c r="F35" i="6"/>
  <c r="AZ61" i="1"/>
  <c r="F35" i="9"/>
  <c r="AZ64" i="1"/>
  <c r="F35" i="7"/>
  <c r="AZ62" i="1"/>
  <c r="J35" i="10"/>
  <c r="AV65" i="1"/>
  <c r="AT65" i="1"/>
  <c r="F37" i="4"/>
  <c r="AZ59" i="1"/>
  <c r="F35" i="10"/>
  <c r="AZ65" i="1"/>
  <c r="F35" i="3"/>
  <c r="AZ57" i="1"/>
  <c r="J37" i="5"/>
  <c r="AV60" i="1"/>
  <c r="AT60" i="1"/>
  <c r="BD58" i="1"/>
  <c r="J35" i="8"/>
  <c r="AV63" i="1"/>
  <c r="AT63" i="1"/>
  <c r="J32" i="9"/>
  <c r="AG64" i="1"/>
  <c r="J35" i="3"/>
  <c r="AV57" i="1"/>
  <c r="AT57" i="1"/>
  <c r="J35" i="9"/>
  <c r="AV64" i="1"/>
  <c r="AT64" i="1"/>
  <c r="F33" i="2"/>
  <c r="AZ55" i="1"/>
  <c r="BB58" i="1"/>
  <c r="AX58" i="1"/>
  <c r="J33" i="2"/>
  <c r="AV55" i="1"/>
  <c r="AT55" i="1"/>
  <c r="J37" i="4"/>
  <c r="AV59" i="1"/>
  <c r="AT59" i="1"/>
  <c r="J35" i="7"/>
  <c r="AV62" i="1"/>
  <c r="AT62" i="1"/>
  <c r="BA58" i="1"/>
  <c r="AW58" i="1"/>
  <c r="F35" i="8"/>
  <c r="AZ63" i="1"/>
  <c r="AG63" i="1" l="1"/>
  <c r="J63" i="8"/>
  <c r="P96" i="3"/>
  <c r="AU57" i="1"/>
  <c r="R106" i="5"/>
  <c r="P106" i="5"/>
  <c r="AU60" i="1"/>
  <c r="BK88" i="10"/>
  <c r="J88" i="10"/>
  <c r="J63" i="10"/>
  <c r="BK86" i="2"/>
  <c r="J86" i="2"/>
  <c r="J59" i="2"/>
  <c r="BK88" i="7"/>
  <c r="J88" i="7"/>
  <c r="BK106" i="5"/>
  <c r="J106" i="5"/>
  <c r="J67" i="5"/>
  <c r="AN64" i="1"/>
  <c r="J41" i="9"/>
  <c r="J41" i="8"/>
  <c r="AN63" i="1"/>
  <c r="AU58" i="1"/>
  <c r="J32" i="6"/>
  <c r="J41" i="6"/>
  <c r="AZ58" i="1"/>
  <c r="AV58" i="1"/>
  <c r="AT58" i="1"/>
  <c r="BB56" i="1"/>
  <c r="AX56" i="1"/>
  <c r="J32" i="3"/>
  <c r="AG57" i="1"/>
  <c r="BD56" i="1"/>
  <c r="J34" i="4"/>
  <c r="AG59" i="1"/>
  <c r="BA56" i="1"/>
  <c r="AW56" i="1"/>
  <c r="J32" i="7"/>
  <c r="AG62" i="1"/>
  <c r="BC56" i="1"/>
  <c r="AY56" i="1"/>
  <c r="J41" i="7" l="1"/>
  <c r="J43" i="4"/>
  <c r="J63" i="7"/>
  <c r="AG61" i="1"/>
  <c r="AN61" i="1"/>
  <c r="J41" i="3"/>
  <c r="AN57" i="1"/>
  <c r="AN59" i="1"/>
  <c r="AN62" i="1"/>
  <c r="AU56" i="1"/>
  <c r="AU54" i="1"/>
  <c r="AZ56" i="1"/>
  <c r="AV56" i="1"/>
  <c r="AT56" i="1"/>
  <c r="J32" i="10"/>
  <c r="AG65" i="1"/>
  <c r="J30" i="2"/>
  <c r="AG55" i="1"/>
  <c r="BB54" i="1"/>
  <c r="W31" i="1"/>
  <c r="J34" i="5"/>
  <c r="AG60" i="1"/>
  <c r="AG58" i="1"/>
  <c r="BD54" i="1"/>
  <c r="W33" i="1"/>
  <c r="BA54" i="1"/>
  <c r="AW54" i="1"/>
  <c r="AK30" i="1"/>
  <c r="BC54" i="1"/>
  <c r="W32" i="1"/>
  <c r="J41" i="10" l="1"/>
  <c r="J43" i="5"/>
  <c r="J39" i="2"/>
  <c r="AN60" i="1"/>
  <c r="AN55" i="1"/>
  <c r="AN65" i="1"/>
  <c r="AN58" i="1"/>
  <c r="AG56" i="1"/>
  <c r="AG54" i="1"/>
  <c r="AK26" i="1"/>
  <c r="W30" i="1"/>
  <c r="AZ54" i="1"/>
  <c r="AV54" i="1"/>
  <c r="AK29" i="1"/>
  <c r="AK35" i="1"/>
  <c r="AY54" i="1"/>
  <c r="AX54" i="1"/>
  <c r="AN56" i="1" l="1"/>
  <c r="W29" i="1"/>
  <c r="AT54" i="1"/>
  <c r="AN54" i="1" l="1"/>
</calcChain>
</file>

<file path=xl/sharedStrings.xml><?xml version="1.0" encoding="utf-8"?>
<sst xmlns="http://schemas.openxmlformats.org/spreadsheetml/2006/main" count="9051" uniqueCount="1441">
  <si>
    <t>Export Komplet</t>
  </si>
  <si>
    <t>VZ</t>
  </si>
  <si>
    <t>2.0</t>
  </si>
  <si>
    <t/>
  </si>
  <si>
    <t>False</t>
  </si>
  <si>
    <t>{22b06e0f-c843-433e-96da-bcb841057ed0}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</si>
  <si>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</si>
  <si>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</si>
  <si>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</si>
  <si>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</si>
  <si>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</si>
  <si>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</si>
  <si>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</si>
  <si>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</si>
  <si>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</si>
  <si>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2024_14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</si>
  <si>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</si>
  <si>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</si>
  <si>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FN Brno – Modernizace heliportů,Bohunice - RESERVE</t>
  </si>
  <si>
    <t>KSO:</t>
  </si>
  <si>
    <t>815</t>
  </si>
  <si>
    <t>CC-CZ:</t>
  </si>
  <si>
    <t>Místo:</t>
  </si>
  <si>
    <t>FN Brno- Bohunice</t>
  </si>
  <si>
    <t>Datum:</t>
  </si>
  <si>
    <t>31. 7. 2025</t>
  </si>
  <si>
    <t>Zadavatel:</t>
  </si>
  <si>
    <t>IČ:</t>
  </si>
  <si>
    <t>FN Brmo</t>
  </si>
  <si>
    <t>DIČ:</t>
  </si>
  <si>
    <t>Účastník:</t>
  </si>
  <si>
    <t>Vyplň údaj</t>
  </si>
  <si>
    <t>Projektant:</t>
  </si>
  <si>
    <t>Techniserv, spol. s 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</si>
  <si>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</si>
  <si>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</si>
  <si>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</si>
  <si>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</si>
  <si>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</si>
  <si>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</si>
  <si>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</si>
  <si>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</si>
  <si>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</si>
  <si>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</si>
  <si>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</si>
  <si>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</si>
  <si>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</si>
  <si>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</si>
  <si>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</si>
  <si>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</si>
  <si>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</si>
  <si>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</si>
  <si>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</si>
  <si>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</si>
  <si>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</si>
  <si>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</si>
  <si>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</si>
  <si>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</si>
  <si>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</si>
  <si>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</si>
  <si>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</si>
  <si>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</si>
  <si>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</si>
  <si>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</si>
  <si>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</si>
  <si>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</si>
  <si>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</si>
  <si>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</si>
  <si>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</si>
  <si>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</si>
  <si>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</si>
  <si>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</si>
  <si>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</si>
  <si>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</si>
  <si>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</si>
  <si>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</si>
  <si>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</si>
  <si>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</si>
  <si>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VRN</t>
  </si>
  <si>
    <t>STA</t>
  </si>
  <si>
    <t>1</t>
  </si>
  <si>
    <t>{5d49626a-90e7-434f-830d-8101c7295cda}</t>
  </si>
  <si>
    <t>2</t>
  </si>
  <si>
    <t>02</t>
  </si>
  <si>
    <t>Stavební a technologické části</t>
  </si>
  <si>
    <t>{d8f5a4d9-4c43-45e2-9368-dc9c850a6234}</t>
  </si>
  <si>
    <t>D1</t>
  </si>
  <si>
    <t>ASŘ</t>
  </si>
  <si>
    <t>Soupis</t>
  </si>
  <si>
    <t>{2b83effd-e2be-4493-a1eb-8227dae99187}</t>
  </si>
  <si>
    <t>D2</t>
  </si>
  <si>
    <t>Silnoproud</t>
  </si>
  <si>
    <t>{e982c0f0-c761-4e8a-8dab-eff2eac4e532}</t>
  </si>
  <si>
    <t>D2.1</t>
  </si>
  <si>
    <t>ESIL- vyhřívání he...</t>
  </si>
  <si>
    <t>3</t>
  </si>
  <si>
    <t>{72b893f4-e0ec-487a-a62b-3a13d967712d}</t>
  </si>
  <si>
    <t>D2.2</t>
  </si>
  <si>
    <t>ESIL- strojovna SHZ, nouzové osvětlení</t>
  </si>
  <si>
    <t>{3fe17116-9fe3-4738-8192-d656ac10b218}</t>
  </si>
  <si>
    <t>D3</t>
  </si>
  <si>
    <t>PBŘ</t>
  </si>
  <si>
    <t>{329ef064-78c0-4e0c-ad2b-f14a4c99f7d3}</t>
  </si>
  <si>
    <t>D4</t>
  </si>
  <si>
    <t>Hašení</t>
  </si>
  <si>
    <t>{2c4dc70d-964e-4f40-b390-2e23d2b57fcd}</t>
  </si>
  <si>
    <t>D5</t>
  </si>
  <si>
    <t>Technologie</t>
  </si>
  <si>
    <t>{4015f322-fad1-41b6-a6cb-3d80ba76b75e}</t>
  </si>
  <si>
    <t>D6</t>
  </si>
  <si>
    <t>EPS</t>
  </si>
  <si>
    <t>{7c254a18-d32d-4426-905d-7327d6d88459}</t>
  </si>
  <si>
    <t>D7</t>
  </si>
  <si>
    <t>Slaboproud</t>
  </si>
  <si>
    <t>{15cfb784-0f09-48f0-8b6f-5d5390b1ae2c}</t>
  </si>
  <si>
    <t>KRYCÍ LIST SOUPISU PRACÍ</t>
  </si>
  <si>
    <t>Objekt:</t>
  </si>
  <si>
    <t>01 -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</si>
  <si>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</si>
  <si>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</si>
  <si>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</si>
  <si>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</si>
  <si>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</si>
  <si>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</si>
  <si>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</si>
  <si>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</si>
  <si>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</si>
  <si>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</si>
  <si>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</si>
  <si>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</si>
  <si>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</si>
  <si>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</si>
  <si>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</si>
  <si>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</si>
  <si>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</si>
  <si>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</si>
  <si>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</si>
  <si>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</si>
  <si>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</si>
  <si>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</si>
  <si>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</si>
  <si>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</si>
  <si>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</si>
  <si>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</si>
  <si>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</si>
  <si>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</si>
  <si>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</si>
  <si>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</si>
  <si>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0130-R1</t>
  </si>
  <si>
    <t xml:space="preserve">- zpracování dodavatelské přípravy a dokumentace (projektové práce, které nejsou součástí dokumentace pro provádění stavby v souladu se zněním Přílohy č. 13 Vyhlášky č. 499/2006, Sb.)_x000D_
- zpracování PD skutečného provedení (*dwg a *pdf)	_x000D_
</t>
  </si>
  <si>
    <t>kpl</t>
  </si>
  <si>
    <t>1024</t>
  </si>
  <si>
    <t>565224877</t>
  </si>
  <si>
    <t>VRN3</t>
  </si>
  <si>
    <t>Zařízení staveniště</t>
  </si>
  <si>
    <t>0300-R1</t>
  </si>
  <si>
    <t xml:space="preserve">Tato položka obsahuje náklady na :	_x000D_
- výstavbu, provoz a likvidaci objektů zařízení staveniště (stavební buňky, sklady....)	_x000D_
- odvoz komunálního odpadu	_x000D_
- dočasné oplocení staveniště, tabule, ochranné zábradlí, brány, branky..	_x000D_
- ochranu inženýrských sítí	_x000D_
- údržbu soukromých a veřejných cest	_x000D_
- ochranu prací před nepříznivým počasím (zimní opatření)	_x000D_
- poplatky na Dopravně inženýrská opatření a DIR	_x000D_
- protipožární opatření na stavbě	_x000D_
</t>
  </si>
  <si>
    <t>1050314408</t>
  </si>
  <si>
    <t>VRN4</t>
  </si>
  <si>
    <t>Inženýrská činnost</t>
  </si>
  <si>
    <t>045-R1</t>
  </si>
  <si>
    <t>Kompletační a koordinační činnost</t>
  </si>
  <si>
    <t>kpl…</t>
  </si>
  <si>
    <t>821603235</t>
  </si>
  <si>
    <t>VRN6</t>
  </si>
  <si>
    <t>Územní vlivy</t>
  </si>
  <si>
    <t>4</t>
  </si>
  <si>
    <t>0600-R1</t>
  </si>
  <si>
    <t xml:space="preserve">Tato položka obsahuje náklady na :	_x000D_
- zabezpečení přejezdů a přechodů přes výkopy	_x000D_
- práce v ochranném pásmu	_x000D_
-omezení prací provozem uživatele	_x000D_
-omezení pracovní doby uživatelem	_x000D_
</t>
  </si>
  <si>
    <t>614711981</t>
  </si>
  <si>
    <t>VRN7</t>
  </si>
  <si>
    <t>Provozní vlivy</t>
  </si>
  <si>
    <t>0710-R1</t>
  </si>
  <si>
    <t>Provoz investora, třetích osob</t>
  </si>
  <si>
    <t>177944043</t>
  </si>
  <si>
    <t>VRN9</t>
  </si>
  <si>
    <t>Ostatní náklady</t>
  </si>
  <si>
    <t>6</t>
  </si>
  <si>
    <t>0910-R1</t>
  </si>
  <si>
    <t xml:space="preserve">Tato položka obsahuje náklady na :	_x000D_
- zkušební provozy	_x000D_
- vytýčení stávajících sítí	_x000D_
- zajištění fotodokumentace prací během provádění		_x000D_
- ostatní zkoušky dle platné legislativy ČSN, EN apod. po provedení díla vč. odběru vzorků (např. zkoušky betonu)	_x000D_
	_x000D_
</t>
  </si>
  <si>
    <t>-1001889209</t>
  </si>
  <si>
    <t>7</t>
  </si>
  <si>
    <t>094203000</t>
  </si>
  <si>
    <t>Zimní opatření na stavbě</t>
  </si>
  <si>
    <t>CS ÚRS 2024 02</t>
  </si>
  <si>
    <t>-816744865</t>
  </si>
  <si>
    <t>Online PSC</t>
  </si>
  <si>
    <t>https://podminky.urs.cz/item/CS_URS_2024_02/094203000</t>
  </si>
  <si>
    <t>P</t>
  </si>
  <si>
    <t>Poznámka k položce:_x000D_
Položka zahrnuje veškerá nutná opatření na stavbě pro plynulý postup prací i při poklesu venkovních  teplet pod +5st.C</t>
  </si>
  <si>
    <t>02 - Stavební a technologické části</t>
  </si>
  <si>
    <t>Soupis:</t>
  </si>
  <si>
    <t>D1 - ASŘ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</si>
  <si>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</si>
  <si>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</si>
  <si>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</si>
  <si>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</si>
  <si>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</si>
  <si>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</si>
  <si>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</si>
  <si>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</si>
  <si>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</si>
  <si>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</si>
  <si>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783 - Dokončovací práce - nátěry</t>
  </si>
  <si>
    <t>HSV</t>
  </si>
  <si>
    <t>Práce a dodávky HSV</t>
  </si>
  <si>
    <t>Úpravy povrchů, podlahy a osazování výplní</t>
  </si>
  <si>
    <t>977343211.1</t>
  </si>
  <si>
    <t>Frézování drážek pro vodiče v podlahách z betonu, rozměru do 30x30 mm</t>
  </si>
  <si>
    <t>m</t>
  </si>
  <si>
    <t>-2119560523</t>
  </si>
  <si>
    <t>https://podminky.urs.cz/item/CS_URS_2024_02/977343211.1</t>
  </si>
  <si>
    <t>VV</t>
  </si>
  <si>
    <t>"dle dílu D2.1_ESIL_vyhřívání heliportu"6200</t>
  </si>
  <si>
    <t>634-R1</t>
  </si>
  <si>
    <t>Výplň drážky do 30/30mm nesmrštitelnou maltou s vlákny</t>
  </si>
  <si>
    <t>1883887483</t>
  </si>
  <si>
    <t>634-R2</t>
  </si>
  <si>
    <t>Advezní můstek v drážce</t>
  </si>
  <si>
    <t>-2093375170</t>
  </si>
  <si>
    <t>468101323</t>
  </si>
  <si>
    <t>Vysekání rýh pro montáž trubek a kabelů v betonových podlahách a mazaninách hloubky přes 5 do 7 cm a šířky přes 10 do 15 cm</t>
  </si>
  <si>
    <t>64</t>
  </si>
  <si>
    <t>491321047</t>
  </si>
  <si>
    <t>https://podminky.urs.cz/item/CS_URS_2024_02/468101323</t>
  </si>
  <si>
    <t>"drážka 150x70mm"40</t>
  </si>
  <si>
    <t>634-R5</t>
  </si>
  <si>
    <t>Advezní můstek v drážce 150x70mm</t>
  </si>
  <si>
    <t>-1287358914</t>
  </si>
  <si>
    <t>634-R6</t>
  </si>
  <si>
    <t>Výplň drážky 150x70mm nesmrštitelnou maltou</t>
  </si>
  <si>
    <t>511719763</t>
  </si>
  <si>
    <t>599142111</t>
  </si>
  <si>
    <t>Úprava zálivky dilatačních nebo pracovních spár v cementobetonovém krytu, hloubky do 40 mm, šířky přes 20 do 40 mm</t>
  </si>
  <si>
    <t>-662026969</t>
  </si>
  <si>
    <t>https://podminky.urs.cz/item/CS_URS_2024_02/599142111</t>
  </si>
  <si>
    <t>"stávající dilatace heliportu"15</t>
  </si>
  <si>
    <t>9</t>
  </si>
  <si>
    <t>Ostatní konstrukce a práce, bourání</t>
  </si>
  <si>
    <t>8</t>
  </si>
  <si>
    <t>949101112</t>
  </si>
  <si>
    <t>Lešení pomocné pracovní pro objekty pozemních staveb pro zatížení do 150 kg/m2, o výšce lešeňové podlahy přes 1,9 do 3,5 m</t>
  </si>
  <si>
    <t>m2</t>
  </si>
  <si>
    <t>-133779954</t>
  </si>
  <si>
    <t>https://podminky.urs.cz/item/CS_URS_2024_02/949101112</t>
  </si>
  <si>
    <t>"lešení pro sanaci podhledu dilatační spáry"15*1,5</t>
  </si>
  <si>
    <t>953961113</t>
  </si>
  <si>
    <t>Kotva chemická s vyvrtáním otvoru do betonu, železobetonu nebo tvrdého kamene tmel, velikost M 12, hloubka 110 mm</t>
  </si>
  <si>
    <t>kus</t>
  </si>
  <si>
    <t>1097765833</t>
  </si>
  <si>
    <t>https://podminky.urs.cz/item/CS_URS_2024_02/953961113</t>
  </si>
  <si>
    <t>"kotvení zábradlí"17*4</t>
  </si>
  <si>
    <t>10</t>
  </si>
  <si>
    <t>953961115</t>
  </si>
  <si>
    <t>Kotva chemická s vyvrtáním otvoru do betonu, železobetonu nebo tvrdého kamene tmel, velikost M 20, hloubka 170 mm</t>
  </si>
  <si>
    <t>269414883</t>
  </si>
  <si>
    <t>https://podminky.urs.cz/item/CS_URS_2024_02/953961115</t>
  </si>
  <si>
    <t>"kotvení roznášedla ke sloupům budovy"4*2</t>
  </si>
  <si>
    <t>11</t>
  </si>
  <si>
    <t>977151118</t>
  </si>
  <si>
    <t>Jádrové vrty diamantovými korunkami do stavebních materiálů (železobetonu, betonu, cihel, obkladů, dlažeb, kamene) průměru přes 90 do 100 mm</t>
  </si>
  <si>
    <t>-1949588900</t>
  </si>
  <si>
    <t>https://podminky.urs.cz/item/CS_URS_2024_02/977151118</t>
  </si>
  <si>
    <t>985112122</t>
  </si>
  <si>
    <t>Odsekání degradovaného betonu líce kleneb a podhledů, tloušťky přes 10 do 30 mm</t>
  </si>
  <si>
    <t>-730409505</t>
  </si>
  <si>
    <t>https://podminky.urs.cz/item/CS_URS_2024_02/985112122</t>
  </si>
  <si>
    <t>"oprava líce stropu v podlaží pod dilatační spárou"15,5*1,3</t>
  </si>
  <si>
    <t>13</t>
  </si>
  <si>
    <t>985132111</t>
  </si>
  <si>
    <t>Očištění ploch líce kleneb a podhledů tlakovou vodou</t>
  </si>
  <si>
    <t>1676726714</t>
  </si>
  <si>
    <t>https://podminky.urs.cz/item/CS_URS_2024_02/985132111</t>
  </si>
  <si>
    <t>14</t>
  </si>
  <si>
    <t>985311112</t>
  </si>
  <si>
    <t>Reprofilace betonu sanačními maltami na cementové bázi ručně stěn, tloušťky přes 10 do 20 mm</t>
  </si>
  <si>
    <t>1877577747</t>
  </si>
  <si>
    <t>https://podminky.urs.cz/item/CS_URS_2024_02/985311112</t>
  </si>
  <si>
    <t>997</t>
  </si>
  <si>
    <t>Přesun sutě</t>
  </si>
  <si>
    <t>15</t>
  </si>
  <si>
    <t>997013114</t>
  </si>
  <si>
    <t>Vnitrostaveništní doprava suti a vybouraných hmot vodorovně do 50 m s naložením základní pro budovy a haly výšky přes 12 do 15 m</t>
  </si>
  <si>
    <t>t</t>
  </si>
  <si>
    <t>-763086540</t>
  </si>
  <si>
    <t>https://podminky.urs.cz/item/CS_URS_2024_02/997013114</t>
  </si>
  <si>
    <t>16</t>
  </si>
  <si>
    <t>997013312</t>
  </si>
  <si>
    <t>Shoz na stavební suť montáž a demontáž shozu výšky přes 10 do 20 m</t>
  </si>
  <si>
    <t>431307460</t>
  </si>
  <si>
    <t>https://podminky.urs.cz/item/CS_URS_2024_02/997013312</t>
  </si>
  <si>
    <t>17</t>
  </si>
  <si>
    <t>997013322</t>
  </si>
  <si>
    <t>Shoz na stavební suť montáž a demontáž shozu výšky Příplatek za první a každý další den použití shozu výšky přes 10 do 20 m</t>
  </si>
  <si>
    <t>2050020430</t>
  </si>
  <si>
    <t>https://podminky.urs.cz/item/CS_URS_2024_02/997013322</t>
  </si>
  <si>
    <t>12*45 'Přepočtené koeficientem množství</t>
  </si>
  <si>
    <t>18</t>
  </si>
  <si>
    <t>997013501</t>
  </si>
  <si>
    <t>Odvoz suti a vybouraných hmot na skládku nebo meziskládku se složením, na vzdálenost do 1 km</t>
  </si>
  <si>
    <t>580151784</t>
  </si>
  <si>
    <t>https://podminky.urs.cz/item/CS_URS_2024_02/997013501</t>
  </si>
  <si>
    <t>19</t>
  </si>
  <si>
    <t>997013509</t>
  </si>
  <si>
    <t>Odvoz suti a vybouraných hmot na skládku nebo meziskládku se složením, na vzdálenost Příplatek k ceně za každý další započatý 1 km přes 1 km</t>
  </si>
  <si>
    <t>398748781</t>
  </si>
  <si>
    <t>https://podminky.urs.cz/item/CS_URS_2024_02/997013509</t>
  </si>
  <si>
    <t>21,063*19 'Přepočtené koeficientem množství</t>
  </si>
  <si>
    <t>20</t>
  </si>
  <si>
    <t>997013631</t>
  </si>
  <si>
    <t>Poplatek za uložení stavebního odpadu na skládce (skládkovné) směsného stavebního a demoličního zatříděného do Katalogu odpadů pod kódem 17 09 04</t>
  </si>
  <si>
    <t>-892894802</t>
  </si>
  <si>
    <t>https://podminky.urs.cz/item/CS_URS_2024_02/997013631</t>
  </si>
  <si>
    <t>998</t>
  </si>
  <si>
    <t>Přesun hmot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</si>
  <si>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</si>
  <si>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</si>
  <si>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-973831595</t>
  </si>
  <si>
    <t>https://podminky.urs.cz/item/CS_URS_2024_02/998011010</t>
  </si>
  <si>
    <t>PSV</t>
  </si>
  <si>
    <t>Práce a dodávky PSV</t>
  </si>
  <si>
    <t>721</t>
  </si>
  <si>
    <t>Zdravotechnika - vnitřní kanalizace</t>
  </si>
  <si>
    <t>22</t>
  </si>
  <si>
    <t>764518621</t>
  </si>
  <si>
    <t>Svod z pozinkovaného plechu s upraveným povrchem včetně objímek, kolen a odskoků kruhový, průměru do 90 mm</t>
  </si>
  <si>
    <t>-1487418026</t>
  </si>
  <si>
    <t>https://podminky.urs.cz/item/CS_URS_2024_02/764518621</t>
  </si>
  <si>
    <t>"odpadní potrubí  DN 70 od nové vpusti-délka dle TZ"4,5</t>
  </si>
  <si>
    <t>23</t>
  </si>
  <si>
    <t>721239114</t>
  </si>
  <si>
    <t>Střešní vtoky (vpusti) montáž střešních vtoků ostatních typů se svislým odtokem do DN 160</t>
  </si>
  <si>
    <t>1950756307</t>
  </si>
  <si>
    <t>https://podminky.urs.cz/item/CS_URS_2024_02/721239114</t>
  </si>
  <si>
    <t>24</t>
  </si>
  <si>
    <t>M</t>
  </si>
  <si>
    <t>RMAT0001</t>
  </si>
  <si>
    <t xml:space="preserve">Střešní vpusť s integrovanou manžetou z modifikovaného asfaltového pásu, svislé provedení, tepelně izolovaná - dvojstěnná s ochranným košem, vyhřívaná 230 V s připojovacím kabelem. Vpusť bude přímo napojená na svod  DN70, délky cca 4,5m, který vyústí do nižšího podlaží. Svod - lakovaný pozink. Rozměry ověřit na stavbě._x000D_
</t>
  </si>
  <si>
    <t>32</t>
  </si>
  <si>
    <t>-1614169530</t>
  </si>
  <si>
    <t>25</t>
  </si>
  <si>
    <t>998721112</t>
  </si>
  <si>
    <t>Přesun hmot pro vnitřní kanalizaci stanovený z hmotnosti přesunovaného materiálu vodorovná dopravní vzdálenost do 50 m s omezením mechanizace v objektech výšky přes 6 do 12 m</t>
  </si>
  <si>
    <t>-1538682842</t>
  </si>
  <si>
    <t>https://podminky.urs.cz/item/CS_URS_2024_02/998721112</t>
  </si>
  <si>
    <t>766</t>
  </si>
  <si>
    <t>Konstrukce truhlářské</t>
  </si>
  <si>
    <t>26</t>
  </si>
  <si>
    <t>766666932</t>
  </si>
  <si>
    <t>Výměna dveřních konstrukcí bezpečnostních klik se štítky</t>
  </si>
  <si>
    <t>-2110707142</t>
  </si>
  <si>
    <t>https://podminky.urs.cz/item/CS_URS_2024_02/766666932</t>
  </si>
  <si>
    <t>27</t>
  </si>
  <si>
    <t>54914133</t>
  </si>
  <si>
    <t>kování bezpečnostní koule/klika RC3</t>
  </si>
  <si>
    <t>-1133229838</t>
  </si>
  <si>
    <t>767</t>
  </si>
  <si>
    <t>Konstrukce zámečnické</t>
  </si>
  <si>
    <t>28</t>
  </si>
  <si>
    <t>767590840</t>
  </si>
  <si>
    <t>Demontáž podlahových konstrukcí šroubovaných , nýtovaných nebo svařovaných z podlahových roštů</t>
  </si>
  <si>
    <t>-1957779443</t>
  </si>
  <si>
    <t>https://podminky.urs.cz/item/CS_URS_2024_02/767590840</t>
  </si>
  <si>
    <t xml:space="preserve">Poznámka k položce:_x000D_
Demontáž bude prováděna z úrovně heliportu s jištěním </t>
  </si>
  <si>
    <t>"demontáž podlahových roštů-plocha odměřena z výkresu č.03a"62,1</t>
  </si>
  <si>
    <t>29</t>
  </si>
  <si>
    <t>767995113</t>
  </si>
  <si>
    <t>Montáž ostatních atypických zámečnických konstrukcí hmotnosti přes 10 do 20 kg</t>
  </si>
  <si>
    <t>kg</t>
  </si>
  <si>
    <t>1281914345</t>
  </si>
  <si>
    <t>https://podminky.urs.cz/item/CS_URS_2024_02/767995113</t>
  </si>
  <si>
    <t xml:space="preserve">Poznámka k položce:_x000D_
Montáž bude prováděna z úrovně heliportu s jištěním </t>
  </si>
  <si>
    <t>20,7*31+2860+250</t>
  </si>
  <si>
    <t>30</t>
  </si>
  <si>
    <t>RMAT002</t>
  </si>
  <si>
    <t>ZV2 - atypická zámečnická konstrukce - konzola ochranné sítě , žárově zinkováno, hmotnost 1ks cca 20,7</t>
  </si>
  <si>
    <t>1272951553</t>
  </si>
  <si>
    <t>"množství dle tabulky výrobků"31</t>
  </si>
  <si>
    <t>31</t>
  </si>
  <si>
    <t>RMAT006</t>
  </si>
  <si>
    <t xml:space="preserve">Ochranné sítě - Sítě budou ke konzolám přišroubovány pomocé M8, třema po každé straně. Nové ochranné sítě budou tvořeny z sítí 100/100/6. Svařované sítě je nutno vyrobit na míru dle skutečných rozměrů. Jedná se o 10 různych typů. Nejedná se o typový výrobek. Rozměry ověřit na stavbě. 69 ks, hm. celkem cca 2860 kg._x000D_
</t>
  </si>
  <si>
    <t>1524050356</t>
  </si>
  <si>
    <t>"hmotnost dle tabulky výrobků"2860</t>
  </si>
  <si>
    <t>RMAT007</t>
  </si>
  <si>
    <t>SM - spojovací materiál - pozink, hmotnost 250 kg.</t>
  </si>
  <si>
    <t>1944075586</t>
  </si>
  <si>
    <t>"hmotnost dle tabulky výrobků"250</t>
  </si>
  <si>
    <t>33</t>
  </si>
  <si>
    <t>767995114</t>
  </si>
  <si>
    <t>Montáž ostatních atypických zámečnických konstrukcí hmotnosti přes 20 do 50 kg</t>
  </si>
  <si>
    <t>1828389069</t>
  </si>
  <si>
    <t>https://podminky.urs.cz/item/CS_URS_2024_02/767995114</t>
  </si>
  <si>
    <t>34</t>
  </si>
  <si>
    <t>RMAT001</t>
  </si>
  <si>
    <t xml:space="preserve">ZV1  Ocelové zábradlí délka 21,8m  tvořené z JA 50/50/4, kotvěno do stávající atiky pomocí 4xM12 na P12 150/150. Horizontální kruhová výplň TR 48/4. Hmotnost 620 kg. Povrchová úprava žárový pozink. Nejedná se o typový výrobek.
Rozměry ověřit na stavbě."_x000D_
</t>
  </si>
  <si>
    <t>-2120672808</t>
  </si>
  <si>
    <t>"hmotnost dle tabulky výrobků"620</t>
  </si>
  <si>
    <t>35</t>
  </si>
  <si>
    <t>767995115</t>
  </si>
  <si>
    <t>Montáž ostatních atypických zámečnických konstrukcí hmotnosti přes 50 do 100 kg</t>
  </si>
  <si>
    <t>-363485206</t>
  </si>
  <si>
    <t>https://podminky.urs.cz/item/CS_URS_2024_02/767995115</t>
  </si>
  <si>
    <t>36</t>
  </si>
  <si>
    <t>RMAT0002</t>
  </si>
  <si>
    <t xml:space="preserve">ZV4 -Ocelové technické shodiště s podestnou._x000D_
Schodncie je navržena jako UPE 120 spojená s podestový mrámem také z UPE 120, spoj schodnice a podestového rámu je podepřen 2x sloupek z Ja 60/60/4._x000D_
Zábradlí je tvořeno z pozinkovaných ocelových profilů  JA 50/50/4  výplní z ocel. pozinkových tyčí průmětu 8 mm a rozestupu ma 80 mm._x000D_
Schodnice a podesta je tvořena ocelovým pozinkovaným pororoštěm SP 15/76. Stupně jsou rozměru 1500 × 270 mm a výšky stupně 160 mm._x000D_
Hmotnost (Rám + schodnice = 120 kg, zábradlí 60 kg, sloupky 80 kg, pororošty 75 Kg) celkem cca 335 kg. Povrchová úprava žárový pozink.  Nejedná se o typový výrobek. Rozměry ověřit na stavbě. </t>
  </si>
  <si>
    <t>-1976842580</t>
  </si>
  <si>
    <t>37</t>
  </si>
  <si>
    <t>767995117</t>
  </si>
  <si>
    <t>Montáž ostatních atypických zámečnických konstrukcí hmotnosti přes 250 do 500 kg</t>
  </si>
  <si>
    <t>459010302</t>
  </si>
  <si>
    <t>https://podminky.urs.cz/item/CS_URS_2024_02/767995117</t>
  </si>
  <si>
    <t>38</t>
  </si>
  <si>
    <t>RMAT003</t>
  </si>
  <si>
    <t xml:space="preserve">ZV3	Roznášecí rošt	Roznášecí rošt z profilů HEA 200( 4 ks), kotven do nosných sloupů pomocí chemických kotev M20. Hmotnost 1000kg. Povrchová úprava žárový pozink. Nejedná se o typový výrobek. </t>
  </si>
  <si>
    <t>-1754387228</t>
  </si>
  <si>
    <t>39</t>
  </si>
  <si>
    <t>767996-R1</t>
  </si>
  <si>
    <t xml:space="preserve">Montáž technologického kontejneru </t>
  </si>
  <si>
    <t>1930375681</t>
  </si>
  <si>
    <t>40</t>
  </si>
  <si>
    <t>RMAT004</t>
  </si>
  <si>
    <t xml:space="preserve">Konstrukce bude montovaná na místě. Rámová konstrukce kontejneru bude tvořena z profilů s protikorozní úpravou, a bude uložena na roznášecím roštu. Ocelové profily budou 2 až 4 mm tlusté. Stěnová konstrukce bude pozůstávat ze sendvičových panelů s izolačním jádrem z pěny, tloušťka konstrukce bude 100mm. Požární odolnost kontejneru bude REI45 DP1, výrobce kontejneru musí doložit certifikovanou požární odolnost, která je požadována. Pro vstup do kontejneru budou osazeny dveře o rozměrech 1100/1970mm s požární odolností EI 30 DP1-C, zámek mechanický, kování klika-klika, součástí dveří bude větrací mřížka. Podlaha bude z cementotřískové desky (odolné vůči vodě) tl.22mm, ve dvou vrstvách, únosnost podlahy bude 1000 kg/m2. V místě nádrže budep odlaha zesílena na únosnost 3000kg/m2. Podlaha bude vyztužená příčnými profily, mezi kterýma se bude nacházet tepelná izolace XPS tl.100mm. V podlaze se bude nacházet podlahová vpusť se zápachovou uzávěrou. Stropní konstrukci bude vyztužená příčnými profily, střechu bude tvořit střešní panel s izolačním jádrem, o tloušťce 100mm. Rozměry kontejneru budou přibližně 6100x2500x3300mm. Hmotnost kontejneru bude přibližně 1000 kg. V kontejneru bude umístěn přímotop o příkonu 2 kW. Kontejner bude nuceně větrán pomocí průmyslového ventilátoru se zpětnou klapkou a větrací mřížky. Kontejner bude ošetřen protikorozní úpravou. Kontejner je bez požárně otevřených ploch.  V rámci dodávky kontejneru budou připraveny prostupy pro požární a nepožární vývod, rovněž bude připraven uzemňovací bod – uhlopříčně ve dvou rozích kontejneru. Kontejner je výrobek a jeho technologie výroby a sestavení je dána výrobcem – požaduje se dodržení výše uvedených parametrů kontejneru; před započetím stavebných prací je nutné rozměry ověřit na stavbě. _x000D_
</t>
  </si>
  <si>
    <t>407204824</t>
  </si>
  <si>
    <t>41</t>
  </si>
  <si>
    <t>RMAT0018</t>
  </si>
  <si>
    <t>výškový adapter 30 mm pro instalaci 8“ zapuštěného návěstidla do základny 8“, včetně příslušenství, těsnění a spojovacího materiálu (referenční výrobek: Transcon TIA1-8-8-30). Adaptér bude opatřen pružným tmelem kvůli zatěsnění k stávající betonové ploše. Při instalaci je nutné provést reinstalace stávajícího zapuštěného návěstidla s rozpojením a spojením napájecího konektoru sekundárního kabelu napájení návěstidla.</t>
  </si>
  <si>
    <t>574925592</t>
  </si>
  <si>
    <t>"počet kusů převzat z dílu D5 Technologie"24</t>
  </si>
  <si>
    <t>42</t>
  </si>
  <si>
    <t>998767212</t>
  </si>
  <si>
    <t>Přesun hmot pro zámečnické konstrukce stanovený procentní sazbou (%) z ceny vodorovná dopravní vzdálenost do 50 m s omezením mechanizace v objektech výšky přes 6 do 12 m</t>
  </si>
  <si>
    <t>%</t>
  </si>
  <si>
    <t>-430782272</t>
  </si>
  <si>
    <t>https://podminky.urs.cz/item/CS_URS_2024_02/998767212</t>
  </si>
  <si>
    <t>777</t>
  </si>
  <si>
    <t>Podlahy lité</t>
  </si>
  <si>
    <t>43</t>
  </si>
  <si>
    <t>777131111</t>
  </si>
  <si>
    <t>Penetrační nátěr podlahy epoxidový předem plněný pískem</t>
  </si>
  <si>
    <t>-960409368</t>
  </si>
  <si>
    <t>https://podminky.urs.cz/item/CS_URS_2024_02/777131111</t>
  </si>
  <si>
    <t>44</t>
  </si>
  <si>
    <t>777121115</t>
  </si>
  <si>
    <t>Vyrovnání podkladu epoxidovou stěrkou plněnou pískem, tloušťky přes 3 do 5 mm, plochy přes 1,0 m2</t>
  </si>
  <si>
    <t>391986905</t>
  </si>
  <si>
    <t>https://podminky.urs.cz/item/CS_URS_2024_02/777121115</t>
  </si>
  <si>
    <t>45</t>
  </si>
  <si>
    <t>777121125</t>
  </si>
  <si>
    <t>Vyrovnání podkladu epoxidovou stěrkou plněnou pískem, tloušťky Příplatek k ceně za každý další 1 mm vyrovnání tloušťky přes 5 mm, plochy přes 1,0m2</t>
  </si>
  <si>
    <t>727602433</t>
  </si>
  <si>
    <t>https://podminky.urs.cz/item/CS_URS_2024_02/777121125</t>
  </si>
  <si>
    <t>545*2 'Přepočtené koeficientem množství</t>
  </si>
  <si>
    <t>46</t>
  </si>
  <si>
    <t>998777102</t>
  </si>
  <si>
    <t>Přesun hmot pro podlahy lité stanovený z hmotnosti přesunovaného materiálu vodorovná dopravní vzdálenost do 50 m základní v objektech výšky přes 6 do 12 m</t>
  </si>
  <si>
    <t>-986336542</t>
  </si>
  <si>
    <t>https://podminky.urs.cz/item/CS_URS_2024_02/998777102</t>
  </si>
  <si>
    <t>783</t>
  </si>
  <si>
    <t>Dokončovací práce - nátěry</t>
  </si>
  <si>
    <t>47</t>
  </si>
  <si>
    <t>783901551</t>
  </si>
  <si>
    <t>Příprava podkladu betonových podlah před provedením nátěru omytím tlakovou vodou</t>
  </si>
  <si>
    <t>-1927410681</t>
  </si>
  <si>
    <t>https://podminky.urs.cz/item/CS_URS_2024_02/783901551</t>
  </si>
  <si>
    <t>"plocha určena odměřením z výkresu 03b"545</t>
  </si>
  <si>
    <t>48</t>
  </si>
  <si>
    <t>783906863</t>
  </si>
  <si>
    <t>Odstranění nátěrů z betonových podlah frézováním</t>
  </si>
  <si>
    <t>1554454591</t>
  </si>
  <si>
    <t>https://podminky.urs.cz/item/CS_URS_2024_02/783906863</t>
  </si>
  <si>
    <t>49</t>
  </si>
  <si>
    <t>783-R1</t>
  </si>
  <si>
    <t>Nátěr heliportu - protiskluzový epoxidový nátěr s gumovým granulátem umožňuící vytvoření denního značení jako jeho součást.</t>
  </si>
  <si>
    <t>-1877065104</t>
  </si>
  <si>
    <t>"plocha heliportu-plocha denního značení"545-105,2</t>
  </si>
  <si>
    <t>50</t>
  </si>
  <si>
    <t>783947R1</t>
  </si>
  <si>
    <t xml:space="preserve">Denní značení provozních ploch heliportu podle dílu D5 přílohy číslo 4 _x000D_
Protiskluzový epoxidový nátěr v reflexní úpravě s gumovým granulátem </t>
  </si>
  <si>
    <t>1469513659</t>
  </si>
  <si>
    <t>"Denní značení provozních ploch heliportu podle přílohy D5 číslo 4"</t>
  </si>
  <si>
    <t xml:space="preserve"> "- poznávací značení heliportu (bílý kříž, červené H)" 47,8+2,8</t>
  </si>
  <si>
    <t xml:space="preserve"> "- obvodové značení TLOF (bílá barva)"18,1</t>
  </si>
  <si>
    <t>"- značení dosednutí/umístění - TPDM (žlutá barva)"10,99</t>
  </si>
  <si>
    <t xml:space="preserve"> "- značení maximální povolené hmotnosti (bílá barva)"0,61</t>
  </si>
  <si>
    <t xml:space="preserve"> "- značení maximální povolené hodnoty D (bílá barva)"0,83</t>
  </si>
  <si>
    <t>" - 2x doplňkové značení maximální povolené hodnoty D (bílá barva)"2*0,14</t>
  </si>
  <si>
    <t>" - 2x nové značením osového vedení trajektorie letu - oboustranná šipka (bílá barva)"2*3,9</t>
  </si>
  <si>
    <t>" - název heliportu „BOHUNICE RESERVE“ (bílá barva)"16</t>
  </si>
  <si>
    <t>Součet</t>
  </si>
  <si>
    <t>D2 - Silnoproud</t>
  </si>
  <si>
    <t>Úroveň 3:</t>
  </si>
  <si>
    <t>D2.1 - ESIL- vyhřívání he...</t>
  </si>
  <si>
    <t>KAB - KABELY</t>
  </si>
  <si>
    <t>ROZV - rozváděče</t>
  </si>
  <si>
    <t>TRASY - KABELOVÉ TRASY</t>
  </si>
  <si>
    <t>741 - Elektroinstalace - silnoproud</t>
  </si>
  <si>
    <t>HZS - Hodinové zúčtovací sazby</t>
  </si>
  <si>
    <t>KAB</t>
  </si>
  <si>
    <t>KABELY</t>
  </si>
  <si>
    <t>741120301</t>
  </si>
  <si>
    <t>Montáž vodič Cu izolovaný plný a laněný s PVC pláštěm žíla 0,55 až 16 mm2 pevně (např. CY, CHAH-V)</t>
  </si>
  <si>
    <t>34141027</t>
  </si>
  <si>
    <t>vodič propojovací flexibilní jádro Cu lanované izolace PVC 450/750V (H07V-K) 1x6mm2</t>
  </si>
  <si>
    <t>741130006</t>
  </si>
  <si>
    <t>Ukončení vodič izolovaný do 10 mm2 v rozváděči nebo na přístroji</t>
  </si>
  <si>
    <t>741120305</t>
  </si>
  <si>
    <t>Montáž vodič Cu izolovaný plný a laněný s PVC pláštěm žíla 50 až 70 mm2 pevně (např. CY, CHAH-V)</t>
  </si>
  <si>
    <t>210950204</t>
  </si>
  <si>
    <t>Příplatek na zatahování kabelů hmotnosti do 6 kg do tvárnicových tras a kolektorů</t>
  </si>
  <si>
    <t>34141032</t>
  </si>
  <si>
    <t>vodič propojovací flexibilní jádro Cu lanované izolace PVC 450/750V (H07V-K) 1x50mm2 zlžl.</t>
  </si>
  <si>
    <t>741130012</t>
  </si>
  <si>
    <t>Ukončení vodič izolovaný do 50 mm2 v rozváděči nebo na přístroji</t>
  </si>
  <si>
    <t>mat10</t>
  </si>
  <si>
    <t>kabelové oko 50 mm2</t>
  </si>
  <si>
    <t>741122429</t>
  </si>
  <si>
    <t>Montáž kabel Cu plný kulatý žíla 5x70 mm2 uložený pevně (např. CYKY)</t>
  </si>
  <si>
    <t>34111358</t>
  </si>
  <si>
    <t>kabel silový oheň retardující bezhalogenový s funkční schopností při požáru 180min a P60-R třída reakce na oheň B2cas1d0 jádro Cu 0,6/1kV (1-CXKH-V) 5x70mm2</t>
  </si>
  <si>
    <t>741130012.1</t>
  </si>
  <si>
    <t>Ukončení vodič izolovaný do 70 mm2 v rozváděči nebo na přístroji</t>
  </si>
  <si>
    <t>mat10.1</t>
  </si>
  <si>
    <t>kabelové oko 70 mm2</t>
  </si>
  <si>
    <t>741120308</t>
  </si>
  <si>
    <t>Montáž vodič Cu izolovaný plný a laněný s PVC pláštěm žíla 120 mm2 pevně (např. CY, CHAH-V)</t>
  </si>
  <si>
    <t>34111359</t>
  </si>
  <si>
    <t>vodič propojovací flexibilní jádro Cu lanované izolace PVC 450/750V (H07V-K) 1x120mm2 zlžl.</t>
  </si>
  <si>
    <t>741130011</t>
  </si>
  <si>
    <t>Ukončení vodič izolovaný do 120 mm2 v rozváděči nebo na přístroji</t>
  </si>
  <si>
    <t>mat09</t>
  </si>
  <si>
    <t>Kabelové oko 120 mm2</t>
  </si>
  <si>
    <t>741122734</t>
  </si>
  <si>
    <t>Montáž kabel Cu plný kulatý pancéřovaný žíla 4x120 mm2 uložený pevně (např. CYKYDY)</t>
  </si>
  <si>
    <t>34111156</t>
  </si>
  <si>
    <t>kabel silový oheň retardující bezhalogenový bez funkční schopnosti při požáru třída reakce na oheň B2cas1d1a1 jádro Cu 0,6/1kV (1-CXKH-R B2) 4x120mm2</t>
  </si>
  <si>
    <t>mat12</t>
  </si>
  <si>
    <t>Kabelová příchytka 50-240 mm2</t>
  </si>
  <si>
    <t>741122742</t>
  </si>
  <si>
    <t>Montáž kabel Cu plný kulatý pancéřovaný žíla 5x2,5 až 4 mm2 uložený pevně (např. CYKYDY)</t>
  </si>
  <si>
    <t>34111094</t>
  </si>
  <si>
    <t>kabel instalační jádro Cu plné izolace PVC plášť PVC 450/750V (CYKY) 5x2,5mm2</t>
  </si>
  <si>
    <t>52</t>
  </si>
  <si>
    <t>741130003</t>
  </si>
  <si>
    <t>Ukončení vodič izolovaný do 4 mm2 v rozváděči nebo na přístroji</t>
  </si>
  <si>
    <t>54</t>
  </si>
  <si>
    <t>741122743</t>
  </si>
  <si>
    <t>Montáž kabel Cu plný kulatý pancéřovaný žíla 5x6 až 10 mm2 uložený pevně (např. CYKYDY)</t>
  </si>
  <si>
    <t>56</t>
  </si>
  <si>
    <t>34111738</t>
  </si>
  <si>
    <t>kabel silový jádro Cu izolace PVC plášť PVC 0,6/1kV (CYKFY) 5X4mm2</t>
  </si>
  <si>
    <t>58</t>
  </si>
  <si>
    <t>60</t>
  </si>
  <si>
    <t>741122642</t>
  </si>
  <si>
    <t>Montáž kabel Cu plný kulatý žíla 5x4 až 6 mm2 uložený pevně (např. CYKY)</t>
  </si>
  <si>
    <t>62</t>
  </si>
  <si>
    <t>34111098</t>
  </si>
  <si>
    <t>kabel instalační jádro Cu plné izolace PVC plášť PVC 450/750V (CYKY) 5x4mm2</t>
  </si>
  <si>
    <t>66</t>
  </si>
  <si>
    <t>mat01</t>
  </si>
  <si>
    <t>Sériový odporový topný kabel se zpětným vodičem 0,14 Ohm/m KYCYR. Vnitřní silikonová a PVC izolace. Mědené opletení a vnější PVC plášt, krátkodobě odolný teplotám až 250°C (po dobu cca 10 min).</t>
  </si>
  <si>
    <t>68</t>
  </si>
  <si>
    <t>mat02</t>
  </si>
  <si>
    <t>Sériový odporový topný kabel se zpětným vodičem 1,65 Ohm/m KYCYR. Vnitřní silikonová a PVC izolace. Mědené opletení a vnější PVC plášt, krátkodobě odolný teplotám až 250°C (po dobu cca 10 min).</t>
  </si>
  <si>
    <t>70</t>
  </si>
  <si>
    <t>741122732</t>
  </si>
  <si>
    <t>Montáž odporového topného kabelu KYCYR</t>
  </si>
  <si>
    <t>72</t>
  </si>
  <si>
    <t>741130012.1.1</t>
  </si>
  <si>
    <t>Připojovací a ukončovací souprava - topné kabely</t>
  </si>
  <si>
    <t>74</t>
  </si>
  <si>
    <t>mat03</t>
  </si>
  <si>
    <t>Studené přívody - H05VV-F 3G2,5</t>
  </si>
  <si>
    <t>76</t>
  </si>
  <si>
    <t>741122732.1</t>
  </si>
  <si>
    <t>Montáž kabelu - studené příhody</t>
  </si>
  <si>
    <t>78</t>
  </si>
  <si>
    <t>mat04</t>
  </si>
  <si>
    <t>Paralelní TK s konst. výkonem 30W/m, 230V, -30°C až 90°C, vnější plášť odolný UV záření.</t>
  </si>
  <si>
    <t>80</t>
  </si>
  <si>
    <t>741122732.2</t>
  </si>
  <si>
    <t>Montáž odporového topného kabelu s UV</t>
  </si>
  <si>
    <t>82</t>
  </si>
  <si>
    <t>741130012.2</t>
  </si>
  <si>
    <t>Spojkování TK</t>
  </si>
  <si>
    <t>84</t>
  </si>
  <si>
    <t>mat05</t>
  </si>
  <si>
    <t>Detektor sněhu a ledu pro regul. otápění okapů a venk. ploch, DIN, 10A</t>
  </si>
  <si>
    <t>86</t>
  </si>
  <si>
    <t>mat06</t>
  </si>
  <si>
    <t>Čidlo sněhu a ledu pro otápění ploch, délka př. 15m</t>
  </si>
  <si>
    <t>88</t>
  </si>
  <si>
    <t>mat07</t>
  </si>
  <si>
    <t>Kombinované čidlo teplota/vlhkost vyhřívané plochy, délka př. 15m</t>
  </si>
  <si>
    <t>90</t>
  </si>
  <si>
    <t>mat08</t>
  </si>
  <si>
    <t>Čidlo teploty vzduchu, délka př. 4m</t>
  </si>
  <si>
    <t>92</t>
  </si>
  <si>
    <t>74113001</t>
  </si>
  <si>
    <t>Montáž čidel</t>
  </si>
  <si>
    <t>94</t>
  </si>
  <si>
    <t>741122122</t>
  </si>
  <si>
    <t>Montáž kabel Cu plný kulatý žíla 3x1,5 až 6 mm2 zatažený v trubkách (např. CYKY)</t>
  </si>
  <si>
    <t>nová položka</t>
  </si>
  <si>
    <t>96</t>
  </si>
  <si>
    <t>34111036</t>
  </si>
  <si>
    <t>kabel instalační jádro Cu plné izolace PVC plášť PVC 450/750V (CYKY) 3x2,5mm2</t>
  </si>
  <si>
    <t>98</t>
  </si>
  <si>
    <t>N1</t>
  </si>
  <si>
    <t>Podružný materiál (svorky, spojky, sádra, koncovky, hřebíky, vruty, hmoždiny, barva, atd.)</t>
  </si>
  <si>
    <t>100</t>
  </si>
  <si>
    <t>51</t>
  </si>
  <si>
    <t>N2</t>
  </si>
  <si>
    <t>PPV - pomocné práce vedlejší</t>
  </si>
  <si>
    <t>102</t>
  </si>
  <si>
    <t>ROZV</t>
  </si>
  <si>
    <t>rozváděče</t>
  </si>
  <si>
    <t>741210005</t>
  </si>
  <si>
    <t>Montáž rozvodnice oceloplechová nebo plastová běžná do 200 kg</t>
  </si>
  <si>
    <t>104</t>
  </si>
  <si>
    <t>53</t>
  </si>
  <si>
    <t>rozv1</t>
  </si>
  <si>
    <t>Úprava a doplnění rozváděče RH1 pole 1 v TS5</t>
  </si>
  <si>
    <t>106</t>
  </si>
  <si>
    <t>Poznámka k položce:_x000D_
Poznámka k položce: Poznámka k položce: Úprava rozváděč dle výkresové dokumentace č. 07, vybavený, jističi, stykači, prodovými chrániči atd.</t>
  </si>
  <si>
    <t>rozv2</t>
  </si>
  <si>
    <t>Úprava a doplnění rozváděče RH3 v rozvodně 3.NP</t>
  </si>
  <si>
    <t>108</t>
  </si>
  <si>
    <t>Poznámka k položce:_x000D_
Poznámka k položce: Poznámka k položce: Úprava rozváděč dle výkresové dokumentace č. 08, vybavený, jističi, stykači, prodovými chrániči atd.</t>
  </si>
  <si>
    <t>55</t>
  </si>
  <si>
    <t>rozv3</t>
  </si>
  <si>
    <t>Rozváděč RVO</t>
  </si>
  <si>
    <t>110</t>
  </si>
  <si>
    <t>Poznámka k položce:_x000D_
Poznámka k položce: Poznámka k položce: Dodávka rozváděč dle výkresové dokumentace č. 09, vybavený, jističi, stykači, prodovými chrániči atd.</t>
  </si>
  <si>
    <t>sub01</t>
  </si>
  <si>
    <t>SW PLC</t>
  </si>
  <si>
    <t>112</t>
  </si>
  <si>
    <t>Poznámka k položce:_x000D_
Poznámka k položce: Poznámka k položce: Dodávka řídící jednotky vytápění PLC, umístěný v rozváděčí RVO dle výkresové dokumentace č. 09</t>
  </si>
  <si>
    <t>57</t>
  </si>
  <si>
    <t>sub02</t>
  </si>
  <si>
    <t>Vizualizace - velín</t>
  </si>
  <si>
    <t>114</t>
  </si>
  <si>
    <t>Poznámka k položce:_x000D_
Poznámka k položce: Poznámka k položce: Doplnění vizualizace a řízení vyhřívání do řídícího systému na velínu nemocnice</t>
  </si>
  <si>
    <t>TRASY</t>
  </si>
  <si>
    <t>KABELOVÉ TRASY</t>
  </si>
  <si>
    <t>742110104</t>
  </si>
  <si>
    <t>Montáž kabelového žlabu pro slaboproud šířky přes 150 do 250 mm</t>
  </si>
  <si>
    <t>116</t>
  </si>
  <si>
    <t>59</t>
  </si>
  <si>
    <t>34575211</t>
  </si>
  <si>
    <t>žlab kabelový ocelový děrovaný ŽZ protipožární P90-R 200x60x1,50mm vč. příslušenství</t>
  </si>
  <si>
    <t>118</t>
  </si>
  <si>
    <t>120</t>
  </si>
  <si>
    <t>61</t>
  </si>
  <si>
    <t>34575601</t>
  </si>
  <si>
    <t>žlab kabelový drátěný galvanicky zinkovaný 250/100mm vč. příslušenství</t>
  </si>
  <si>
    <t>122</t>
  </si>
  <si>
    <t>741</t>
  </si>
  <si>
    <t>Elektroinstalace - silnoproud</t>
  </si>
  <si>
    <t>741920306</t>
  </si>
  <si>
    <t>Ucpávka prostupu kabelového svazku povlakem stěna tl 100 mm zaplnění prostupu z 20% plocha otvoru 0,8 m2 požární odolnost EI 60</t>
  </si>
  <si>
    <t>124</t>
  </si>
  <si>
    <t>HZS</t>
  </si>
  <si>
    <t>Hodinové zúčtovací sazby</t>
  </si>
  <si>
    <t>63</t>
  </si>
  <si>
    <t>HZS2231</t>
  </si>
  <si>
    <t>Hodinová zúčtovací sazba elektrikář - DEMONTÁŽE</t>
  </si>
  <si>
    <t>hod</t>
  </si>
  <si>
    <t>262144</t>
  </si>
  <si>
    <t>126</t>
  </si>
  <si>
    <t>HZS4212</t>
  </si>
  <si>
    <t>Hodinová zúčtovací sazba revizní technik specialista</t>
  </si>
  <si>
    <t>128</t>
  </si>
  <si>
    <t>65</t>
  </si>
  <si>
    <t>HZS4232</t>
  </si>
  <si>
    <t>Hodinová zúčtovací sazba technik odborný</t>
  </si>
  <si>
    <t>130</t>
  </si>
  <si>
    <t>HZS4233</t>
  </si>
  <si>
    <t>Hodinová zúčtovací sazba zkušební technik</t>
  </si>
  <si>
    <t>132</t>
  </si>
  <si>
    <t>67</t>
  </si>
  <si>
    <t>HZS4233.1</t>
  </si>
  <si>
    <t>Součinnost dodavatele s připojením do Řídicího systému MaR FN Brno</t>
  </si>
  <si>
    <t>134</t>
  </si>
  <si>
    <t>HZS4234</t>
  </si>
  <si>
    <t>Součinnost dodavatele při funkčních zkouškách</t>
  </si>
  <si>
    <t>136</t>
  </si>
  <si>
    <t>69</t>
  </si>
  <si>
    <t>742210501</t>
  </si>
  <si>
    <t>Provedení zkoušky TIČR</t>
  </si>
  <si>
    <t>138</t>
  </si>
  <si>
    <t>D2.2 - ESIL- strojovna SHZ, nouzové osvětlení</t>
  </si>
  <si>
    <t>D0 - Elektroinstalace v kontejneru</t>
  </si>
  <si>
    <t xml:space="preserve">    D12 - Rozvaděč R-STR</t>
  </si>
  <si>
    <t xml:space="preserve">    D13 - Rozvaděč RPO</t>
  </si>
  <si>
    <t xml:space="preserve">    D14 - Rozvodnice s EP</t>
  </si>
  <si>
    <t xml:space="preserve">D1 - Rozvaděče </t>
  </si>
  <si>
    <t xml:space="preserve">    D2 - Úprava rozvaděče RH3</t>
  </si>
  <si>
    <t xml:space="preserve">    D3 - Úprava rozvaděče RL4</t>
  </si>
  <si>
    <t xml:space="preserve">    D4 - Rozvodnice s SPD</t>
  </si>
  <si>
    <t xml:space="preserve">    D5 - Rozvodnice s EP</t>
  </si>
  <si>
    <t>D6 - Koncové a ovládací prvky</t>
  </si>
  <si>
    <t>D7 - Kabeláž</t>
  </si>
  <si>
    <t>D8 - Kabelové trasy</t>
  </si>
  <si>
    <t>D9 - Osvětlení</t>
  </si>
  <si>
    <t>D10 - Ostatní</t>
  </si>
  <si>
    <t xml:space="preserve">D11 - Výchozí revize </t>
  </si>
  <si>
    <t>D0</t>
  </si>
  <si>
    <t>Elektroinstalace v kontejneru</t>
  </si>
  <si>
    <t>D12</t>
  </si>
  <si>
    <t>Rozvaděč R-STR</t>
  </si>
  <si>
    <t>741210001</t>
  </si>
  <si>
    <t>Montáž rozvodnice oceloplechová nebo plastová běžná do 20 kg</t>
  </si>
  <si>
    <t>ks</t>
  </si>
  <si>
    <t>CS ÚRS 2025 01</t>
  </si>
  <si>
    <t>https://podminky.urs.cz/item/CS_URS_2025_01/741210001</t>
  </si>
  <si>
    <t>R1</t>
  </si>
  <si>
    <t>Dodávka: Rozváděč R-STR nástěnný plastový rozvaděč pro venkovní použití, min. IP44, průhledné dveře, náplň vč. průchodek, lišt a montážních panelů, přípojnic, dveří. O rozměrech 310x586x148mm (šxvxh), obsah dle dokumentace, příslušenství a konkrétní náplň rozvaděče bude dopřesněno v dílenské dokumentaci</t>
  </si>
  <si>
    <t>"položky jsou dohledatelné Viz příloha č. D2.2_06-08_HEMS_Brno_Bohunice-RESERVE_LKBN_rozvadece"1</t>
  </si>
  <si>
    <t>D13</t>
  </si>
  <si>
    <t>Rozvaděč RPO</t>
  </si>
  <si>
    <t>741210004</t>
  </si>
  <si>
    <t>Montáž rozvodnice oceloplechová nebo plastová běžná do 150 kg</t>
  </si>
  <si>
    <t>https://podminky.urs.cz/item/CS_URS_2025_01/741210004</t>
  </si>
  <si>
    <t>R2</t>
  </si>
  <si>
    <t>Dodávka: Rozváděč RPO nástěnný protipožární rozvaděč se zachováním fukce 90min., min. IP44, náplň vč. průchodek, lišt a montážních panelů, přípojnic, dveří. O rozměrech 258x450x166mm (šxvxh), obsah dle dokumentace, příslušenství a konkrétní náplň rozvaděče bude dopřesněno v dílenské dokumentaci</t>
  </si>
  <si>
    <t>D14</t>
  </si>
  <si>
    <t>Rozvodnice s EP</t>
  </si>
  <si>
    <t>R9</t>
  </si>
  <si>
    <t>Montáž: Rozvodnice s ekvipotenciální přípojnicí na zeď/pod omítku, vč. montáže a případné opravy/úpravy omítky</t>
  </si>
  <si>
    <t>R10</t>
  </si>
  <si>
    <t>Dodávka: Rozvodnice EP. Plastová krabice na povrch/pod omítku, o rozměrech 150x150x130mm (šxvxh), vč. ekvipotenciální svorkovnic pro připojení 1x páska30x4mm nebo 8-12mm drát. Vodiče: 4x2,5-10mm2, 6x10-25mm2 2x25-70mm2 a dalšího příslušenství.</t>
  </si>
  <si>
    <t>"položky jsou dohledatelné Viz příloha č. D2.2_04_HEMS_Brno_Bohunice-RESERVE_LKBN_3NP"1</t>
  </si>
  <si>
    <t>741313041</t>
  </si>
  <si>
    <t>Montáž zásuvka (polo)zapuštěná šroubové připojení 2P+PE se zapojením vodičů</t>
  </si>
  <si>
    <t>https://podminky.urs.cz/item/CS_URS_2025_01/741313041</t>
  </si>
  <si>
    <t>R11</t>
  </si>
  <si>
    <t>Dodávka: Z1N-44 - Zásuvka 230V/16A, IP44, na povrch, 1-násobná,  vč. příslušenství, instalační krabice, rámečku, barva bílá</t>
  </si>
  <si>
    <t>"položky jsou dohledatelné Viz příloha č. D2.2_04_HEMS_Brno_Bohunice-RESERVE_LKBN_3NP"2</t>
  </si>
  <si>
    <t>741310031</t>
  </si>
  <si>
    <t>Montáž spínač nástěnný 1-jednopólový prostředí venkovní/mokré se zapojením vodičů</t>
  </si>
  <si>
    <t>https://podminky.urs.cz/item/CS_URS_2025_01/741310031</t>
  </si>
  <si>
    <t>R12</t>
  </si>
  <si>
    <t>Dodávka: V1N-44 - Vypínač řaz.1, 230V/10A, na povrch IP44, UV odolnost, vč. příslušenství, instalační krabice, rámečku, barva bílá</t>
  </si>
  <si>
    <t>210813011</t>
  </si>
  <si>
    <t>Montáž kabelu Cu plného nebo laněného do 1 kV žíly 3x1,5 až 6 mm2 (např. CYKY) bez ukončení uloženého pevně</t>
  </si>
  <si>
    <t>https://podminky.urs.cz/item/CS_URS_2025_01/210813011</t>
  </si>
  <si>
    <t>R18</t>
  </si>
  <si>
    <t>Dodávka: Kabel silový typu CYKY-J 3x1,5</t>
  </si>
  <si>
    <t>"položky jsou dohledatelné Viz příloha č. D2.2_09_HEMS_Brno_Bohunice-RESERVE_LKBN_soupis_spotrebicu"5</t>
  </si>
  <si>
    <t>5*1,3 'Přepočtené koeficientem množství</t>
  </si>
  <si>
    <t>R21</t>
  </si>
  <si>
    <t>Dodávka: Kabel silový typu CYKY-J 3x2,5</t>
  </si>
  <si>
    <t>"položky jsou dohledatelné Viz příloha č. D2.2_09_HEMS_Brno_Bohunice-RESERVE_LKBN_soupis_spotrebicu"10</t>
  </si>
  <si>
    <t>10*1,3 'Přepočtené koeficientem množství</t>
  </si>
  <si>
    <t>210813035</t>
  </si>
  <si>
    <t>Montáž kabelu Cu plného nebo laněného do 1 kV žíly 4x16 mm2 (např. CYKY) bez ukončení uloženého pevně</t>
  </si>
  <si>
    <t>https://podminky.urs.cz/item/CS_URS_2025_01/210813035</t>
  </si>
  <si>
    <t>R24</t>
  </si>
  <si>
    <t>Dodávka: Kabel silový typu CXKH-V-J P90-R/B2CAS1D1 5x16</t>
  </si>
  <si>
    <t>R25</t>
  </si>
  <si>
    <t>Montáž kabelu Cu plného nebo laněného do 1 kV žíly 4 mm2 (např. CYA) bez ukončení uloženého pevně</t>
  </si>
  <si>
    <t>R26</t>
  </si>
  <si>
    <t>Dodávka: Kabel silový typu CY 1x4 ZŽ</t>
  </si>
  <si>
    <t>R27</t>
  </si>
  <si>
    <t>Montáž kabelu Cu plného nebo laněného do 1 kV žíly 6 mm2 (např. CYA) bez ukončení uloženého pevně</t>
  </si>
  <si>
    <t>R28</t>
  </si>
  <si>
    <t>Dodávka: Kabel silový typu CY 1x6 ZŽ</t>
  </si>
  <si>
    <t>R29</t>
  </si>
  <si>
    <t>Montáž kabelu Cu plného nebo laněného do 1 kV žíly 16 mm2 (např. CYA) bez ukončení uloženého pevně</t>
  </si>
  <si>
    <t>R31</t>
  </si>
  <si>
    <t>Dodávka: Kabel silový typu CYA 1x16 ZŽ</t>
  </si>
  <si>
    <t>R32</t>
  </si>
  <si>
    <t>Montáž kabelu Cu plného nebo laněného do 1 kV žíly 50 mm2 (např. CYA) bez ukončení uloženého pevně</t>
  </si>
  <si>
    <t>R33</t>
  </si>
  <si>
    <t>Dodávka: Kabel silový typu CYA 1x50 ZŽ</t>
  </si>
  <si>
    <t>741130001</t>
  </si>
  <si>
    <t>Ukončení vodič izolovaný do 2,5 mm2 v rozváděči nebo na přístroji</t>
  </si>
  <si>
    <t>https://podminky.urs.cz/item/CS_URS_2025_01/741130001</t>
  </si>
  <si>
    <t>https://podminky.urs.cz/item/CS_URS_2025_01/741130003</t>
  </si>
  <si>
    <t>741130004</t>
  </si>
  <si>
    <t>Ukončení vodič izolovaný do 6 mm2 v rozváděči nebo na přístroji</t>
  </si>
  <si>
    <t>https://podminky.urs.cz/item/CS_URS_2025_01/741130004</t>
  </si>
  <si>
    <t>Ukončení vodič izolovaný do 16 mm2 v rozváděči nebo na přístroji</t>
  </si>
  <si>
    <t>https://podminky.urs.cz/item/CS_URS_2025_01/741130006</t>
  </si>
  <si>
    <t>https://podminky.urs.cz/item/CS_URS_2025_01/741130011</t>
  </si>
  <si>
    <t>210021055</t>
  </si>
  <si>
    <t>Montáž příchytek kovových průměru do 40 mm</t>
  </si>
  <si>
    <t>https://podminky.urs.cz/item/CS_URS_2025_01/210021055</t>
  </si>
  <si>
    <t>R37</t>
  </si>
  <si>
    <t>Dodávka: Kabelové kovová příchytky s požární odolností min. P90-R pro 3 kabel vč. upevnění</t>
  </si>
  <si>
    <t>"položky jsou dohledatelné Viz příloha č. D2.2_04_HEMS_Brno_Bohunice-RESERVE_LKBN_3NP"10</t>
  </si>
  <si>
    <t>R38</t>
  </si>
  <si>
    <t>Dodávka: Kabelové kovová příchytka pro svazek kabelů vč. upevnění</t>
  </si>
  <si>
    <t>"položky jsou dohledatelné Viz příloha č. D2.2_04_HEMS_Brno_Bohunice-RESERVE_LKBN_3NP"20</t>
  </si>
  <si>
    <t>741372062</t>
  </si>
  <si>
    <t>Montáž svítidlo LED interiérové přisazené stropní hranaté nebo kruhové přes 0,09 do 0,36 m2 se zapojením vodičů</t>
  </si>
  <si>
    <t>https://podminky.urs.cz/item/CS_URS_2025_01/741372062</t>
  </si>
  <si>
    <t>R43</t>
  </si>
  <si>
    <t>Dodávka: S2 - svítidlo prachotěsné LED normální osvětlení 44W; 5200m; 4000K; IP66; přisazené. Ref. typ Trilux AragF 12 PW 51-840 ET PC LT. pozn. Světelně technický výpočet byl proveden na referenční typy svítidel. V případě náhrady referenčních typů svítidel je zhotovitel povinen předložit výpočet osvětlení pro navrhovaná svítidla.</t>
  </si>
  <si>
    <t>R44</t>
  </si>
  <si>
    <t>Dodávka: N2 - Nouzové osvětlení LED; s vlástním akumulátorem na 1h; 1160lm; 4000K; 9W; IP44; montáž přisazená;  Ref. typ Vyrtych POINTER-I-LED-1R-1300-4K, IP66. pozn. Světelně technický výpočet byl proveden na referenční typy svítidel. V případě náhrady referenčních typů svítidel je zhotovitel povinen předložit výpočet osvětlení pro navrhovaná svítidla.</t>
  </si>
  <si>
    <t xml:space="preserve">Rozvaděče </t>
  </si>
  <si>
    <t>Úprava rozvaděče RH3</t>
  </si>
  <si>
    <t>R3</t>
  </si>
  <si>
    <t>Montáž: úprava a doplnění stávajícího rozvaděče RH3 doplnění dle přílohy č. 07, vč. případných pomocných prací</t>
  </si>
  <si>
    <t>R4</t>
  </si>
  <si>
    <t>Dodávka:  úprava a doplnění stávajícího rozvaděče RH3 doplnění dle přílohy č. 07, vč. případných pomocných prací</t>
  </si>
  <si>
    <t>Úprava rozvaděče RL4</t>
  </si>
  <si>
    <t>R61</t>
  </si>
  <si>
    <t>Montáž: úprava a doplnění stávajícího rozvaděče RL4 doplnění dle přílohy č. 06, vč. případných pomocných prací</t>
  </si>
  <si>
    <t>R62</t>
  </si>
  <si>
    <t>Dodávka:  úprava a doplnění stávajícího rozvaděče RL4 doplnění dle přílohy č. 06, vč. případných pomocných prací</t>
  </si>
  <si>
    <t>Rozvodnice s SPD</t>
  </si>
  <si>
    <t>R5</t>
  </si>
  <si>
    <t>Montáž: Rozvodnice s SPD na zeď, vč. osazení přepěťovými ochranami montáže a případné opravy/úpravy omítky</t>
  </si>
  <si>
    <t>R6</t>
  </si>
  <si>
    <t>Dodávka: Rozvodnice pro SPD. Elektroinstalační krabice o rozměrech 150x150x75mm (šxvxh), vč. Din lišty, průchodek a PE svorkovnice.</t>
  </si>
  <si>
    <t>R7</t>
  </si>
  <si>
    <t>Dodávka: Přepěťová ochrana SPD T1+T2 (zapojení 1+1, 33 kA/pól) v provedení do instalační krabice, počet SPD dle chráněných zařízení, vč. svorkovnic a dalšího příslušenství.</t>
  </si>
  <si>
    <t>"položky jsou dohledatelné Viz příloha č. D2.2_04_HEMS_Brno_Bohunice-RESERVE_LKBN_3NP"</t>
  </si>
  <si>
    <t>"položky jsou dohledatelné Viz příloha č. D2.2_05_HEMS_Brno_Bohunice-RESERVE_LKBN_4NP"2</t>
  </si>
  <si>
    <t>R8</t>
  </si>
  <si>
    <t>Dodávka: Přepěťová ochrana SPD T1+T2 (zapojení 3+1, 20 kA/pól) v provedení do instalační krabice, počet SPD dle chráněných zařízení, vč. svorkovnic a dalšího příslušenství.</t>
  </si>
  <si>
    <t>"položky jsou dohledatelné Viz příloha č. D2.2_05_HEMS_Brno_Bohunice-RESERVE_LKBN_4NP"</t>
  </si>
  <si>
    <t>"položky jsou dohledatelné Viz příloha č. D2.2_03_HEMS_Brno_Bohunice-RESERVE_LKBN_Napájení velínu"2</t>
  </si>
  <si>
    <t>Koncové a ovládací prvky</t>
  </si>
  <si>
    <t>741310213</t>
  </si>
  <si>
    <t>Montáž ovladač (polo)zapuštěný šroubové připojení 1/0-tlačítkový zapínací se zapojením vodičů</t>
  </si>
  <si>
    <t>https://podminky.urs.cz/item/CS_URS_2025_01/741310213</t>
  </si>
  <si>
    <t>R13</t>
  </si>
  <si>
    <t>Dodávka: SB-54N - Tlačítko 1/0, 230V/10A, IP54, na povrch, UV odolnost, vč. upevnění, barva bílá</t>
  </si>
  <si>
    <t>"položky jsou dohledatelné Viz příloha č. D2.2_05_HEMS_Brno_Bohunice-RESERVE_LKBN_4NP"4</t>
  </si>
  <si>
    <t>Kabeláž</t>
  </si>
  <si>
    <t>R17</t>
  </si>
  <si>
    <t>Dodávka: Kabel silový typu CYKY-J 3x1,5 Dca</t>
  </si>
  <si>
    <t>"položky jsou dohledatelné Viz příloha č. D2.2_09_HEMS_Brno_Bohunice-RESERVE_LKBN_soupis_spotrebicu"100</t>
  </si>
  <si>
    <t>100*1,3 'Přepočtené koeficientem množství</t>
  </si>
  <si>
    <t>R19</t>
  </si>
  <si>
    <t>Dodávka: Kabel silový typu CXKH-V-J P90-R/B2CAS1D1 3x1,5</t>
  </si>
  <si>
    <t>R20</t>
  </si>
  <si>
    <t>Dodávka: Kabel silový typu CXKH-V-J P90-R/B2CAS1D1 3x4</t>
  </si>
  <si>
    <t>"položky jsou dohledatelné Viz příloha č. D2.2_09_HEMS_Brno_Bohunice-RESERVE_LKBN_soupis_spotrebicu"40</t>
  </si>
  <si>
    <t>40*1,3 'Přepočtené koeficientem množství</t>
  </si>
  <si>
    <t>R20.1</t>
  </si>
  <si>
    <t>Dodávka: Kabel silový typu CXKH-V-J P90-R/B2CAS1D1 3x6</t>
  </si>
  <si>
    <t>"položky jsou dohledatelné Viz příloha č. D2.2_09_HEMS_Brno_Bohunice-RESERVE_LKBN_soupis_spotrebicu"200</t>
  </si>
  <si>
    <t>200*1,3 'Přepočtené koeficientem množství</t>
  </si>
  <si>
    <t>210813061</t>
  </si>
  <si>
    <t>Montáž kabelu Cu plného nebo laněného do 1 kV žíly 5x1,5 až 2,5 mm2 (např. CYKY) bez ukončení uloženého pevně</t>
  </si>
  <si>
    <t>https://podminky.urs.cz/item/CS_URS_2025_01/210813061</t>
  </si>
  <si>
    <t>R22</t>
  </si>
  <si>
    <t>Dodávka: Kabel silový typu CYKY-J 5x2,5 Dca</t>
  </si>
  <si>
    <t>"položky jsou dohledatelné Viz příloha č. D2.2_09_HEMS_Brno_Bohunice-RESERVE_LKBN_soupis_spotrebicu"50</t>
  </si>
  <si>
    <t>50*1,3 'Přepočtené koeficientem množství</t>
  </si>
  <si>
    <t>210813063</t>
  </si>
  <si>
    <t>Montáž kabelu Cu plného nebo laněného do 1 kV žíly 5x4 až 6 mm2 (např. CYKY) bez ukončení uloženého pevně</t>
  </si>
  <si>
    <t>https://podminky.urs.cz/item/CS_URS_2025_01/210813063</t>
  </si>
  <si>
    <t>R23</t>
  </si>
  <si>
    <t>Dodávka: Kabel silový typu CYKY-J 5x6Dca</t>
  </si>
  <si>
    <t>"položky jsou dohledatelné Viz příloha č. D2.2_09_HEMS_Brno_Bohunice-RESERVE_LKBN_soupis_spotrebicu"20</t>
  </si>
  <si>
    <t>20*1,3 'Přepočtené koeficientem množství</t>
  </si>
  <si>
    <t>R28.1</t>
  </si>
  <si>
    <t>Dodávka: Kabel silový typu CXKH-R-J B2CAS1D1 1x6 ZŽ</t>
  </si>
  <si>
    <t>R30</t>
  </si>
  <si>
    <t>Dodávka: Kabel silový typu CXKH-R B2CAS1D0 1x16 ZŽ</t>
  </si>
  <si>
    <t>"položky jsou dohledatelné Viz příloha č. D2.2_09_HEMS_Brno_Bohunice-RESERVE_LKBN_soupis_spotrebicu"110</t>
  </si>
  <si>
    <t>110*1,3 'Přepočtené koeficientem množství</t>
  </si>
  <si>
    <t>D8</t>
  </si>
  <si>
    <t>Kabelové trasy</t>
  </si>
  <si>
    <t>741910421</t>
  </si>
  <si>
    <t>Montáž žlab kovový - uzavření víkem</t>
  </si>
  <si>
    <t>https://podminky.urs.cz/item/CS_URS_2025_01/741910421</t>
  </si>
  <si>
    <t>741910412</t>
  </si>
  <si>
    <t>Montáž žlab kovový šířky do 100 mm bez víka</t>
  </si>
  <si>
    <t>https://podminky.urs.cz/item/CS_URS_2025_01/741910412</t>
  </si>
  <si>
    <t>R35</t>
  </si>
  <si>
    <t>Dodávka: Kabelový žlab plný 52x60 požární P-90R, vč. zinkování, příslušenství (spojky, šrouby, tvarovek, kotvení a příchytek)</t>
  </si>
  <si>
    <t>140</t>
  </si>
  <si>
    <t>20*1,15 'Přepočtené koeficientem množství</t>
  </si>
  <si>
    <t>71</t>
  </si>
  <si>
    <t>R36</t>
  </si>
  <si>
    <t>Dodávka: Víko š.60 požární P-90R, vč.  inkování, příslušenství (spojky, šrouby, tvarovek)</t>
  </si>
  <si>
    <t>142</t>
  </si>
  <si>
    <t>R35.1</t>
  </si>
  <si>
    <t>Dodávka: Kabelový žlab plný 52x60, vč. zinkování, příslušenství (spojky, šrouby, tvarovek, kotvení a příchytek)</t>
  </si>
  <si>
    <t>144</t>
  </si>
  <si>
    <t>73</t>
  </si>
  <si>
    <t>R36.1</t>
  </si>
  <si>
    <t>Dodávka: Víko š.60, vč. zinkování, příslušenství (spojky, šrouby, tvarovek)</t>
  </si>
  <si>
    <t>146</t>
  </si>
  <si>
    <t>148</t>
  </si>
  <si>
    <t>75</t>
  </si>
  <si>
    <t>150</t>
  </si>
  <si>
    <t>"položky jsou dohledatelné Viz příloha č. D2.2_04_HEMS_Brno_Bohunice-RESERVE_LKBN_3NP"100</t>
  </si>
  <si>
    <t>152</t>
  </si>
  <si>
    <t>77</t>
  </si>
  <si>
    <t>741110511</t>
  </si>
  <si>
    <t>Montáž lišta a kanálek vkládací šířky do 60 mm s víčkem</t>
  </si>
  <si>
    <t>154</t>
  </si>
  <si>
    <t>https://podminky.urs.cz/item/CS_URS_2025_01/741110511</t>
  </si>
  <si>
    <t>R40</t>
  </si>
  <si>
    <t>Dodávka: Elektroinstalační bezhalogenová lišta vkládací 40x20 vč. příslušenství (spojky, šrouby, tvarovek, upevnění)</t>
  </si>
  <si>
    <t>156</t>
  </si>
  <si>
    <t>"položky jsou dohledatelné Viz příloha č. D2.2_05_HEMS_Brno_Bohunice-RESERVE_LKBN_4NP"10</t>
  </si>
  <si>
    <t>10*1,15 'Přepočtené koeficientem množství</t>
  </si>
  <si>
    <t>79</t>
  </si>
  <si>
    <t>158</t>
  </si>
  <si>
    <t>"položky jsou dohledatelné Viz příloha č. D2.2_03_HEMS_Brno_Bohunice-RESERVE_LKBN_Napájení velínu"20</t>
  </si>
  <si>
    <t>R40.1</t>
  </si>
  <si>
    <t>Dodávka: Elektroinstalační bezhalogenová lišta vkládací 20x20, UV odolná vč. příslušenství (spojky, šrouby, tvarovek, upevnění)</t>
  </si>
  <si>
    <t>160</t>
  </si>
  <si>
    <t>81</t>
  </si>
  <si>
    <t>R90</t>
  </si>
  <si>
    <t>Montáž trubka plastová trubka tuhá ochranná do průměru 40 mm</t>
  </si>
  <si>
    <t>162</t>
  </si>
  <si>
    <t>R41</t>
  </si>
  <si>
    <t>Dodávka: Ochranná tuhá elektroisntalční trubka UV odolná, vysoká mechanická odolnost, průměr 40mm, vč. příslušenství, tvarovek, příchytek</t>
  </si>
  <si>
    <t>164</t>
  </si>
  <si>
    <t>"položky jsou dohledatelné Viz příloha č. D2.2_05_HEMS_Brno_Bohunice-RESERVE_LKBN_4NP"40</t>
  </si>
  <si>
    <t>40*1,15 'Přepočtené koeficientem množství</t>
  </si>
  <si>
    <t>83</t>
  </si>
  <si>
    <t>741112021</t>
  </si>
  <si>
    <t>Montáž krabice nástěnná plastová čtyřhranná do 100x100 mm</t>
  </si>
  <si>
    <t>166</t>
  </si>
  <si>
    <t>https://podminky.urs.cz/item/CS_URS_2025_01/741112021</t>
  </si>
  <si>
    <t>R42</t>
  </si>
  <si>
    <t>Dodávka:  Elektroinstalační krabice odbočná, nástěnná 85x85mm, IP44, s víčkem, svorkovnicí a průchodkami vč. upevnění</t>
  </si>
  <si>
    <t>168</t>
  </si>
  <si>
    <t>"položky jsou dohledatelné Viz příloha č. D2.2_05_HEMS_Brno_Bohunice-RESERVE_LKBN_4NP"6</t>
  </si>
  <si>
    <t>D9</t>
  </si>
  <si>
    <t>Osvětlení</t>
  </si>
  <si>
    <t>85</t>
  </si>
  <si>
    <t>741372063</t>
  </si>
  <si>
    <t>Montáž svítidlo LED exteriérové přisazené nástěnné hranaté nebo kruhové se zapojením vodičů</t>
  </si>
  <si>
    <t>170</t>
  </si>
  <si>
    <t>https://podminky.urs.cz/item/CS_URS_2025_01/741372063</t>
  </si>
  <si>
    <t>R46</t>
  </si>
  <si>
    <t>Dodávka: N1 - Nouzové osvětlení LED; s vlástním vyhřívaným akumulátorem na 1h; 1160lm; 4000K; 9W; montáž přisazená, IP66-vhodné do venkovního prostředí. Svítidlo vybavené svorkami pro trvalé dobíjení akumulátoru a svorkami pro zajištění rozsvícení mimo výpadek napájení osvětlení. Elektronický předřadník s možností nastavení světelného toku osvětlení, např. DIP SWITCH drive  Ref. typ Vyrtych MULTIPOINTER-I-LED-1R-1300-DALI-4K-heater, IP66, 1h,. pozn. Světelně technický výpočet byl proveden na referenční typy svítidel. V případě náhrady referenčních typů svítidel je zhotovitel povinen předložit výpočet osvětlení pro navrhovaná svítidla.</t>
  </si>
  <si>
    <t>172</t>
  </si>
  <si>
    <t>"položky jsou dohledatelné Viz příloha č. D2.2_05_HEMS_Brno_Bohunice-RESERVE_LKBN_4NP"7</t>
  </si>
  <si>
    <t>87</t>
  </si>
  <si>
    <t>R47</t>
  </si>
  <si>
    <t>Dodávka: N3 - Nouzové osvětlení LED s vyznačeným směrem úniku; s vlástním vyhřívaným akumulátorem na 1h; 1160lm; 4000K; 9W; montáž přisazená, IP66-vhodné do venkovního prostředí. Svítidlo vybavené svorkami pro trvalé dobíjení akumulátoru a svorkami pro zajištění rozsvícení mimo výpadek napájení osvětlení. Elektronický předřadník s možností nastavení světelného toku osvětlení, např. DIP SWITCH drive  Ref. typ Vyrtych MULTIPOINTER-I-LED-1R-1300-DALI-4K-heater, IP66, 1h,. pozn. Světelně technický výpočet byl proveden na referenční typy svítidel. V případě náhrady referenčních typů svítidel je zhotovitel povinen předložit výpočet osvětlení pro navrhovaná svítidla.</t>
  </si>
  <si>
    <t>174</t>
  </si>
  <si>
    <t>D10</t>
  </si>
  <si>
    <t>Ostatní</t>
  </si>
  <si>
    <t>R48</t>
  </si>
  <si>
    <t>Stavební a zednické přípomoce, zhotovení prostupů ve stěně, opravy a začistění povrchů, drobná stavební mechanizace apod. vč. potřebného materiálu</t>
  </si>
  <si>
    <t>176</t>
  </si>
  <si>
    <t>89</t>
  </si>
  <si>
    <t>R49</t>
  </si>
  <si>
    <t>Drobný nespecifikovatelný montážní materiál (stavební sádra, stahovací pásky, příchytky, hmoždinky, instalační krabice, štítky apod.)</t>
  </si>
  <si>
    <t>178</t>
  </si>
  <si>
    <t>R50</t>
  </si>
  <si>
    <t>Mimostaveništní doprava dodávek - Zahrnuje náklady na dopravu strojů a zařízení od výrobce (obchodní organizace) až na místo první skládky na staveništi</t>
  </si>
  <si>
    <t>180</t>
  </si>
  <si>
    <t>91</t>
  </si>
  <si>
    <t>R51</t>
  </si>
  <si>
    <t>Ucpávky průchodů požárními úseky do velikosti 0,2 x 0,1m, těsnící materiál musí mít minimálně stejnou požární odolnost, jako je požadovaná požární odolnost prostupující konstrukce .</t>
  </si>
  <si>
    <t>182</t>
  </si>
  <si>
    <t>R52</t>
  </si>
  <si>
    <t>Proražení otvoru ve zdivu, vč. začištění do velikosti 0,0225m2 a tloušťky do 30cm</t>
  </si>
  <si>
    <t>184</t>
  </si>
  <si>
    <t>93</t>
  </si>
  <si>
    <t>R53</t>
  </si>
  <si>
    <t>Vysekání rýh pro montáž kabelů ve zdech do velikosti 5x5cm</t>
  </si>
  <si>
    <t>186</t>
  </si>
  <si>
    <t>R54</t>
  </si>
  <si>
    <t>Manipulace na stávajícím vedení, vypnutí vedení, zjištění směru vedení, zřízení provizorní trasy</t>
  </si>
  <si>
    <t>188</t>
  </si>
  <si>
    <t>95</t>
  </si>
  <si>
    <t>R55</t>
  </si>
  <si>
    <t>Uvedení do provozu - Uvedení systému do provozu v souběhu se všemi navazujícími profesemi, na které je zařízení napojeno a řízeno.</t>
  </si>
  <si>
    <t>190</t>
  </si>
  <si>
    <t>D11</t>
  </si>
  <si>
    <t xml:space="preserve">Výchozí revize </t>
  </si>
  <si>
    <t>R100</t>
  </si>
  <si>
    <t>Kontrola TiČR, koordinační funkční zkouška systému</t>
  </si>
  <si>
    <t>192</t>
  </si>
  <si>
    <t>97</t>
  </si>
  <si>
    <t>R56</t>
  </si>
  <si>
    <t>Provedení výchozí revize včetně vypracování rev.zprávy</t>
  </si>
  <si>
    <t>194</t>
  </si>
  <si>
    <t>R59</t>
  </si>
  <si>
    <t>Individuální zkoušky - prohlídka jednotlivých částí elektrinstalace</t>
  </si>
  <si>
    <t>200</t>
  </si>
  <si>
    <t>99</t>
  </si>
  <si>
    <t>R60</t>
  </si>
  <si>
    <t>Funkční zkoušky - zajištění funkčností zařízení</t>
  </si>
  <si>
    <t>202</t>
  </si>
  <si>
    <t>D3 - PBŘ</t>
  </si>
  <si>
    <t>D1 - Zařízení a rozvody</t>
  </si>
  <si>
    <t>Zařízení a rozvody</t>
  </si>
  <si>
    <t>Pol66</t>
  </si>
  <si>
    <t>D+M Přenosný hasicí přístroj práškový s hasicí schopností 21 A včetně držáku</t>
  </si>
  <si>
    <t>D4 - Hašení</t>
  </si>
  <si>
    <t xml:space="preserve">D3 - </t>
  </si>
  <si>
    <t xml:space="preserve">    D1 - Zažízení a rozvody</t>
  </si>
  <si>
    <t xml:space="preserve">    D2 - Ostatní</t>
  </si>
  <si>
    <t>Zažízení a rozvody</t>
  </si>
  <si>
    <t>Pol101</t>
  </si>
  <si>
    <t>Potrubí ocelové pozinkované DN 80, včetně spojek, fitingů, závěsů</t>
  </si>
  <si>
    <t>Poznámka k položce:_x000D_
Položky jsou dohledatelné: Technologické schéma, Půdorys 3.NP, 4.NP</t>
  </si>
  <si>
    <t>Pol102</t>
  </si>
  <si>
    <t>Potrubí ocelové pozinkované DN 65, včetně spojek, fitingů, závěsů</t>
  </si>
  <si>
    <t>Pol103</t>
  </si>
  <si>
    <t>Potrubí ocelové pozinkované DN 50, včetně spojek, fitingů, závěsů</t>
  </si>
  <si>
    <t>Pol19</t>
  </si>
  <si>
    <t>Potrubí ocelové pozinkované DN 40 venkovní izolované s topným kabelem 230V, včetně spojek, fitingů, závěsů</t>
  </si>
  <si>
    <t>Pol104</t>
  </si>
  <si>
    <t>Potrubí ocelové pozinkované DN 40, včetně spojek, fitingů, závěsů</t>
  </si>
  <si>
    <t>Pol105</t>
  </si>
  <si>
    <t>Potrubí ocelové pozinkované DN 20, včetně spojek, fitingů, závěsů</t>
  </si>
  <si>
    <t>Pol27</t>
  </si>
  <si>
    <t>Ventil DN 40, včetně napojení odbočky na stávající potrubí hydrantu vnitřní</t>
  </si>
  <si>
    <t>Poznámka k položce:_x000D_
Položky jsou dohledatelné: Technologické schéma, Půdorys 3.NP</t>
  </si>
  <si>
    <t>Pol106</t>
  </si>
  <si>
    <t>Pěnový monitor FJ80 s elektrickým ovládáním 2 joyistic - 24V třísměrný</t>
  </si>
  <si>
    <t>Poznámka k položce:_x000D_
Položky jsou dohledatelné: Technologické schéma, Půdorys 4.NP</t>
  </si>
  <si>
    <t>Pol107</t>
  </si>
  <si>
    <t>Pěnidlo ICAO C 3% -15°C</t>
  </si>
  <si>
    <t>l</t>
  </si>
  <si>
    <t>Pol108</t>
  </si>
  <si>
    <t>Směšovač 3% 600 l/min včetně nádrže pěnidla</t>
  </si>
  <si>
    <t>Pol109</t>
  </si>
  <si>
    <t>Sklolaminátová nádrž válec 3,0 m3</t>
  </si>
  <si>
    <t>Pol110</t>
  </si>
  <si>
    <t>Tlakový spínač</t>
  </si>
  <si>
    <t>Pol111</t>
  </si>
  <si>
    <t>Hlásič průtoku</t>
  </si>
  <si>
    <t>Pol112</t>
  </si>
  <si>
    <t>Manometer 0-16 bar</t>
  </si>
  <si>
    <t>Pol113</t>
  </si>
  <si>
    <t>Kulový ventil DN65 PN16 závitový</t>
  </si>
  <si>
    <t>Pol114</t>
  </si>
  <si>
    <t>Kulový ventil DN80 PN16 závitový</t>
  </si>
  <si>
    <t>Pol115</t>
  </si>
  <si>
    <t>Kulový ventil DN40 PN16 závitový</t>
  </si>
  <si>
    <t>Pol116</t>
  </si>
  <si>
    <t>Kulový ventil DN20 PN16 závitový</t>
  </si>
  <si>
    <t>Pol117</t>
  </si>
  <si>
    <t>Zpětná klapka DN65 PN16 závitová</t>
  </si>
  <si>
    <t>Pol118</t>
  </si>
  <si>
    <t>Zpětná klapka DN50 PN16 závitová</t>
  </si>
  <si>
    <t>Pol119</t>
  </si>
  <si>
    <t>Filtr DN50 PN16 závitový</t>
  </si>
  <si>
    <t>Pol120</t>
  </si>
  <si>
    <t>Elektro ventil DN80 PN16 24V 30W</t>
  </si>
  <si>
    <t>Pol121</t>
  </si>
  <si>
    <t>Rozdelovač Ø80-2m , včetně odboček</t>
  </si>
  <si>
    <t>Pol122</t>
  </si>
  <si>
    <t>Ukotvení, zavěšení potrubí</t>
  </si>
  <si>
    <t>Pol123</t>
  </si>
  <si>
    <t>Drobný spojovací material</t>
  </si>
  <si>
    <t>Pol125</t>
  </si>
  <si>
    <t>Elektrické požární čerpadlo Q=600 l/min @10 bar, 30kW 380V, 50Hz</t>
  </si>
  <si>
    <t>Pol126</t>
  </si>
  <si>
    <t>Elektrická část vybavení a kabelových rozvodů silnoproudých a ovládacích</t>
  </si>
  <si>
    <t>Pol127</t>
  </si>
  <si>
    <t>Montáž systému</t>
  </si>
  <si>
    <t>Pol128</t>
  </si>
  <si>
    <t>Napuštění a proplach systému</t>
  </si>
  <si>
    <t>Pol129</t>
  </si>
  <si>
    <t>Tlakové zkoušky</t>
  </si>
  <si>
    <t>Pol129a</t>
  </si>
  <si>
    <t>Zkouška hasícího systému za účasti provozovatele heliportu a ÚCL, včetně následného doplnění pěny</t>
  </si>
  <si>
    <t>-1129302342</t>
  </si>
  <si>
    <t>Pol130</t>
  </si>
  <si>
    <t>Uvedení do provozu</t>
  </si>
  <si>
    <t>Pol132</t>
  </si>
  <si>
    <t>Označení, štítkování</t>
  </si>
  <si>
    <t>Pol133</t>
  </si>
  <si>
    <t>Vyhotovení prostupů, zpětné zapravení , požární prostupy</t>
  </si>
  <si>
    <t>Pol134</t>
  </si>
  <si>
    <t>Doprava</t>
  </si>
  <si>
    <t>Pol135</t>
  </si>
  <si>
    <t>OPN</t>
  </si>
  <si>
    <t>D5 - Technologie</t>
  </si>
  <si>
    <t>D1 - Technologie</t>
  </si>
  <si>
    <t>D2 - Ostatní</t>
  </si>
  <si>
    <t>Pol1</t>
  </si>
  <si>
    <t>D+M Optická jednotka APAPI 2x100W (referenční výrobek TP90-APAPI), včetně žárovek, nosné konstrukce a instalačního příslušenství, včetně nastavení (přístrojů pro nastavení)</t>
  </si>
  <si>
    <t>Poznámka k položce:_x000D_
Položky jsou dohledatelné: Technická zpráva, Blokové schéma, Půdorys 4.NP</t>
  </si>
  <si>
    <t>Pol2</t>
  </si>
  <si>
    <t>D+M Izolační transformátor 100W, 6,6/6,6A, 50 Hz</t>
  </si>
  <si>
    <t>Poznámka k položce:_x000D_
Položky jsou dohledatelné: Technická zpráva, Blokové schéma, Půdorys 3.NP</t>
  </si>
  <si>
    <t>Pol3</t>
  </si>
  <si>
    <t>D+M nový venkovní rozvaděč oceloplechový uzamykatelný pro izolační transformátory (označení HP5), kabelové prostupy horem, instalace na ŽB sloup</t>
  </si>
  <si>
    <t>Pol4</t>
  </si>
  <si>
    <t>D+M průchodka do stávajícího oceloplechového rozvaděče pro sekundární kabel, včetně zhotovení prostupu</t>
  </si>
  <si>
    <t>Pol5</t>
  </si>
  <si>
    <t>Uzemnění zařízení, včetně svorek a kabelu do 5 m délky</t>
  </si>
  <si>
    <t>Pol6</t>
  </si>
  <si>
    <t>D+M Instalační plastová trubka včetně úchytek</t>
  </si>
  <si>
    <t>Poznámka k položce:_x000D_
Položky jsou dohledatelné: Půdorys 3.NP, 4.NP</t>
  </si>
  <si>
    <t>Pol7</t>
  </si>
  <si>
    <t>D+M Primární konektor (pár zásuvka - kolík) pro kabel 1x6 mm2 / 5 kV; ref. výrobek: EFLA typ KD 510.6, včetně instalace a 2x bandáže vulkanizační páskou</t>
  </si>
  <si>
    <t>Poznámka k položce:_x000D_
Výpočet výměry: 2+5</t>
  </si>
  <si>
    <t>Pol8</t>
  </si>
  <si>
    <t>D+M Sekundární konektor (zásuvka) FAA L-823 style 12, včetně instalace a bandáže vulkanizační páskou</t>
  </si>
  <si>
    <t>Pol9</t>
  </si>
  <si>
    <t>D+M Sekundární konektor (vidlice) FAA L-823 style 5, včetně instalace a bandáže vulkanizační páskou</t>
  </si>
  <si>
    <t>Pol10</t>
  </si>
  <si>
    <t>D+M Primární kabel 1x6 mm2 / 5 kV; ref. výrobek: EUPEN typ SRN AWG8, 6mm2; 5kV, včetně instalace</t>
  </si>
  <si>
    <t>Poznámka k položce:_x000D_
Položky jsou dohledatelné: Technická zpráva, Blokové schéma, Půdorys 3.NP, 4.NP Výpočet výměry: 10+4*9+3</t>
  </si>
  <si>
    <t>Pol11</t>
  </si>
  <si>
    <t>D+M Sekundární kabel 2x4 mm2 / 600 V; ref. výrobek: EUPEN typ H07 RN-F 2x4mm2; 0,6kV, včetně instalace</t>
  </si>
  <si>
    <t>Poznámka k položce:_x000D_
Položky jsou dohledatelné: Technická zpráva, Blokové schéma, Půdorys 3.NP, 4.NP Výpočet výměry: 4*35</t>
  </si>
  <si>
    <t>Pol67</t>
  </si>
  <si>
    <t>D+M lámací spojka na prodloužení trubky Ø 60 x 2,5 mm (referenční výrobek 001 057)</t>
  </si>
  <si>
    <t>Pol68</t>
  </si>
  <si>
    <t>D+M Al trubka pro návěstidla průměr 60 x 2,5 mm (referenční výrobek 001 400), včetně nastavení na přesnou výšku návěstidla</t>
  </si>
  <si>
    <t>Pol12</t>
  </si>
  <si>
    <t>Posun (stranový/výškový) nadzemního návěstidla zkrácené přibližovací světelné soustavy APP (demontáž a instalace v nové pozici na stávahjící zábradlí lávky / kovový uchyt)</t>
  </si>
  <si>
    <t>Pol13</t>
  </si>
  <si>
    <t>Odstavení a zabezpečení zdroje konstantního proudu před započetím prací, opětovné zprovoznění po instalaci</t>
  </si>
  <si>
    <t>Pol14</t>
  </si>
  <si>
    <t>Kontrola nastavení a kalibrace zdroje konstantního proudu</t>
  </si>
  <si>
    <t>Pol16</t>
  </si>
  <si>
    <t>Podružný materiál</t>
  </si>
  <si>
    <t>Pol17</t>
  </si>
  <si>
    <t>Pol18</t>
  </si>
  <si>
    <t>Provedení popisu a označení rozvodů a technologoe</t>
  </si>
  <si>
    <t>Poznámka k položce:_x000D_
Položky jsou dohledatelné: Technická zpráva</t>
  </si>
  <si>
    <t>Pol20</t>
  </si>
  <si>
    <t>Dokumentace pro zkoušky provozní způsobilosti (doklady, manuály, protokoly, …)</t>
  </si>
  <si>
    <t>Pol21</t>
  </si>
  <si>
    <t>Výchozí revize, revizní zprávy</t>
  </si>
  <si>
    <t>Pol22</t>
  </si>
  <si>
    <t>Vizuální prohlídky a elektrické zkoušky</t>
  </si>
  <si>
    <t>Pol23</t>
  </si>
  <si>
    <t>Provozní zkouška</t>
  </si>
  <si>
    <t>Pol24</t>
  </si>
  <si>
    <t>Zkoušky provozní způsobilosti</t>
  </si>
  <si>
    <t>Pol25</t>
  </si>
  <si>
    <t>Geodetické zaměření skutečného provedení stavby</t>
  </si>
  <si>
    <t>Pol26</t>
  </si>
  <si>
    <t>Geodetické zaměření okolních překážek v OP APAPI, včetně protokolu</t>
  </si>
  <si>
    <t>Pol28</t>
  </si>
  <si>
    <t>Dokumentace ochranných pásem OP APAPI</t>
  </si>
  <si>
    <t>Pol29</t>
  </si>
  <si>
    <t>Letové ověření APAPI</t>
  </si>
  <si>
    <t>Pol30</t>
  </si>
  <si>
    <t>Zaškolení obsluhy (APAPI)</t>
  </si>
  <si>
    <t>Pol31</t>
  </si>
  <si>
    <t>Návrh doplnění provozního řádu (rozšíření o popis APAPI včetně společného ovládání)</t>
  </si>
  <si>
    <t>Pol32</t>
  </si>
  <si>
    <t>Ověření možnosti transportu pacienta druhým únikovým prostředkem provedením funkční zkoušky s nosítky za účasti zástupců ÚCL</t>
  </si>
  <si>
    <t>D6 - EPS</t>
  </si>
  <si>
    <t xml:space="preserve">    D1 - Zařízení a rozvody</t>
  </si>
  <si>
    <t>Pol136</t>
  </si>
  <si>
    <t>Opticko-kouřový hlásič, kompatibilní se stávajícím systémem</t>
  </si>
  <si>
    <t>Poznámka k položce:_x000D_
Položky jsou dohledatelné: Blokové schéma, Půdorys 3.NP</t>
  </si>
  <si>
    <t>Pol137</t>
  </si>
  <si>
    <t>Patice pro hlásiče, kompatibilní se stávajícím systémem</t>
  </si>
  <si>
    <t>Pol138</t>
  </si>
  <si>
    <t>Montáž automatického hlásiče</t>
  </si>
  <si>
    <t>Pol139</t>
  </si>
  <si>
    <t>Skříň tlačítkového hlásiče, kompatibilní se stávajícím systémem</t>
  </si>
  <si>
    <t>Pol140</t>
  </si>
  <si>
    <t>Elektronika tlačítka oddělovačem, kompatibilní se stávajícím systémem</t>
  </si>
  <si>
    <t>Pol141</t>
  </si>
  <si>
    <t>Montáž tlačítkového hlásiče</t>
  </si>
  <si>
    <t>Pol142</t>
  </si>
  <si>
    <t>Esserbus® koppler Alarmový (4/2), kompatibilní se stávajícím systémem</t>
  </si>
  <si>
    <t>Pol143</t>
  </si>
  <si>
    <t>Skříň pro koppler na omítku, šedá, kompatibilní se stávajícím systémem</t>
  </si>
  <si>
    <t>Pol144</t>
  </si>
  <si>
    <t>Montáž koppleru</t>
  </si>
  <si>
    <t>Pol145</t>
  </si>
  <si>
    <t>Externí síťový zdroj 2A/24VDC 17Ah EN 54-4</t>
  </si>
  <si>
    <t>Pol146</t>
  </si>
  <si>
    <t>Akumulátor 12V 17Ah</t>
  </si>
  <si>
    <t>Pol147</t>
  </si>
  <si>
    <t>Montáž zdroje</t>
  </si>
  <si>
    <t>Pol148</t>
  </si>
  <si>
    <t>Kabel sdělovací stíněný 1x2x0,8, B2cas1d1</t>
  </si>
  <si>
    <t>Pol149</t>
  </si>
  <si>
    <t>Montáž sdělovacího kabelu</t>
  </si>
  <si>
    <t>Pol150</t>
  </si>
  <si>
    <t>Dodávka: Silový kabel 2x1,5, B2ca s1d1a1</t>
  </si>
  <si>
    <t>Pol151</t>
  </si>
  <si>
    <t>Montáž silového kabelu</t>
  </si>
  <si>
    <t>Pol152</t>
  </si>
  <si>
    <t>Příchytky 6710</t>
  </si>
  <si>
    <t>Pol153</t>
  </si>
  <si>
    <t>Montáž příchytky</t>
  </si>
  <si>
    <t>Pol154</t>
  </si>
  <si>
    <t>Požární utěsnění prostupů - specifikace dle PD PBŘ</t>
  </si>
  <si>
    <t>Pol155</t>
  </si>
  <si>
    <t>Popis kabelů vč. kabelových štítků, značení trasy</t>
  </si>
  <si>
    <t>Pol156</t>
  </si>
  <si>
    <t>Programování a nastavení systému - finální Komplexní / Individuální zkoušky, zkušební provoz - odzkoušení celého systému</t>
  </si>
  <si>
    <t>Pol157</t>
  </si>
  <si>
    <t>Zhotovení grafických podkladů - map</t>
  </si>
  <si>
    <t>Pol158</t>
  </si>
  <si>
    <t>Zhotovení grafických symbolů</t>
  </si>
  <si>
    <t>Pol159</t>
  </si>
  <si>
    <t>Součinnost IT specialisty uživatele</t>
  </si>
  <si>
    <t>Pol160</t>
  </si>
  <si>
    <t>Práce technika / specialisty</t>
  </si>
  <si>
    <t>Pol161</t>
  </si>
  <si>
    <t>Přípravné práce</t>
  </si>
  <si>
    <t>Pol162</t>
  </si>
  <si>
    <t>SW práce</t>
  </si>
  <si>
    <t>Pol163</t>
  </si>
  <si>
    <t>D+M Požární ucpávka</t>
  </si>
  <si>
    <t>Pol164</t>
  </si>
  <si>
    <t>Pol165</t>
  </si>
  <si>
    <t>Pol91</t>
  </si>
  <si>
    <t>Pol93</t>
  </si>
  <si>
    <t>Pol94</t>
  </si>
  <si>
    <t>D7 - Slaboproud</t>
  </si>
  <si>
    <t>Pol33</t>
  </si>
  <si>
    <t>D+M 19" metalický patchpanel 1U barva černá, s kapacitou pro 24x konektor RJ-45, stíněný, včetně instalačního příslušenství</t>
  </si>
  <si>
    <t>Poznámka k položce:_x000D_
Položky jsou dohledatelné: Technická zpráva, Půdorys 2.NP</t>
  </si>
  <si>
    <t>Pol34</t>
  </si>
  <si>
    <t>D+M Keystone RJ-45, stíněné provedení, kategorie 6A</t>
  </si>
  <si>
    <t>Pol35</t>
  </si>
  <si>
    <t>D+M 19" vyvazovací panel, barva černá, včetně instalačního příslušenství</t>
  </si>
  <si>
    <t>Pol36</t>
  </si>
  <si>
    <t>D+M Konektor RJ-45 na DIN lištu, stíněné provedení, kategorie 6A</t>
  </si>
  <si>
    <t>Poznámka k položce:_x000D_
Položky jsou dohledatelné: Technická zpráva, Půdorys 3.NP</t>
  </si>
  <si>
    <t>Pol37</t>
  </si>
  <si>
    <t>D+M Metalický kabel konstrukce 4-párový kroucený kabel U/FTP v kategorii 6A, měděný drát, 500MHz, podpora protokolu 10GBaseT, maximální vnější průměr do 7,7 mm, v provedení LSOH s třídou reakce na oheň B2ca s1 d1 a1</t>
  </si>
  <si>
    <t>Poznámka k položce:_x000D_
Položky jsou dohledatelné: Technická zpráva, Půdorys 2.NP, 3.NP</t>
  </si>
  <si>
    <t>Pol38</t>
  </si>
  <si>
    <t>D+M Metalický patchcord RJ-45 / RJ-45 v kategorii 6A, délka do 3 m</t>
  </si>
  <si>
    <t>Pol39</t>
  </si>
  <si>
    <t>D+M Metalický patchcord RJ-45 / RJ-45 v kategorii 6A, délka do 1 m (do NN rozvaděče zhotovit na míru)</t>
  </si>
  <si>
    <t>Pol40</t>
  </si>
  <si>
    <t>D+M Přepěťová ochrana Ethernet RJ-45 / RJ-45, dvoustupňové provedení, montáž na rovný podklad nebo DIN35, vč. úchytu</t>
  </si>
  <si>
    <t>Pol41</t>
  </si>
  <si>
    <t>Popis trvanlivý a odolný proti poškrábání, vodě a UV, vložený do plastových krytek, popis kabelů (po 10 m), konektorů, rozvaděčů dle bližší specifikace v TZ</t>
  </si>
  <si>
    <t>Pol42</t>
  </si>
  <si>
    <t>Měření metalického kabelu, komplexní měření certifikačním měřícím přístrojem, zpracování měřících protokolů</t>
  </si>
  <si>
    <t>Pol43</t>
  </si>
  <si>
    <t>D+M Vnitřní trasa kabelů uvnitř objektů - plastová instalační lišta</t>
  </si>
  <si>
    <t>Pol44</t>
  </si>
  <si>
    <t>D+M Venkovní trasa kabelů po objektu - plastová instalační lišta ÚV odolná</t>
  </si>
  <si>
    <t>Pol45</t>
  </si>
  <si>
    <t>Instalace sdělovacího kabelu v stávající kabelové trase - vyvázání plastovou stahovací páskou</t>
  </si>
  <si>
    <t>Pol46</t>
  </si>
  <si>
    <t>Uzemnění patchpanelu</t>
  </si>
  <si>
    <t>Pol47</t>
  </si>
  <si>
    <t>Uzemnění přepěťové ochrany slaboproudé</t>
  </si>
  <si>
    <t>Pol48</t>
  </si>
  <si>
    <t>Kabelový prostup (stěnou, stropem, podlahou)</t>
  </si>
  <si>
    <t>Pol49</t>
  </si>
  <si>
    <t>Demontáž a opětovná instalace kazetového podhledu</t>
  </si>
  <si>
    <t>Pol50</t>
  </si>
  <si>
    <t>Pol51</t>
  </si>
  <si>
    <t>Pol52</t>
  </si>
  <si>
    <t>Pol53</t>
  </si>
  <si>
    <t>Pol55</t>
  </si>
  <si>
    <t>Pol56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</si>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</sst>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39" fillId="0" borderId="23" xfId="0" applyFont="1" applyBorder="1" applyAlignment="1" applyProtection="1">
      <alignment horizontal="left" vertical="top" wrapText="1"/>
      <protection locked="0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167" fontId="39" fillId="3" borderId="23" xfId="0" applyNumberFormat="1" applyFont="1" applyFill="1" applyBorder="1" applyAlignment="1" applyProtection="1">
      <alignment vertical="center"/>
      <protection locked="0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0" xfId="0" applyAlignment="1">
      <alignment vertical="top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2" fillId="5" borderId="8" xfId="0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0" fillId="0" borderId="0" xfId="0" applyAlignment="1"/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7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12" fillId="0" borderId="29" xfId="0" applyFont="1" applyBorder="1" applyAlignment="1">
      <alignment vertical="top"/>
    </xf>
    <xf numFmtId="0" fontId="12" fillId="0" borderId="31" xfId="0" applyFont="1" applyBorder="1" applyAlignment="1">
      <alignment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odminky.urs.cz/item/CS_URS_2024_02/09420300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97013322" TargetMode="External"/><Relationship Id="rId18" Type="http://schemas.openxmlformats.org/officeDocument/2006/relationships/hyperlink" Target="https://podminky.urs.cz/item/CS_URS_2024_02/764518621" TargetMode="External"/><Relationship Id="rId26" Type="http://schemas.openxmlformats.org/officeDocument/2006/relationships/hyperlink" Target="https://podminky.urs.cz/item/CS_URS_2024_02/767995117" TargetMode="External"/><Relationship Id="rId3" Type="http://schemas.openxmlformats.org/officeDocument/2006/relationships/hyperlink" Target="https://podminky.urs.cz/item/CS_URS_2024_02/599142111" TargetMode="External"/><Relationship Id="rId21" Type="http://schemas.openxmlformats.org/officeDocument/2006/relationships/hyperlink" Target="https://podminky.urs.cz/item/CS_URS_2024_02/766666932" TargetMode="External"/><Relationship Id="rId34" Type="http://schemas.openxmlformats.org/officeDocument/2006/relationships/drawing" Target="../drawings/drawing3.xml"/><Relationship Id="rId7" Type="http://schemas.openxmlformats.org/officeDocument/2006/relationships/hyperlink" Target="https://podminky.urs.cz/item/CS_URS_2024_02/977151118" TargetMode="External"/><Relationship Id="rId12" Type="http://schemas.openxmlformats.org/officeDocument/2006/relationships/hyperlink" Target="https://podminky.urs.cz/item/CS_URS_2024_02/997013312" TargetMode="External"/><Relationship Id="rId17" Type="http://schemas.openxmlformats.org/officeDocument/2006/relationships/hyperlink" Target="https://podminky.urs.cz/item/CS_URS_2024_02/998011010" TargetMode="External"/><Relationship Id="rId25" Type="http://schemas.openxmlformats.org/officeDocument/2006/relationships/hyperlink" Target="https://podminky.urs.cz/item/CS_URS_2024_02/767995115" TargetMode="External"/><Relationship Id="rId33" Type="http://schemas.openxmlformats.org/officeDocument/2006/relationships/hyperlink" Target="https://podminky.urs.cz/item/CS_URS_2024_02/783906863" TargetMode="External"/><Relationship Id="rId2" Type="http://schemas.openxmlformats.org/officeDocument/2006/relationships/hyperlink" Target="https://podminky.urs.cz/item/CS_URS_2024_02/468101323" TargetMode="External"/><Relationship Id="rId16" Type="http://schemas.openxmlformats.org/officeDocument/2006/relationships/hyperlink" Target="https://podminky.urs.cz/item/CS_URS_2024_02/997013631" TargetMode="External"/><Relationship Id="rId20" Type="http://schemas.openxmlformats.org/officeDocument/2006/relationships/hyperlink" Target="https://podminky.urs.cz/item/CS_URS_2024_02/998721112" TargetMode="External"/><Relationship Id="rId29" Type="http://schemas.openxmlformats.org/officeDocument/2006/relationships/hyperlink" Target="https://podminky.urs.cz/item/CS_URS_2024_02/777121115" TargetMode="External"/><Relationship Id="rId1" Type="http://schemas.openxmlformats.org/officeDocument/2006/relationships/hyperlink" Target="https://podminky.urs.cz/item/CS_URS_2024_02/977343211.1" TargetMode="External"/><Relationship Id="rId6" Type="http://schemas.openxmlformats.org/officeDocument/2006/relationships/hyperlink" Target="https://podminky.urs.cz/item/CS_URS_2024_02/953961115" TargetMode="External"/><Relationship Id="rId11" Type="http://schemas.openxmlformats.org/officeDocument/2006/relationships/hyperlink" Target="https://podminky.urs.cz/item/CS_URS_2024_02/997013114" TargetMode="External"/><Relationship Id="rId24" Type="http://schemas.openxmlformats.org/officeDocument/2006/relationships/hyperlink" Target="https://podminky.urs.cz/item/CS_URS_2024_02/767995114" TargetMode="External"/><Relationship Id="rId32" Type="http://schemas.openxmlformats.org/officeDocument/2006/relationships/hyperlink" Target="https://podminky.urs.cz/item/CS_URS_2024_02/783901551" TargetMode="External"/><Relationship Id="rId5" Type="http://schemas.openxmlformats.org/officeDocument/2006/relationships/hyperlink" Target="https://podminky.urs.cz/item/CS_URS_2024_02/953961113" TargetMode="External"/><Relationship Id="rId15" Type="http://schemas.openxmlformats.org/officeDocument/2006/relationships/hyperlink" Target="https://podminky.urs.cz/item/CS_URS_2024_02/997013509" TargetMode="External"/><Relationship Id="rId23" Type="http://schemas.openxmlformats.org/officeDocument/2006/relationships/hyperlink" Target="https://podminky.urs.cz/item/CS_URS_2024_02/767995113" TargetMode="External"/><Relationship Id="rId28" Type="http://schemas.openxmlformats.org/officeDocument/2006/relationships/hyperlink" Target="https://podminky.urs.cz/item/CS_URS_2024_02/777131111" TargetMode="External"/><Relationship Id="rId10" Type="http://schemas.openxmlformats.org/officeDocument/2006/relationships/hyperlink" Target="https://podminky.urs.cz/item/CS_URS_2024_02/985311112" TargetMode="External"/><Relationship Id="rId19" Type="http://schemas.openxmlformats.org/officeDocument/2006/relationships/hyperlink" Target="https://podminky.urs.cz/item/CS_URS_2024_02/721239114" TargetMode="External"/><Relationship Id="rId31" Type="http://schemas.openxmlformats.org/officeDocument/2006/relationships/hyperlink" Target="https://podminky.urs.cz/item/CS_URS_2024_02/998777102" TargetMode="External"/><Relationship Id="rId4" Type="http://schemas.openxmlformats.org/officeDocument/2006/relationships/hyperlink" Target="https://podminky.urs.cz/item/CS_URS_2024_02/949101112" TargetMode="External"/><Relationship Id="rId9" Type="http://schemas.openxmlformats.org/officeDocument/2006/relationships/hyperlink" Target="https://podminky.urs.cz/item/CS_URS_2024_02/985132111" TargetMode="External"/><Relationship Id="rId14" Type="http://schemas.openxmlformats.org/officeDocument/2006/relationships/hyperlink" Target="https://podminky.urs.cz/item/CS_URS_2024_02/997013501" TargetMode="External"/><Relationship Id="rId22" Type="http://schemas.openxmlformats.org/officeDocument/2006/relationships/hyperlink" Target="https://podminky.urs.cz/item/CS_URS_2024_02/767590840" TargetMode="External"/><Relationship Id="rId27" Type="http://schemas.openxmlformats.org/officeDocument/2006/relationships/hyperlink" Target="https://podminky.urs.cz/item/CS_URS_2024_02/998767212" TargetMode="External"/><Relationship Id="rId30" Type="http://schemas.openxmlformats.org/officeDocument/2006/relationships/hyperlink" Target="https://podminky.urs.cz/item/CS_URS_2024_02/777121125" TargetMode="External"/><Relationship Id="rId8" Type="http://schemas.openxmlformats.org/officeDocument/2006/relationships/hyperlink" Target="https://podminky.urs.cz/item/CS_URS_2024_02/98511212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41130003" TargetMode="External"/><Relationship Id="rId13" Type="http://schemas.openxmlformats.org/officeDocument/2006/relationships/hyperlink" Target="https://podminky.urs.cz/item/CS_URS_2025_01/741372062" TargetMode="External"/><Relationship Id="rId18" Type="http://schemas.openxmlformats.org/officeDocument/2006/relationships/hyperlink" Target="https://podminky.urs.cz/item/CS_URS_2025_01/741130001" TargetMode="External"/><Relationship Id="rId26" Type="http://schemas.openxmlformats.org/officeDocument/2006/relationships/hyperlink" Target="https://podminky.urs.cz/item/CS_URS_2025_01/741112021" TargetMode="External"/><Relationship Id="rId3" Type="http://schemas.openxmlformats.org/officeDocument/2006/relationships/hyperlink" Target="https://podminky.urs.cz/item/CS_URS_2025_01/741313041" TargetMode="External"/><Relationship Id="rId21" Type="http://schemas.openxmlformats.org/officeDocument/2006/relationships/hyperlink" Target="https://podminky.urs.cz/item/CS_URS_2025_01/741130006" TargetMode="External"/><Relationship Id="rId7" Type="http://schemas.openxmlformats.org/officeDocument/2006/relationships/hyperlink" Target="https://podminky.urs.cz/item/CS_URS_2025_01/741130001" TargetMode="External"/><Relationship Id="rId12" Type="http://schemas.openxmlformats.org/officeDocument/2006/relationships/hyperlink" Target="https://podminky.urs.cz/item/CS_URS_2025_01/210021055" TargetMode="External"/><Relationship Id="rId17" Type="http://schemas.openxmlformats.org/officeDocument/2006/relationships/hyperlink" Target="https://podminky.urs.cz/item/CS_URS_2025_01/210813063" TargetMode="External"/><Relationship Id="rId25" Type="http://schemas.openxmlformats.org/officeDocument/2006/relationships/hyperlink" Target="https://podminky.urs.cz/item/CS_URS_2025_01/741110511" TargetMode="External"/><Relationship Id="rId2" Type="http://schemas.openxmlformats.org/officeDocument/2006/relationships/hyperlink" Target="https://podminky.urs.cz/item/CS_URS_2025_01/741210004" TargetMode="External"/><Relationship Id="rId16" Type="http://schemas.openxmlformats.org/officeDocument/2006/relationships/hyperlink" Target="https://podminky.urs.cz/item/CS_URS_2025_01/210813061" TargetMode="External"/><Relationship Id="rId20" Type="http://schemas.openxmlformats.org/officeDocument/2006/relationships/hyperlink" Target="https://podminky.urs.cz/item/CS_URS_2025_01/741130004" TargetMode="External"/><Relationship Id="rId1" Type="http://schemas.openxmlformats.org/officeDocument/2006/relationships/hyperlink" Target="https://podminky.urs.cz/item/CS_URS_2025_01/741210001" TargetMode="External"/><Relationship Id="rId6" Type="http://schemas.openxmlformats.org/officeDocument/2006/relationships/hyperlink" Target="https://podminky.urs.cz/item/CS_URS_2025_01/210813035" TargetMode="External"/><Relationship Id="rId11" Type="http://schemas.openxmlformats.org/officeDocument/2006/relationships/hyperlink" Target="https://podminky.urs.cz/item/CS_URS_2025_01/741130011" TargetMode="External"/><Relationship Id="rId24" Type="http://schemas.openxmlformats.org/officeDocument/2006/relationships/hyperlink" Target="https://podminky.urs.cz/item/CS_URS_2025_01/210021055" TargetMode="External"/><Relationship Id="rId5" Type="http://schemas.openxmlformats.org/officeDocument/2006/relationships/hyperlink" Target="https://podminky.urs.cz/item/CS_URS_2025_01/210813011" TargetMode="External"/><Relationship Id="rId15" Type="http://schemas.openxmlformats.org/officeDocument/2006/relationships/hyperlink" Target="https://podminky.urs.cz/item/CS_URS_2025_01/210813011" TargetMode="External"/><Relationship Id="rId23" Type="http://schemas.openxmlformats.org/officeDocument/2006/relationships/hyperlink" Target="https://podminky.urs.cz/item/CS_URS_2025_01/741910412" TargetMode="External"/><Relationship Id="rId28" Type="http://schemas.openxmlformats.org/officeDocument/2006/relationships/drawing" Target="../drawings/drawing5.xml"/><Relationship Id="rId10" Type="http://schemas.openxmlformats.org/officeDocument/2006/relationships/hyperlink" Target="https://podminky.urs.cz/item/CS_URS_2025_01/741130006" TargetMode="External"/><Relationship Id="rId19" Type="http://schemas.openxmlformats.org/officeDocument/2006/relationships/hyperlink" Target="https://podminky.urs.cz/item/CS_URS_2025_01/741130003" TargetMode="External"/><Relationship Id="rId4" Type="http://schemas.openxmlformats.org/officeDocument/2006/relationships/hyperlink" Target="https://podminky.urs.cz/item/CS_URS_2025_01/741310031" TargetMode="External"/><Relationship Id="rId9" Type="http://schemas.openxmlformats.org/officeDocument/2006/relationships/hyperlink" Target="https://podminky.urs.cz/item/CS_URS_2025_01/741130004" TargetMode="External"/><Relationship Id="rId14" Type="http://schemas.openxmlformats.org/officeDocument/2006/relationships/hyperlink" Target="https://podminky.urs.cz/item/CS_URS_2025_01/741310213" TargetMode="External"/><Relationship Id="rId22" Type="http://schemas.openxmlformats.org/officeDocument/2006/relationships/hyperlink" Target="https://podminky.urs.cz/item/CS_URS_2025_01/741910421" TargetMode="External"/><Relationship Id="rId27" Type="http://schemas.openxmlformats.org/officeDocument/2006/relationships/hyperlink" Target="https://podminky.urs.cz/item/CS_URS_2025_01/74137206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9" t="s">
        <v>6</v>
      </c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S2" s="17" t="s">
        <v>7</v>
      </c>
      <c r="BT2" s="17" t="s">
        <v>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>
      <c r="B5" s="20"/>
      <c r="D5" s="24" t="s">
        <v>14</v>
      </c>
      <c r="K5" s="254" t="s">
        <v>15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R5" s="20"/>
      <c r="BE5" s="251" t="s">
        <v>16</v>
      </c>
      <c r="BS5" s="17" t="s">
        <v>7</v>
      </c>
    </row>
    <row r="6" spans="1:74" ht="36.950000000000003" customHeight="1">
      <c r="B6" s="20"/>
      <c r="D6" s="26" t="s">
        <v>17</v>
      </c>
      <c r="K6" s="255" t="s">
        <v>18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R6" s="20"/>
      <c r="BE6" s="252"/>
      <c r="BS6" s="17" t="s">
        <v>7</v>
      </c>
    </row>
    <row r="7" spans="1:74" ht="12" customHeight="1">
      <c r="B7" s="20"/>
      <c r="D7" s="27" t="s">
        <v>19</v>
      </c>
      <c r="K7" s="25" t="s">
        <v>20</v>
      </c>
      <c r="AK7" s="27" t="s">
        <v>21</v>
      </c>
      <c r="AN7" s="25" t="s">
        <v>3</v>
      </c>
      <c r="AR7" s="20"/>
      <c r="BE7" s="252"/>
      <c r="BS7" s="17" t="s">
        <v>7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52"/>
      <c r="BS8" s="17" t="s">
        <v>7</v>
      </c>
    </row>
    <row r="9" spans="1:74" ht="14.45" customHeight="1">
      <c r="B9" s="20"/>
      <c r="AR9" s="20"/>
      <c r="BE9" s="252"/>
      <c r="BS9" s="17" t="s">
        <v>7</v>
      </c>
    </row>
    <row r="10" spans="1:74" ht="12" customHeight="1">
      <c r="B10" s="20"/>
      <c r="D10" s="27" t="s">
        <v>26</v>
      </c>
      <c r="AK10" s="27" t="s">
        <v>27</v>
      </c>
      <c r="AN10" s="25" t="s">
        <v>3</v>
      </c>
      <c r="AR10" s="20"/>
      <c r="BE10" s="252"/>
      <c r="BS10" s="17" t="s">
        <v>7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3</v>
      </c>
      <c r="AR11" s="20"/>
      <c r="BE11" s="252"/>
      <c r="BS11" s="17" t="s">
        <v>7</v>
      </c>
    </row>
    <row r="12" spans="1:74" ht="6.95" customHeight="1">
      <c r="B12" s="20"/>
      <c r="AR12" s="20"/>
      <c r="BE12" s="252"/>
      <c r="BS12" s="17" t="s">
        <v>7</v>
      </c>
    </row>
    <row r="13" spans="1:74" ht="12" customHeight="1">
      <c r="B13" s="20"/>
      <c r="D13" s="27" t="s">
        <v>30</v>
      </c>
      <c r="AK13" s="27" t="s">
        <v>27</v>
      </c>
      <c r="AN13" s="29" t="s">
        <v>31</v>
      </c>
      <c r="AR13" s="20"/>
      <c r="BE13" s="252"/>
      <c r="BS13" s="17" t="s">
        <v>7</v>
      </c>
    </row>
    <row r="14" spans="1:74">
      <c r="B14" s="20"/>
      <c r="E14" s="256" t="s">
        <v>31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7" t="s">
        <v>29</v>
      </c>
      <c r="AN14" s="29" t="s">
        <v>31</v>
      </c>
      <c r="AR14" s="20"/>
      <c r="BE14" s="252"/>
      <c r="BS14" s="17" t="s">
        <v>7</v>
      </c>
    </row>
    <row r="15" spans="1:74" ht="6.95" customHeight="1">
      <c r="B15" s="20"/>
      <c r="AR15" s="20"/>
      <c r="BE15" s="252"/>
      <c r="BS15" s="17" t="s">
        <v>4</v>
      </c>
    </row>
    <row r="16" spans="1:74" ht="12" customHeight="1">
      <c r="B16" s="20"/>
      <c r="D16" s="27" t="s">
        <v>32</v>
      </c>
      <c r="AK16" s="27" t="s">
        <v>27</v>
      </c>
      <c r="AN16" s="25" t="s">
        <v>3</v>
      </c>
      <c r="AR16" s="20"/>
      <c r="BE16" s="252"/>
      <c r="BS16" s="17" t="s">
        <v>4</v>
      </c>
    </row>
    <row r="17" spans="2:71" ht="18.399999999999999" customHeight="1">
      <c r="B17" s="20"/>
      <c r="E17" s="25" t="s">
        <v>33</v>
      </c>
      <c r="AK17" s="27" t="s">
        <v>29</v>
      </c>
      <c r="AN17" s="25" t="s">
        <v>3</v>
      </c>
      <c r="AR17" s="20"/>
      <c r="BE17" s="252"/>
      <c r="BS17" s="17" t="s">
        <v>34</v>
      </c>
    </row>
    <row r="18" spans="2:71" ht="6.95" customHeight="1">
      <c r="B18" s="20"/>
      <c r="AR18" s="20"/>
      <c r="BE18" s="252"/>
      <c r="BS18" s="17" t="s">
        <v>7</v>
      </c>
    </row>
    <row r="19" spans="2:71" ht="12" customHeight="1">
      <c r="B19" s="20"/>
      <c r="D19" s="27" t="s">
        <v>35</v>
      </c>
      <c r="AK19" s="27" t="s">
        <v>27</v>
      </c>
      <c r="AN19" s="25" t="s">
        <v>3</v>
      </c>
      <c r="AR19" s="20"/>
      <c r="BE19" s="252"/>
      <c r="BS19" s="17" t="s">
        <v>7</v>
      </c>
    </row>
    <row r="20" spans="2:71" ht="18.399999999999999" customHeight="1">
      <c r="B20" s="20"/>
      <c r="E20" s="25" t="s">
        <v>33</v>
      </c>
      <c r="AK20" s="27" t="s">
        <v>29</v>
      </c>
      <c r="AN20" s="25" t="s">
        <v>3</v>
      </c>
      <c r="AR20" s="20"/>
      <c r="BE20" s="252"/>
      <c r="BS20" s="17" t="s">
        <v>4</v>
      </c>
    </row>
    <row r="21" spans="2:71" ht="6.95" customHeight="1">
      <c r="B21" s="20"/>
      <c r="AR21" s="20"/>
      <c r="BE21" s="252"/>
    </row>
    <row r="22" spans="2:71" ht="12" customHeight="1">
      <c r="B22" s="20"/>
      <c r="D22" s="27" t="s">
        <v>36</v>
      </c>
      <c r="AR22" s="20"/>
      <c r="BE22" s="252"/>
    </row>
    <row r="23" spans="2:71" ht="47.25" customHeight="1">
      <c r="B23" s="20"/>
      <c r="E23" s="258" t="s">
        <v>37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R23" s="20"/>
      <c r="BE23" s="252"/>
    </row>
    <row r="24" spans="2:71" ht="6.95" customHeight="1">
      <c r="B24" s="20"/>
      <c r="AR24" s="20"/>
      <c r="BE24" s="25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2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9">
        <f>ROUND(AG54,2)</f>
        <v>0</v>
      </c>
      <c r="AL26" s="260"/>
      <c r="AM26" s="260"/>
      <c r="AN26" s="260"/>
      <c r="AO26" s="260"/>
      <c r="AR26" s="32"/>
      <c r="BE26" s="252"/>
    </row>
    <row r="27" spans="2:71" s="1" customFormat="1" ht="6.95" customHeight="1">
      <c r="B27" s="32"/>
      <c r="AR27" s="32"/>
      <c r="BE27" s="252"/>
    </row>
    <row r="28" spans="2:71" s="1" customFormat="1">
      <c r="B28" s="32"/>
      <c r="L28" s="261" t="s">
        <v>39</v>
      </c>
      <c r="M28" s="261"/>
      <c r="N28" s="261"/>
      <c r="O28" s="261"/>
      <c r="P28" s="261"/>
      <c r="W28" s="261" t="s">
        <v>40</v>
      </c>
      <c r="X28" s="261"/>
      <c r="Y28" s="261"/>
      <c r="Z28" s="261"/>
      <c r="AA28" s="261"/>
      <c r="AB28" s="261"/>
      <c r="AC28" s="261"/>
      <c r="AD28" s="261"/>
      <c r="AE28" s="261"/>
      <c r="AK28" s="261" t="s">
        <v>41</v>
      </c>
      <c r="AL28" s="261"/>
      <c r="AM28" s="261"/>
      <c r="AN28" s="261"/>
      <c r="AO28" s="261"/>
      <c r="AR28" s="32"/>
      <c r="BE28" s="252"/>
    </row>
    <row r="29" spans="2:71" s="2" customFormat="1" ht="14.45" customHeight="1">
      <c r="B29" s="36"/>
      <c r="D29" s="27" t="s">
        <v>42</v>
      </c>
      <c r="F29" s="27" t="s">
        <v>43</v>
      </c>
      <c r="L29" s="264">
        <v>0.21</v>
      </c>
      <c r="M29" s="263"/>
      <c r="N29" s="263"/>
      <c r="O29" s="263"/>
      <c r="P29" s="263"/>
      <c r="W29" s="262">
        <f>ROUND(AZ54, 2)</f>
        <v>0</v>
      </c>
      <c r="X29" s="263"/>
      <c r="Y29" s="263"/>
      <c r="Z29" s="263"/>
      <c r="AA29" s="263"/>
      <c r="AB29" s="263"/>
      <c r="AC29" s="263"/>
      <c r="AD29" s="263"/>
      <c r="AE29" s="263"/>
      <c r="AK29" s="262">
        <f>ROUND(AV54, 2)</f>
        <v>0</v>
      </c>
      <c r="AL29" s="263"/>
      <c r="AM29" s="263"/>
      <c r="AN29" s="263"/>
      <c r="AO29" s="263"/>
      <c r="AR29" s="36"/>
      <c r="BE29" s="253"/>
    </row>
    <row r="30" spans="2:71" s="2" customFormat="1" ht="14.45" customHeight="1">
      <c r="B30" s="36"/>
      <c r="F30" s="27" t="s">
        <v>44</v>
      </c>
      <c r="L30" s="264">
        <v>0.12</v>
      </c>
      <c r="M30" s="263"/>
      <c r="N30" s="263"/>
      <c r="O30" s="263"/>
      <c r="P30" s="263"/>
      <c r="W30" s="262">
        <f>ROUND(BA54, 2)</f>
        <v>0</v>
      </c>
      <c r="X30" s="263"/>
      <c r="Y30" s="263"/>
      <c r="Z30" s="263"/>
      <c r="AA30" s="263"/>
      <c r="AB30" s="263"/>
      <c r="AC30" s="263"/>
      <c r="AD30" s="263"/>
      <c r="AE30" s="263"/>
      <c r="AK30" s="262">
        <f>ROUND(AW54, 2)</f>
        <v>0</v>
      </c>
      <c r="AL30" s="263"/>
      <c r="AM30" s="263"/>
      <c r="AN30" s="263"/>
      <c r="AO30" s="263"/>
      <c r="AR30" s="36"/>
      <c r="BE30" s="253"/>
    </row>
    <row r="31" spans="2:71" s="2" customFormat="1" ht="14.45" hidden="1" customHeight="1">
      <c r="B31" s="36"/>
      <c r="F31" s="27" t="s">
        <v>45</v>
      </c>
      <c r="L31" s="264">
        <v>0.21</v>
      </c>
      <c r="M31" s="263"/>
      <c r="N31" s="263"/>
      <c r="O31" s="263"/>
      <c r="P31" s="263"/>
      <c r="W31" s="262">
        <f>ROUND(BB54, 2)</f>
        <v>0</v>
      </c>
      <c r="X31" s="263"/>
      <c r="Y31" s="263"/>
      <c r="Z31" s="263"/>
      <c r="AA31" s="263"/>
      <c r="AB31" s="263"/>
      <c r="AC31" s="263"/>
      <c r="AD31" s="263"/>
      <c r="AE31" s="263"/>
      <c r="AK31" s="262">
        <v>0</v>
      </c>
      <c r="AL31" s="263"/>
      <c r="AM31" s="263"/>
      <c r="AN31" s="263"/>
      <c r="AO31" s="263"/>
      <c r="AR31" s="36"/>
      <c r="BE31" s="253"/>
    </row>
    <row r="32" spans="2:71" s="2" customFormat="1" ht="14.45" hidden="1" customHeight="1">
      <c r="B32" s="36"/>
      <c r="F32" s="27" t="s">
        <v>46</v>
      </c>
      <c r="L32" s="264">
        <v>0.12</v>
      </c>
      <c r="M32" s="263"/>
      <c r="N32" s="263"/>
      <c r="O32" s="263"/>
      <c r="P32" s="263"/>
      <c r="W32" s="262">
        <f>ROUND(BC54, 2)</f>
        <v>0</v>
      </c>
      <c r="X32" s="263"/>
      <c r="Y32" s="263"/>
      <c r="Z32" s="263"/>
      <c r="AA32" s="263"/>
      <c r="AB32" s="263"/>
      <c r="AC32" s="263"/>
      <c r="AD32" s="263"/>
      <c r="AE32" s="263"/>
      <c r="AK32" s="262">
        <v>0</v>
      </c>
      <c r="AL32" s="263"/>
      <c r="AM32" s="263"/>
      <c r="AN32" s="263"/>
      <c r="AO32" s="263"/>
      <c r="AR32" s="36"/>
      <c r="BE32" s="253"/>
    </row>
    <row r="33" spans="2:44" s="2" customFormat="1" ht="14.45" hidden="1" customHeight="1">
      <c r="B33" s="36"/>
      <c r="F33" s="27" t="s">
        <v>47</v>
      </c>
      <c r="L33" s="264">
        <v>0</v>
      </c>
      <c r="M33" s="263"/>
      <c r="N33" s="263"/>
      <c r="O33" s="263"/>
      <c r="P33" s="263"/>
      <c r="W33" s="262">
        <f>ROUND(BD54, 2)</f>
        <v>0</v>
      </c>
      <c r="X33" s="263"/>
      <c r="Y33" s="263"/>
      <c r="Z33" s="263"/>
      <c r="AA33" s="263"/>
      <c r="AB33" s="263"/>
      <c r="AC33" s="263"/>
      <c r="AD33" s="263"/>
      <c r="AE33" s="263"/>
      <c r="AK33" s="262">
        <v>0</v>
      </c>
      <c r="AL33" s="263"/>
      <c r="AM33" s="263"/>
      <c r="AN33" s="263"/>
      <c r="AO33" s="263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68" t="s">
        <v>50</v>
      </c>
      <c r="Y35" s="266"/>
      <c r="Z35" s="266"/>
      <c r="AA35" s="266"/>
      <c r="AB35" s="266"/>
      <c r="AC35" s="39"/>
      <c r="AD35" s="39"/>
      <c r="AE35" s="39"/>
      <c r="AF35" s="39"/>
      <c r="AG35" s="39"/>
      <c r="AH35" s="39"/>
      <c r="AI35" s="39"/>
      <c r="AJ35" s="39"/>
      <c r="AK35" s="265">
        <f>SUM(AK26:AK33)</f>
        <v>0</v>
      </c>
      <c r="AL35" s="266"/>
      <c r="AM35" s="266"/>
      <c r="AN35" s="266"/>
      <c r="AO35" s="267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14</v>
      </c>
      <c r="L44" s="3" t="str">
        <f>K5</f>
        <v>2024_14</v>
      </c>
      <c r="AR44" s="45"/>
    </row>
    <row r="45" spans="2:44" s="4" customFormat="1" ht="36.950000000000003" customHeight="1">
      <c r="B45" s="46"/>
      <c r="C45" s="47" t="s">
        <v>17</v>
      </c>
      <c r="L45" s="248" t="str">
        <f>K6</f>
        <v>FN Brno – Modernizace heliportů,Bohunice - RESERVE</v>
      </c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22</v>
      </c>
      <c r="L47" s="48" t="str">
        <f>IF(K8="","",K8)</f>
        <v>FN Brno- Bohunice</v>
      </c>
      <c r="AI47" s="27" t="s">
        <v>24</v>
      </c>
      <c r="AM47" s="279" t="str">
        <f>IF(AN8= "","",AN8)</f>
        <v>31. 7. 2025</v>
      </c>
      <c r="AN47" s="279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26</v>
      </c>
      <c r="L49" s="3" t="str">
        <f>IF(E11= "","",E11)</f>
        <v>FN Brmo</v>
      </c>
      <c r="AI49" s="27" t="s">
        <v>32</v>
      </c>
      <c r="AM49" s="277" t="str">
        <f>IF(E17="","",E17)</f>
        <v>Techniserv, spol. s r.o.</v>
      </c>
      <c r="AN49" s="278"/>
      <c r="AO49" s="278"/>
      <c r="AP49" s="278"/>
      <c r="AR49" s="32"/>
      <c r="AS49" s="280" t="s">
        <v>52</v>
      </c>
      <c r="AT49" s="281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30</v>
      </c>
      <c r="L50" s="3" t="str">
        <f>IF(E14= "Vyplň údaj","",E14)</f>
        <v/>
      </c>
      <c r="AI50" s="27" t="s">
        <v>35</v>
      </c>
      <c r="AM50" s="277" t="str">
        <f>IF(E20="","",E20)</f>
        <v>Techniserv, spol. s r.o.</v>
      </c>
      <c r="AN50" s="278"/>
      <c r="AO50" s="278"/>
      <c r="AP50" s="278"/>
      <c r="AR50" s="32"/>
      <c r="AS50" s="282"/>
      <c r="AT50" s="283"/>
      <c r="BD50" s="53"/>
    </row>
    <row r="51" spans="1:91" s="1" customFormat="1" ht="10.9" customHeight="1">
      <c r="B51" s="32"/>
      <c r="AR51" s="32"/>
      <c r="AS51" s="282"/>
      <c r="AT51" s="283"/>
      <c r="BD51" s="53"/>
    </row>
    <row r="52" spans="1:91" s="1" customFormat="1" ht="29.25" customHeight="1">
      <c r="B52" s="32"/>
      <c r="C52" s="243" t="s">
        <v>53</v>
      </c>
      <c r="D52" s="244"/>
      <c r="E52" s="244"/>
      <c r="F52" s="244"/>
      <c r="G52" s="244"/>
      <c r="H52" s="54"/>
      <c r="I52" s="247" t="s">
        <v>54</v>
      </c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72" t="s">
        <v>55</v>
      </c>
      <c r="AH52" s="244"/>
      <c r="AI52" s="244"/>
      <c r="AJ52" s="244"/>
      <c r="AK52" s="244"/>
      <c r="AL52" s="244"/>
      <c r="AM52" s="244"/>
      <c r="AN52" s="247" t="s">
        <v>56</v>
      </c>
      <c r="AO52" s="244"/>
      <c r="AP52" s="244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50">
        <f>ROUND(AG55+AG56,2)</f>
        <v>0</v>
      </c>
      <c r="AH54" s="250"/>
      <c r="AI54" s="250"/>
      <c r="AJ54" s="250"/>
      <c r="AK54" s="250"/>
      <c r="AL54" s="250"/>
      <c r="AM54" s="250"/>
      <c r="AN54" s="284">
        <f>SUM(AG54,AT54)</f>
        <v>0</v>
      </c>
      <c r="AO54" s="284"/>
      <c r="AP54" s="284"/>
      <c r="AQ54" s="64" t="s">
        <v>3</v>
      </c>
      <c r="AR54" s="60"/>
      <c r="AS54" s="65">
        <f>ROUND(AS55+AS56,2)</f>
        <v>0</v>
      </c>
      <c r="AT54" s="66">
        <f>ROUND(SUM(AV54:AW54),2)</f>
        <v>0</v>
      </c>
      <c r="AU54" s="67">
        <f>ROUND(AU55+AU56,5)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ROUND(AZ55+AZ56,2)</f>
        <v>0</v>
      </c>
      <c r="BA54" s="66">
        <f>ROUND(BA55+BA56,2)</f>
        <v>0</v>
      </c>
      <c r="BB54" s="66">
        <f>ROUND(BB55+BB56,2)</f>
        <v>0</v>
      </c>
      <c r="BC54" s="66">
        <f>ROUND(BC55+BC56,2)</f>
        <v>0</v>
      </c>
      <c r="BD54" s="68">
        <f>ROUND(BD55+BD56,2)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20</v>
      </c>
    </row>
    <row r="55" spans="1:91" s="6" customFormat="1" ht="16.5" customHeight="1">
      <c r="A55" s="71" t="s">
        <v>76</v>
      </c>
      <c r="B55" s="72"/>
      <c r="C55" s="73"/>
      <c r="D55" s="245" t="s">
        <v>77</v>
      </c>
      <c r="E55" s="245"/>
      <c r="F55" s="245"/>
      <c r="G55" s="245"/>
      <c r="H55" s="245"/>
      <c r="I55" s="74"/>
      <c r="J55" s="245" t="s">
        <v>78</v>
      </c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74">
        <f>'01 - VRN'!J30</f>
        <v>0</v>
      </c>
      <c r="AH55" s="275"/>
      <c r="AI55" s="275"/>
      <c r="AJ55" s="275"/>
      <c r="AK55" s="275"/>
      <c r="AL55" s="275"/>
      <c r="AM55" s="275"/>
      <c r="AN55" s="274">
        <f>SUM(AG55,AT55)</f>
        <v>0</v>
      </c>
      <c r="AO55" s="275"/>
      <c r="AP55" s="275"/>
      <c r="AQ55" s="75" t="s">
        <v>79</v>
      </c>
      <c r="AR55" s="72"/>
      <c r="AS55" s="76">
        <v>0</v>
      </c>
      <c r="AT55" s="77">
        <f>ROUND(SUM(AV55:AW55),2)</f>
        <v>0</v>
      </c>
      <c r="AU55" s="78">
        <f>'01 - VRN'!P86</f>
        <v>0</v>
      </c>
      <c r="AV55" s="77">
        <f>'01 - VRN'!J33</f>
        <v>0</v>
      </c>
      <c r="AW55" s="77">
        <f>'01 - VRN'!J34</f>
        <v>0</v>
      </c>
      <c r="AX55" s="77">
        <f>'01 - VRN'!J35</f>
        <v>0</v>
      </c>
      <c r="AY55" s="77">
        <f>'01 - VRN'!J36</f>
        <v>0</v>
      </c>
      <c r="AZ55" s="77">
        <f>'01 - VRN'!F33</f>
        <v>0</v>
      </c>
      <c r="BA55" s="77">
        <f>'01 - VRN'!F34</f>
        <v>0</v>
      </c>
      <c r="BB55" s="77">
        <f>'01 - VRN'!F35</f>
        <v>0</v>
      </c>
      <c r="BC55" s="77">
        <f>'01 - VRN'!F36</f>
        <v>0</v>
      </c>
      <c r="BD55" s="79">
        <f>'01 - VRN'!F37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3</v>
      </c>
      <c r="CM55" s="80" t="s">
        <v>82</v>
      </c>
    </row>
    <row r="56" spans="1:91" s="6" customFormat="1" ht="16.5" customHeight="1">
      <c r="B56" s="72"/>
      <c r="C56" s="73"/>
      <c r="D56" s="245" t="s">
        <v>83</v>
      </c>
      <c r="E56" s="245"/>
      <c r="F56" s="245"/>
      <c r="G56" s="245"/>
      <c r="H56" s="245"/>
      <c r="I56" s="74"/>
      <c r="J56" s="245" t="s">
        <v>84</v>
      </c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76">
        <f>ROUND(AG57+AG58+SUM(AG61:AG65),2)</f>
        <v>0</v>
      </c>
      <c r="AH56" s="275"/>
      <c r="AI56" s="275"/>
      <c r="AJ56" s="275"/>
      <c r="AK56" s="275"/>
      <c r="AL56" s="275"/>
      <c r="AM56" s="275"/>
      <c r="AN56" s="274">
        <f>SUM(AG56,AT56)</f>
        <v>0</v>
      </c>
      <c r="AO56" s="275"/>
      <c r="AP56" s="275"/>
      <c r="AQ56" s="75" t="s">
        <v>79</v>
      </c>
      <c r="AR56" s="72"/>
      <c r="AS56" s="76">
        <f>ROUND(AS57+AS58+SUM(AS61:AS65),2)</f>
        <v>0</v>
      </c>
      <c r="AT56" s="77">
        <f>ROUND(SUM(AV56:AW56),2)</f>
        <v>0</v>
      </c>
      <c r="AU56" s="78">
        <f>ROUND(AU57+AU58+SUM(AU61:AU65),5)</f>
        <v>0</v>
      </c>
      <c r="AV56" s="77">
        <f>ROUND(AZ56*L29,2)</f>
        <v>0</v>
      </c>
      <c r="AW56" s="77">
        <f>ROUND(BA56*L30,2)</f>
        <v>0</v>
      </c>
      <c r="AX56" s="77">
        <f>ROUND(BB56*L29,2)</f>
        <v>0</v>
      </c>
      <c r="AY56" s="77">
        <f>ROUND(BC56*L30,2)</f>
        <v>0</v>
      </c>
      <c r="AZ56" s="77">
        <f>ROUND(AZ57+AZ58+SUM(AZ61:AZ65),2)</f>
        <v>0</v>
      </c>
      <c r="BA56" s="77">
        <f>ROUND(BA57+BA58+SUM(BA61:BA65),2)</f>
        <v>0</v>
      </c>
      <c r="BB56" s="77">
        <f>ROUND(BB57+BB58+SUM(BB61:BB65),2)</f>
        <v>0</v>
      </c>
      <c r="BC56" s="77">
        <f>ROUND(BC57+BC58+SUM(BC61:BC65),2)</f>
        <v>0</v>
      </c>
      <c r="BD56" s="79">
        <f>ROUND(BD57+BD58+SUM(BD61:BD65),2)</f>
        <v>0</v>
      </c>
      <c r="BS56" s="80" t="s">
        <v>71</v>
      </c>
      <c r="BT56" s="80" t="s">
        <v>80</v>
      </c>
      <c r="BU56" s="80" t="s">
        <v>73</v>
      </c>
      <c r="BV56" s="80" t="s">
        <v>74</v>
      </c>
      <c r="BW56" s="80" t="s">
        <v>85</v>
      </c>
      <c r="BX56" s="80" t="s">
        <v>5</v>
      </c>
      <c r="CL56" s="80" t="s">
        <v>3</v>
      </c>
      <c r="CM56" s="80" t="s">
        <v>82</v>
      </c>
    </row>
    <row r="57" spans="1:91" s="3" customFormat="1" ht="16.5" customHeight="1">
      <c r="A57" s="71" t="s">
        <v>76</v>
      </c>
      <c r="B57" s="45"/>
      <c r="C57" s="9"/>
      <c r="D57" s="9"/>
      <c r="E57" s="246" t="s">
        <v>86</v>
      </c>
      <c r="F57" s="246"/>
      <c r="G57" s="246"/>
      <c r="H57" s="246"/>
      <c r="I57" s="246"/>
      <c r="J57" s="9"/>
      <c r="K57" s="246" t="s">
        <v>87</v>
      </c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70">
        <f>'D1 - ASŘ'!J32</f>
        <v>0</v>
      </c>
      <c r="AH57" s="271"/>
      <c r="AI57" s="271"/>
      <c r="AJ57" s="271"/>
      <c r="AK57" s="271"/>
      <c r="AL57" s="271"/>
      <c r="AM57" s="271"/>
      <c r="AN57" s="270">
        <f>SUM(AG57,AT57)</f>
        <v>0</v>
      </c>
      <c r="AO57" s="271"/>
      <c r="AP57" s="271"/>
      <c r="AQ57" s="81" t="s">
        <v>88</v>
      </c>
      <c r="AR57" s="45"/>
      <c r="AS57" s="82">
        <v>0</v>
      </c>
      <c r="AT57" s="83">
        <f>ROUND(SUM(AV57:AW57),2)</f>
        <v>0</v>
      </c>
      <c r="AU57" s="84">
        <f>'D1 - ASŘ'!P96</f>
        <v>0</v>
      </c>
      <c r="AV57" s="83">
        <f>'D1 - ASŘ'!J35</f>
        <v>0</v>
      </c>
      <c r="AW57" s="83">
        <f>'D1 - ASŘ'!J36</f>
        <v>0</v>
      </c>
      <c r="AX57" s="83">
        <f>'D1 - ASŘ'!J37</f>
        <v>0</v>
      </c>
      <c r="AY57" s="83">
        <f>'D1 - ASŘ'!J38</f>
        <v>0</v>
      </c>
      <c r="AZ57" s="83">
        <f>'D1 - ASŘ'!F35</f>
        <v>0</v>
      </c>
      <c r="BA57" s="83">
        <f>'D1 - ASŘ'!F36</f>
        <v>0</v>
      </c>
      <c r="BB57" s="83">
        <f>'D1 - ASŘ'!F37</f>
        <v>0</v>
      </c>
      <c r="BC57" s="83">
        <f>'D1 - ASŘ'!F38</f>
        <v>0</v>
      </c>
      <c r="BD57" s="85">
        <f>'D1 - ASŘ'!F39</f>
        <v>0</v>
      </c>
      <c r="BT57" s="25" t="s">
        <v>82</v>
      </c>
      <c r="BV57" s="25" t="s">
        <v>74</v>
      </c>
      <c r="BW57" s="25" t="s">
        <v>89</v>
      </c>
      <c r="BX57" s="25" t="s">
        <v>85</v>
      </c>
      <c r="CL57" s="25" t="s">
        <v>3</v>
      </c>
    </row>
    <row r="58" spans="1:91" s="3" customFormat="1" ht="16.5" customHeight="1">
      <c r="B58" s="45"/>
      <c r="C58" s="9"/>
      <c r="D58" s="9"/>
      <c r="E58" s="246" t="s">
        <v>90</v>
      </c>
      <c r="F58" s="246"/>
      <c r="G58" s="246"/>
      <c r="H58" s="246"/>
      <c r="I58" s="246"/>
      <c r="J58" s="9"/>
      <c r="K58" s="246" t="s">
        <v>91</v>
      </c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73">
        <f>ROUND(SUM(AG59:AG60),2)</f>
        <v>0</v>
      </c>
      <c r="AH58" s="271"/>
      <c r="AI58" s="271"/>
      <c r="AJ58" s="271"/>
      <c r="AK58" s="271"/>
      <c r="AL58" s="271"/>
      <c r="AM58" s="271"/>
      <c r="AN58" s="270">
        <f>SUM(AG58,AT58)</f>
        <v>0</v>
      </c>
      <c r="AO58" s="271"/>
      <c r="AP58" s="271"/>
      <c r="AQ58" s="81" t="s">
        <v>88</v>
      </c>
      <c r="AR58" s="45"/>
      <c r="AS58" s="82">
        <f>ROUND(SUM(AS59:AS60),2)</f>
        <v>0</v>
      </c>
      <c r="AT58" s="83">
        <f>ROUND(SUM(AV58:AW58),2)</f>
        <v>0</v>
      </c>
      <c r="AU58" s="84">
        <f>ROUND(SUM(AU59:AU60),5)</f>
        <v>0</v>
      </c>
      <c r="AV58" s="83">
        <f>ROUND(AZ58*L29,2)</f>
        <v>0</v>
      </c>
      <c r="AW58" s="83">
        <f>ROUND(BA58*L30,2)</f>
        <v>0</v>
      </c>
      <c r="AX58" s="83">
        <f>ROUND(BB58*L29,2)</f>
        <v>0</v>
      </c>
      <c r="AY58" s="83">
        <f>ROUND(BC58*L30,2)</f>
        <v>0</v>
      </c>
      <c r="AZ58" s="83">
        <f>ROUND(SUM(AZ59:AZ60),2)</f>
        <v>0</v>
      </c>
      <c r="BA58" s="83">
        <f>ROUND(SUM(BA59:BA60),2)</f>
        <v>0</v>
      </c>
      <c r="BB58" s="83">
        <f>ROUND(SUM(BB59:BB60),2)</f>
        <v>0</v>
      </c>
      <c r="BC58" s="83">
        <f>ROUND(SUM(BC59:BC60),2)</f>
        <v>0</v>
      </c>
      <c r="BD58" s="85">
        <f>ROUND(SUM(BD59:BD60),2)</f>
        <v>0</v>
      </c>
      <c r="BS58" s="25" t="s">
        <v>71</v>
      </c>
      <c r="BT58" s="25" t="s">
        <v>82</v>
      </c>
      <c r="BU58" s="25" t="s">
        <v>73</v>
      </c>
      <c r="BV58" s="25" t="s">
        <v>74</v>
      </c>
      <c r="BW58" s="25" t="s">
        <v>92</v>
      </c>
      <c r="BX58" s="25" t="s">
        <v>85</v>
      </c>
      <c r="CL58" s="25" t="s">
        <v>3</v>
      </c>
    </row>
    <row r="59" spans="1:91" s="3" customFormat="1" ht="16.5" customHeight="1">
      <c r="A59" s="71" t="s">
        <v>76</v>
      </c>
      <c r="B59" s="45"/>
      <c r="C59" s="9"/>
      <c r="D59" s="9"/>
      <c r="E59" s="9"/>
      <c r="F59" s="246" t="s">
        <v>93</v>
      </c>
      <c r="G59" s="246"/>
      <c r="H59" s="246"/>
      <c r="I59" s="246"/>
      <c r="J59" s="246"/>
      <c r="K59" s="9"/>
      <c r="L59" s="246" t="s">
        <v>94</v>
      </c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70">
        <f>'D2.1 - ESIL- vyhřívání he...'!J34</f>
        <v>0</v>
      </c>
      <c r="AH59" s="271"/>
      <c r="AI59" s="271"/>
      <c r="AJ59" s="271"/>
      <c r="AK59" s="271"/>
      <c r="AL59" s="271"/>
      <c r="AM59" s="271"/>
      <c r="AN59" s="270">
        <f>SUM(AG59,AT59)</f>
        <v>0</v>
      </c>
      <c r="AO59" s="271"/>
      <c r="AP59" s="271"/>
      <c r="AQ59" s="81" t="s">
        <v>88</v>
      </c>
      <c r="AR59" s="45"/>
      <c r="AS59" s="82">
        <v>0</v>
      </c>
      <c r="AT59" s="83">
        <f>ROUND(SUM(AV59:AW59),2)</f>
        <v>0</v>
      </c>
      <c r="AU59" s="84">
        <f>'D2.1 - ESIL- vyhřívání he...'!P96</f>
        <v>0</v>
      </c>
      <c r="AV59" s="83">
        <f>'D2.1 - ESIL- vyhřívání he...'!J37</f>
        <v>0</v>
      </c>
      <c r="AW59" s="83">
        <f>'D2.1 - ESIL- vyhřívání he...'!J38</f>
        <v>0</v>
      </c>
      <c r="AX59" s="83">
        <f>'D2.1 - ESIL- vyhřívání he...'!J39</f>
        <v>0</v>
      </c>
      <c r="AY59" s="83">
        <f>'D2.1 - ESIL- vyhřívání he...'!J40</f>
        <v>0</v>
      </c>
      <c r="AZ59" s="83">
        <f>'D2.1 - ESIL- vyhřívání he...'!F37</f>
        <v>0</v>
      </c>
      <c r="BA59" s="83">
        <f>'D2.1 - ESIL- vyhřívání he...'!F38</f>
        <v>0</v>
      </c>
      <c r="BB59" s="83">
        <f>'D2.1 - ESIL- vyhřívání he...'!F39</f>
        <v>0</v>
      </c>
      <c r="BC59" s="83">
        <f>'D2.1 - ESIL- vyhřívání he...'!F40</f>
        <v>0</v>
      </c>
      <c r="BD59" s="85">
        <f>'D2.1 - ESIL- vyhřívání he...'!F41</f>
        <v>0</v>
      </c>
      <c r="BT59" s="25" t="s">
        <v>95</v>
      </c>
      <c r="BV59" s="25" t="s">
        <v>74</v>
      </c>
      <c r="BW59" s="25" t="s">
        <v>96</v>
      </c>
      <c r="BX59" s="25" t="s">
        <v>92</v>
      </c>
      <c r="CL59" s="25" t="s">
        <v>3</v>
      </c>
    </row>
    <row r="60" spans="1:91" s="3" customFormat="1" ht="16.5" customHeight="1">
      <c r="A60" s="71" t="s">
        <v>76</v>
      </c>
      <c r="B60" s="45"/>
      <c r="C60" s="9"/>
      <c r="D60" s="9"/>
      <c r="E60" s="9"/>
      <c r="F60" s="246" t="s">
        <v>97</v>
      </c>
      <c r="G60" s="246"/>
      <c r="H60" s="246"/>
      <c r="I60" s="246"/>
      <c r="J60" s="246"/>
      <c r="K60" s="9"/>
      <c r="L60" s="246" t="s">
        <v>98</v>
      </c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70">
        <f>'D2.2 - ESIL- strojovna SH...'!J34</f>
        <v>0</v>
      </c>
      <c r="AH60" s="271"/>
      <c r="AI60" s="271"/>
      <c r="AJ60" s="271"/>
      <c r="AK60" s="271"/>
      <c r="AL60" s="271"/>
      <c r="AM60" s="271"/>
      <c r="AN60" s="270">
        <f>SUM(AG60,AT60)</f>
        <v>0</v>
      </c>
      <c r="AO60" s="271"/>
      <c r="AP60" s="271"/>
      <c r="AQ60" s="81" t="s">
        <v>88</v>
      </c>
      <c r="AR60" s="45"/>
      <c r="AS60" s="82">
        <v>0</v>
      </c>
      <c r="AT60" s="83">
        <f>ROUND(SUM(AV60:AW60),2)</f>
        <v>0</v>
      </c>
      <c r="AU60" s="84">
        <f>'D2.2 - ESIL- strojovna SH...'!P106</f>
        <v>0</v>
      </c>
      <c r="AV60" s="83">
        <f>'D2.2 - ESIL- strojovna SH...'!J37</f>
        <v>0</v>
      </c>
      <c r="AW60" s="83">
        <f>'D2.2 - ESIL- strojovna SH...'!J38</f>
        <v>0</v>
      </c>
      <c r="AX60" s="83">
        <f>'D2.2 - ESIL- strojovna SH...'!J39</f>
        <v>0</v>
      </c>
      <c r="AY60" s="83">
        <f>'D2.2 - ESIL- strojovna SH...'!J40</f>
        <v>0</v>
      </c>
      <c r="AZ60" s="83">
        <f>'D2.2 - ESIL- strojovna SH...'!F37</f>
        <v>0</v>
      </c>
      <c r="BA60" s="83">
        <f>'D2.2 - ESIL- strojovna SH...'!F38</f>
        <v>0</v>
      </c>
      <c r="BB60" s="83">
        <f>'D2.2 - ESIL- strojovna SH...'!F39</f>
        <v>0</v>
      </c>
      <c r="BC60" s="83">
        <f>'D2.2 - ESIL- strojovna SH...'!F40</f>
        <v>0</v>
      </c>
      <c r="BD60" s="85">
        <f>'D2.2 - ESIL- strojovna SH...'!F41</f>
        <v>0</v>
      </c>
      <c r="BT60" s="25" t="s">
        <v>95</v>
      </c>
      <c r="BV60" s="25" t="s">
        <v>74</v>
      </c>
      <c r="BW60" s="25" t="s">
        <v>99</v>
      </c>
      <c r="BX60" s="25" t="s">
        <v>92</v>
      </c>
      <c r="CL60" s="25" t="s">
        <v>3</v>
      </c>
    </row>
    <row r="61" spans="1:91" s="3" customFormat="1" ht="16.5" customHeight="1">
      <c r="A61" s="71" t="s">
        <v>76</v>
      </c>
      <c r="B61" s="45"/>
      <c r="C61" s="9"/>
      <c r="D61" s="9"/>
      <c r="E61" s="246" t="s">
        <v>100</v>
      </c>
      <c r="F61" s="246"/>
      <c r="G61" s="246"/>
      <c r="H61" s="246"/>
      <c r="I61" s="246"/>
      <c r="J61" s="9"/>
      <c r="K61" s="246" t="s">
        <v>101</v>
      </c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70">
        <f>'D3 - PBŘ'!J32</f>
        <v>0</v>
      </c>
      <c r="AH61" s="271"/>
      <c r="AI61" s="271"/>
      <c r="AJ61" s="271"/>
      <c r="AK61" s="271"/>
      <c r="AL61" s="271"/>
      <c r="AM61" s="271"/>
      <c r="AN61" s="270">
        <f>SUM(AG61,AT61)</f>
        <v>0</v>
      </c>
      <c r="AO61" s="271"/>
      <c r="AP61" s="271"/>
      <c r="AQ61" s="81" t="s">
        <v>88</v>
      </c>
      <c r="AR61" s="45"/>
      <c r="AS61" s="82">
        <v>0</v>
      </c>
      <c r="AT61" s="83">
        <f>ROUND(SUM(AV61:AW61),2)</f>
        <v>0</v>
      </c>
      <c r="AU61" s="84">
        <f>'D3 - PBŘ'!P86</f>
        <v>0</v>
      </c>
      <c r="AV61" s="83">
        <f>'D3 - PBŘ'!J35</f>
        <v>0</v>
      </c>
      <c r="AW61" s="83">
        <f>'D3 - PBŘ'!J36</f>
        <v>0</v>
      </c>
      <c r="AX61" s="83">
        <f>'D3 - PBŘ'!J37</f>
        <v>0</v>
      </c>
      <c r="AY61" s="83">
        <f>'D3 - PBŘ'!J38</f>
        <v>0</v>
      </c>
      <c r="AZ61" s="83">
        <f>'D3 - PBŘ'!F35</f>
        <v>0</v>
      </c>
      <c r="BA61" s="83">
        <f>'D3 - PBŘ'!F36</f>
        <v>0</v>
      </c>
      <c r="BB61" s="83">
        <f>'D3 - PBŘ'!F37</f>
        <v>0</v>
      </c>
      <c r="BC61" s="83">
        <f>'D3 - PBŘ'!F38</f>
        <v>0</v>
      </c>
      <c r="BD61" s="85">
        <f>'D3 - PBŘ'!F39</f>
        <v>0</v>
      </c>
      <c r="BT61" s="25" t="s">
        <v>82</v>
      </c>
      <c r="BV61" s="25" t="s">
        <v>74</v>
      </c>
      <c r="BW61" s="25" t="s">
        <v>102</v>
      </c>
      <c r="BX61" s="25" t="s">
        <v>85</v>
      </c>
      <c r="CL61" s="25" t="s">
        <v>3</v>
      </c>
    </row>
    <row r="62" spans="1:91" s="3" customFormat="1" ht="16.5" customHeight="1">
      <c r="A62" s="71" t="s">
        <v>76</v>
      </c>
      <c r="B62" s="45"/>
      <c r="C62" s="9"/>
      <c r="D62" s="9"/>
      <c r="E62" s="246" t="s">
        <v>103</v>
      </c>
      <c r="F62" s="246"/>
      <c r="G62" s="246"/>
      <c r="H62" s="246"/>
      <c r="I62" s="246"/>
      <c r="J62" s="9"/>
      <c r="K62" s="246" t="s">
        <v>104</v>
      </c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70">
        <f>'D4 - Hašení'!J32</f>
        <v>0</v>
      </c>
      <c r="AH62" s="271"/>
      <c r="AI62" s="271"/>
      <c r="AJ62" s="271"/>
      <c r="AK62" s="271"/>
      <c r="AL62" s="271"/>
      <c r="AM62" s="271"/>
      <c r="AN62" s="270">
        <f>SUM(AG62,AT62)</f>
        <v>0</v>
      </c>
      <c r="AO62" s="271"/>
      <c r="AP62" s="271"/>
      <c r="AQ62" s="81" t="s">
        <v>88</v>
      </c>
      <c r="AR62" s="45"/>
      <c r="AS62" s="82">
        <v>0</v>
      </c>
      <c r="AT62" s="83">
        <f>ROUND(SUM(AV62:AW62),2)</f>
        <v>0</v>
      </c>
      <c r="AU62" s="84">
        <f>'D4 - Hašení'!P88</f>
        <v>0</v>
      </c>
      <c r="AV62" s="83">
        <f>'D4 - Hašení'!J35</f>
        <v>0</v>
      </c>
      <c r="AW62" s="83">
        <f>'D4 - Hašení'!J36</f>
        <v>0</v>
      </c>
      <c r="AX62" s="83">
        <f>'D4 - Hašení'!J37</f>
        <v>0</v>
      </c>
      <c r="AY62" s="83">
        <f>'D4 - Hašení'!J38</f>
        <v>0</v>
      </c>
      <c r="AZ62" s="83">
        <f>'D4 - Hašení'!F35</f>
        <v>0</v>
      </c>
      <c r="BA62" s="83">
        <f>'D4 - Hašení'!F36</f>
        <v>0</v>
      </c>
      <c r="BB62" s="83">
        <f>'D4 - Hašení'!F37</f>
        <v>0</v>
      </c>
      <c r="BC62" s="83">
        <f>'D4 - Hašení'!F38</f>
        <v>0</v>
      </c>
      <c r="BD62" s="85">
        <f>'D4 - Hašení'!F39</f>
        <v>0</v>
      </c>
      <c r="BT62" s="25" t="s">
        <v>82</v>
      </c>
      <c r="BV62" s="25" t="s">
        <v>74</v>
      </c>
      <c r="BW62" s="25" t="s">
        <v>105</v>
      </c>
      <c r="BX62" s="25" t="s">
        <v>85</v>
      </c>
      <c r="CL62" s="25" t="s">
        <v>3</v>
      </c>
    </row>
    <row r="63" spans="1:91" s="3" customFormat="1" ht="16.5" customHeight="1">
      <c r="A63" s="71" t="s">
        <v>76</v>
      </c>
      <c r="B63" s="45"/>
      <c r="C63" s="9"/>
      <c r="D63" s="9"/>
      <c r="E63" s="246" t="s">
        <v>106</v>
      </c>
      <c r="F63" s="246"/>
      <c r="G63" s="246"/>
      <c r="H63" s="246"/>
      <c r="I63" s="246"/>
      <c r="J63" s="9"/>
      <c r="K63" s="246" t="s">
        <v>107</v>
      </c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70">
        <f>'D5 - Technologie'!J32</f>
        <v>0</v>
      </c>
      <c r="AH63" s="271"/>
      <c r="AI63" s="271"/>
      <c r="AJ63" s="271"/>
      <c r="AK63" s="271"/>
      <c r="AL63" s="271"/>
      <c r="AM63" s="271"/>
      <c r="AN63" s="270">
        <f>SUM(AG63,AT63)</f>
        <v>0</v>
      </c>
      <c r="AO63" s="271"/>
      <c r="AP63" s="271"/>
      <c r="AQ63" s="81" t="s">
        <v>88</v>
      </c>
      <c r="AR63" s="45"/>
      <c r="AS63" s="82">
        <v>0</v>
      </c>
      <c r="AT63" s="83">
        <f>ROUND(SUM(AV63:AW63),2)</f>
        <v>0</v>
      </c>
      <c r="AU63" s="84">
        <f>'D5 - Technologie'!P87</f>
        <v>0</v>
      </c>
      <c r="AV63" s="83">
        <f>'D5 - Technologie'!J35</f>
        <v>0</v>
      </c>
      <c r="AW63" s="83">
        <f>'D5 - Technologie'!J36</f>
        <v>0</v>
      </c>
      <c r="AX63" s="83">
        <f>'D5 - Technologie'!J37</f>
        <v>0</v>
      </c>
      <c r="AY63" s="83">
        <f>'D5 - Technologie'!J38</f>
        <v>0</v>
      </c>
      <c r="AZ63" s="83">
        <f>'D5 - Technologie'!F35</f>
        <v>0</v>
      </c>
      <c r="BA63" s="83">
        <f>'D5 - Technologie'!F36</f>
        <v>0</v>
      </c>
      <c r="BB63" s="83">
        <f>'D5 - Technologie'!F37</f>
        <v>0</v>
      </c>
      <c r="BC63" s="83">
        <f>'D5 - Technologie'!F38</f>
        <v>0</v>
      </c>
      <c r="BD63" s="85">
        <f>'D5 - Technologie'!F39</f>
        <v>0</v>
      </c>
      <c r="BT63" s="25" t="s">
        <v>82</v>
      </c>
      <c r="BV63" s="25" t="s">
        <v>74</v>
      </c>
      <c r="BW63" s="25" t="s">
        <v>108</v>
      </c>
      <c r="BX63" s="25" t="s">
        <v>85</v>
      </c>
      <c r="CL63" s="25" t="s">
        <v>3</v>
      </c>
    </row>
    <row r="64" spans="1:91" s="3" customFormat="1" ht="16.5" customHeight="1">
      <c r="A64" s="71" t="s">
        <v>76</v>
      </c>
      <c r="B64" s="45"/>
      <c r="C64" s="9"/>
      <c r="D64" s="9"/>
      <c r="E64" s="246" t="s">
        <v>109</v>
      </c>
      <c r="F64" s="246"/>
      <c r="G64" s="246"/>
      <c r="H64" s="246"/>
      <c r="I64" s="246"/>
      <c r="J64" s="9"/>
      <c r="K64" s="246" t="s">
        <v>110</v>
      </c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70">
        <f>'D6 - EPS'!J32</f>
        <v>0</v>
      </c>
      <c r="AH64" s="271"/>
      <c r="AI64" s="271"/>
      <c r="AJ64" s="271"/>
      <c r="AK64" s="271"/>
      <c r="AL64" s="271"/>
      <c r="AM64" s="271"/>
      <c r="AN64" s="270">
        <f>SUM(AG64,AT64)</f>
        <v>0</v>
      </c>
      <c r="AO64" s="271"/>
      <c r="AP64" s="271"/>
      <c r="AQ64" s="81" t="s">
        <v>88</v>
      </c>
      <c r="AR64" s="45"/>
      <c r="AS64" s="82">
        <v>0</v>
      </c>
      <c r="AT64" s="83">
        <f>ROUND(SUM(AV64:AW64),2)</f>
        <v>0</v>
      </c>
      <c r="AU64" s="84">
        <f>'D6 - EPS'!P88</f>
        <v>0</v>
      </c>
      <c r="AV64" s="83">
        <f>'D6 - EPS'!J35</f>
        <v>0</v>
      </c>
      <c r="AW64" s="83">
        <f>'D6 - EPS'!J36</f>
        <v>0</v>
      </c>
      <c r="AX64" s="83">
        <f>'D6 - EPS'!J37</f>
        <v>0</v>
      </c>
      <c r="AY64" s="83">
        <f>'D6 - EPS'!J38</f>
        <v>0</v>
      </c>
      <c r="AZ64" s="83">
        <f>'D6 - EPS'!F35</f>
        <v>0</v>
      </c>
      <c r="BA64" s="83">
        <f>'D6 - EPS'!F36</f>
        <v>0</v>
      </c>
      <c r="BB64" s="83">
        <f>'D6 - EPS'!F37</f>
        <v>0</v>
      </c>
      <c r="BC64" s="83">
        <f>'D6 - EPS'!F38</f>
        <v>0</v>
      </c>
      <c r="BD64" s="85">
        <f>'D6 - EPS'!F39</f>
        <v>0</v>
      </c>
      <c r="BT64" s="25" t="s">
        <v>82</v>
      </c>
      <c r="BV64" s="25" t="s">
        <v>74</v>
      </c>
      <c r="BW64" s="25" t="s">
        <v>111</v>
      </c>
      <c r="BX64" s="25" t="s">
        <v>85</v>
      </c>
      <c r="CL64" s="25" t="s">
        <v>3</v>
      </c>
    </row>
    <row r="65" spans="1:90" s="3" customFormat="1" ht="16.5" customHeight="1">
      <c r="A65" s="71" t="s">
        <v>76</v>
      </c>
      <c r="B65" s="45"/>
      <c r="C65" s="9"/>
      <c r="D65" s="9"/>
      <c r="E65" s="246" t="s">
        <v>112</v>
      </c>
      <c r="F65" s="246"/>
      <c r="G65" s="246"/>
      <c r="H65" s="246"/>
      <c r="I65" s="246"/>
      <c r="J65" s="9"/>
      <c r="K65" s="246" t="s">
        <v>113</v>
      </c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70">
        <f>'D7 - Slaboproud'!J32</f>
        <v>0</v>
      </c>
      <c r="AH65" s="271"/>
      <c r="AI65" s="271"/>
      <c r="AJ65" s="271"/>
      <c r="AK65" s="271"/>
      <c r="AL65" s="271"/>
      <c r="AM65" s="271"/>
      <c r="AN65" s="270">
        <f>SUM(AG65,AT65)</f>
        <v>0</v>
      </c>
      <c r="AO65" s="271"/>
      <c r="AP65" s="271"/>
      <c r="AQ65" s="81" t="s">
        <v>88</v>
      </c>
      <c r="AR65" s="45"/>
      <c r="AS65" s="86">
        <v>0</v>
      </c>
      <c r="AT65" s="87">
        <f>ROUND(SUM(AV65:AW65),2)</f>
        <v>0</v>
      </c>
      <c r="AU65" s="88">
        <f>'D7 - Slaboproud'!P88</f>
        <v>0</v>
      </c>
      <c r="AV65" s="87">
        <f>'D7 - Slaboproud'!J35</f>
        <v>0</v>
      </c>
      <c r="AW65" s="87">
        <f>'D7 - Slaboproud'!J36</f>
        <v>0</v>
      </c>
      <c r="AX65" s="87">
        <f>'D7 - Slaboproud'!J37</f>
        <v>0</v>
      </c>
      <c r="AY65" s="87">
        <f>'D7 - Slaboproud'!J38</f>
        <v>0</v>
      </c>
      <c r="AZ65" s="87">
        <f>'D7 - Slaboproud'!F35</f>
        <v>0</v>
      </c>
      <c r="BA65" s="87">
        <f>'D7 - Slaboproud'!F36</f>
        <v>0</v>
      </c>
      <c r="BB65" s="87">
        <f>'D7 - Slaboproud'!F37</f>
        <v>0</v>
      </c>
      <c r="BC65" s="87">
        <f>'D7 - Slaboproud'!F38</f>
        <v>0</v>
      </c>
      <c r="BD65" s="89">
        <f>'D7 - Slaboproud'!F39</f>
        <v>0</v>
      </c>
      <c r="BT65" s="25" t="s">
        <v>82</v>
      </c>
      <c r="BV65" s="25" t="s">
        <v>74</v>
      </c>
      <c r="BW65" s="25" t="s">
        <v>114</v>
      </c>
      <c r="BX65" s="25" t="s">
        <v>85</v>
      </c>
      <c r="CL65" s="25" t="s">
        <v>3</v>
      </c>
    </row>
    <row r="66" spans="1:90" s="1" customFormat="1" ht="30" customHeight="1">
      <c r="B66" s="32"/>
      <c r="AR66" s="32"/>
    </row>
    <row r="67" spans="1:90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32"/>
    </row>
  </sheetData>
  <mergeCells count="82">
    <mergeCell ref="AN65:AP65"/>
    <mergeCell ref="AG65:AM65"/>
    <mergeCell ref="AN54:AP54"/>
    <mergeCell ref="AN64:AP64"/>
    <mergeCell ref="AN63:AP63"/>
    <mergeCell ref="AN58:AP58"/>
    <mergeCell ref="AN62:AP62"/>
    <mergeCell ref="AN56:AP56"/>
    <mergeCell ref="AN59:AP59"/>
    <mergeCell ref="AN61:AP61"/>
    <mergeCell ref="AN60:AP60"/>
    <mergeCell ref="AN57:AP57"/>
    <mergeCell ref="AG64:AM64"/>
    <mergeCell ref="AG59:AM59"/>
    <mergeCell ref="AG58:AM58"/>
    <mergeCell ref="AG55:AM55"/>
    <mergeCell ref="AG56:AM56"/>
    <mergeCell ref="AK35:AO35"/>
    <mergeCell ref="X35:AB35"/>
    <mergeCell ref="AR2:BE2"/>
    <mergeCell ref="AG61:AM61"/>
    <mergeCell ref="AG63:AM63"/>
    <mergeCell ref="AG62:AM62"/>
    <mergeCell ref="AG52:AM52"/>
    <mergeCell ref="AG57:AM57"/>
    <mergeCell ref="AG60:AM60"/>
    <mergeCell ref="AM50:AP50"/>
    <mergeCell ref="AM47:AN47"/>
    <mergeCell ref="AM49:AP49"/>
    <mergeCell ref="AN55:AP55"/>
    <mergeCell ref="AN52:AP52"/>
    <mergeCell ref="AS49:AT51"/>
    <mergeCell ref="L32:P32"/>
    <mergeCell ref="W32:AE32"/>
    <mergeCell ref="AK32:AO32"/>
    <mergeCell ref="L33:P33"/>
    <mergeCell ref="W33:AE33"/>
    <mergeCell ref="AK33:AO33"/>
    <mergeCell ref="W30:AE30"/>
    <mergeCell ref="AK30:AO30"/>
    <mergeCell ref="L30:P30"/>
    <mergeCell ref="W31:AE31"/>
    <mergeCell ref="L31:P31"/>
    <mergeCell ref="AK31:AO31"/>
    <mergeCell ref="L45:AO45"/>
    <mergeCell ref="E65:I65"/>
    <mergeCell ref="K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K63:AF63"/>
    <mergeCell ref="K64:AF64"/>
    <mergeCell ref="K57:AF57"/>
    <mergeCell ref="K62:AF62"/>
    <mergeCell ref="L60:AF60"/>
    <mergeCell ref="L59:AF59"/>
    <mergeCell ref="E62:I62"/>
    <mergeCell ref="E63:I63"/>
    <mergeCell ref="E64:I64"/>
    <mergeCell ref="F59:J59"/>
    <mergeCell ref="F60:J60"/>
    <mergeCell ref="C52:G52"/>
    <mergeCell ref="D56:H56"/>
    <mergeCell ref="D55:H55"/>
    <mergeCell ref="E58:I58"/>
    <mergeCell ref="E61:I61"/>
    <mergeCell ref="E57:I57"/>
    <mergeCell ref="I52:AF52"/>
    <mergeCell ref="J55:AF55"/>
    <mergeCell ref="J56:AF56"/>
    <mergeCell ref="K61:AF61"/>
    <mergeCell ref="K58:AF58"/>
  </mergeCells>
  <hyperlinks>
    <hyperlink ref="A55" location="'01 - VRN'!C2" display="/" xr:uid="{00000000-0004-0000-0000-000000000000}"/>
    <hyperlink ref="A57" location="'D1 - ASŘ'!C2" display="/" xr:uid="{00000000-0004-0000-0000-000001000000}"/>
    <hyperlink ref="A59" location="'D2.1 - ESIL- vyhřívání he...'!C2" display="/" xr:uid="{00000000-0004-0000-0000-000002000000}"/>
    <hyperlink ref="A60" location="'D2.2 - ESIL- strojovna SH...'!C2" display="/" xr:uid="{00000000-0004-0000-0000-000003000000}"/>
    <hyperlink ref="A61" location="'D3 - PBŘ'!C2" display="/" xr:uid="{00000000-0004-0000-0000-000004000000}"/>
    <hyperlink ref="A62" location="'D4 - Hašení'!C2" display="/" xr:uid="{00000000-0004-0000-0000-000005000000}"/>
    <hyperlink ref="A63" location="'D5 - Technologie'!C2" display="/" xr:uid="{00000000-0004-0000-0000-000006000000}"/>
    <hyperlink ref="A64" location="'D6 - EPS'!C2" display="/" xr:uid="{00000000-0004-0000-0000-000007000000}"/>
    <hyperlink ref="A65" location="'D7 - Slaboproud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heliportů,Bohunice - RESERVE</v>
      </c>
      <c r="F7" s="286"/>
      <c r="G7" s="286"/>
      <c r="H7" s="286"/>
      <c r="L7" s="20"/>
    </row>
    <row r="8" spans="2:46" s="1" customFormat="1" ht="12" customHeight="1">
      <c r="B8" s="32"/>
      <c r="D8" s="27" t="s">
        <v>116</v>
      </c>
      <c r="L8" s="32"/>
    </row>
    <row r="9" spans="2:46" s="1" customFormat="1" ht="16.5" customHeight="1">
      <c r="B9" s="32"/>
      <c r="E9" s="248" t="s">
        <v>117</v>
      </c>
      <c r="F9" s="287"/>
      <c r="G9" s="287"/>
      <c r="H9" s="28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19</v>
      </c>
      <c r="F11" s="25" t="s">
        <v>3</v>
      </c>
      <c r="I11" s="27" t="s">
        <v>21</v>
      </c>
      <c r="J11" s="25" t="s">
        <v>3</v>
      </c>
      <c r="L11" s="32"/>
    </row>
    <row r="12" spans="2:46" s="1" customFormat="1" ht="12" customHeight="1">
      <c r="B12" s="32"/>
      <c r="D12" s="27" t="s">
        <v>22</v>
      </c>
      <c r="F12" s="25" t="s">
        <v>23</v>
      </c>
      <c r="I12" s="27" t="s">
        <v>24</v>
      </c>
      <c r="J12" s="49" t="str">
        <f>'Rekapitulace stavby'!AN8</f>
        <v>31. 7. 2025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26</v>
      </c>
      <c r="I14" s="27" t="s">
        <v>27</v>
      </c>
      <c r="J14" s="25" t="s">
        <v>3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27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88" t="str">
        <f>'Rekapitulace stavby'!E14</f>
        <v>Vyplň údaj</v>
      </c>
      <c r="F18" s="254"/>
      <c r="G18" s="254"/>
      <c r="H18" s="254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27</v>
      </c>
      <c r="J20" s="25" t="s">
        <v>3</v>
      </c>
      <c r="L20" s="32"/>
    </row>
    <row r="21" spans="2:12" s="1" customFormat="1" ht="18" customHeight="1">
      <c r="B21" s="32"/>
      <c r="E21" s="25" t="s">
        <v>33</v>
      </c>
      <c r="I21" s="27" t="s">
        <v>29</v>
      </c>
      <c r="J21" s="25" t="s">
        <v>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27</v>
      </c>
      <c r="J23" s="25" t="s">
        <v>3</v>
      </c>
      <c r="L23" s="32"/>
    </row>
    <row r="24" spans="2:12" s="1" customFormat="1" ht="18" customHeight="1">
      <c r="B24" s="32"/>
      <c r="E24" s="25" t="s">
        <v>33</v>
      </c>
      <c r="I24" s="27" t="s">
        <v>29</v>
      </c>
      <c r="J24" s="25" t="s">
        <v>3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71.25" customHeight="1">
      <c r="B27" s="91"/>
      <c r="E27" s="258" t="s">
        <v>37</v>
      </c>
      <c r="F27" s="258"/>
      <c r="G27" s="258"/>
      <c r="H27" s="258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ROUND((SUM(BE86:BE102)),  2)</f>
        <v>0</v>
      </c>
      <c r="I33" s="93">
        <v>0.21</v>
      </c>
      <c r="J33" s="83">
        <f>ROUND(((SUM(BE86:BE102))*I33),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ROUND((SUM(BF86:BF102)),  2)</f>
        <v>0</v>
      </c>
      <c r="I34" s="93">
        <v>0.12</v>
      </c>
      <c r="J34" s="83">
        <f>ROUND(((SUM(BF86:BF102))*I34),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ROUND((SUM(BG86:BG102)),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ROUND((SUM(BH86:BH102)),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ROUND((SUM(BI86:BI102)),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118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17</v>
      </c>
      <c r="L47" s="32"/>
    </row>
    <row r="48" spans="2:12" s="1" customFormat="1" ht="16.5" customHeight="1">
      <c r="B48" s="32"/>
      <c r="E48" s="285" t="str">
        <f>E7</f>
        <v>FN Brno – Modernizace heliportů,Bohunice - RESERVE</v>
      </c>
      <c r="F48" s="286"/>
      <c r="G48" s="286"/>
      <c r="H48" s="286"/>
      <c r="L48" s="32"/>
    </row>
    <row r="49" spans="2:47" s="1" customFormat="1" ht="12" customHeight="1">
      <c r="B49" s="32"/>
      <c r="C49" s="27" t="s">
        <v>116</v>
      </c>
      <c r="L49" s="32"/>
    </row>
    <row r="50" spans="2:47" s="1" customFormat="1" ht="16.5" customHeight="1">
      <c r="B50" s="32"/>
      <c r="E50" s="248" t="str">
        <f>E9</f>
        <v>01 - VRN</v>
      </c>
      <c r="F50" s="287"/>
      <c r="G50" s="287"/>
      <c r="H50" s="28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22</v>
      </c>
      <c r="F52" s="25" t="str">
        <f>F12</f>
        <v>FN Brno- Bohunice</v>
      </c>
      <c r="I52" s="27" t="s">
        <v>24</v>
      </c>
      <c r="J52" s="49" t="str">
        <f>IF(J12="","",J12)</f>
        <v>31. 7. 2025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26</v>
      </c>
      <c r="F54" s="25" t="str">
        <f>E15</f>
        <v>FN Brmo</v>
      </c>
      <c r="I54" s="27" t="s">
        <v>32</v>
      </c>
      <c r="J54" s="30" t="str">
        <f>E21</f>
        <v>Techniserv, spol. s r.o.</v>
      </c>
      <c r="L54" s="32"/>
    </row>
    <row r="55" spans="2:47" s="1" customFormat="1" ht="25.7" customHeight="1">
      <c r="B55" s="32"/>
      <c r="C55" s="27" t="s">
        <v>30</v>
      </c>
      <c r="F55" s="25" t="str">
        <f>IF(E18="","",E18)</f>
        <v>Vyplň údaj</v>
      </c>
      <c r="I55" s="27" t="s">
        <v>35</v>
      </c>
      <c r="J55" s="30" t="str">
        <f>E24</f>
        <v>Techniserv, spol. s r.o.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119</v>
      </c>
      <c r="D57" s="94"/>
      <c r="E57" s="94"/>
      <c r="F57" s="94"/>
      <c r="G57" s="94"/>
      <c r="H57" s="94"/>
      <c r="I57" s="94"/>
      <c r="J57" s="101" t="s">
        <v>120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J86</f>
        <v>0</v>
      </c>
      <c r="L59" s="32"/>
      <c r="AU59" s="17" t="s">
        <v>121</v>
      </c>
    </row>
    <row r="60" spans="2:47" s="8" customFormat="1" ht="24.95" customHeight="1">
      <c r="B60" s="103"/>
      <c r="D60" s="104" t="s">
        <v>122</v>
      </c>
      <c r="E60" s="105"/>
      <c r="F60" s="105"/>
      <c r="G60" s="105"/>
      <c r="H60" s="105"/>
      <c r="I60" s="105"/>
      <c r="J60" s="106">
        <f>J87</f>
        <v>0</v>
      </c>
      <c r="L60" s="103"/>
    </row>
    <row r="61" spans="2:47" s="9" customFormat="1" ht="19.899999999999999" customHeight="1">
      <c r="B61" s="107"/>
      <c r="D61" s="108" t="s">
        <v>123</v>
      </c>
      <c r="E61" s="109"/>
      <c r="F61" s="109"/>
      <c r="G61" s="109"/>
      <c r="H61" s="109"/>
      <c r="I61" s="109"/>
      <c r="J61" s="110">
        <f>J88</f>
        <v>0</v>
      </c>
      <c r="L61" s="107"/>
    </row>
    <row r="62" spans="2:47" s="9" customFormat="1" ht="19.899999999999999" customHeight="1">
      <c r="B62" s="107"/>
      <c r="D62" s="108" t="s">
        <v>124</v>
      </c>
      <c r="E62" s="109"/>
      <c r="F62" s="109"/>
      <c r="G62" s="109"/>
      <c r="H62" s="109"/>
      <c r="I62" s="109"/>
      <c r="J62" s="110">
        <f>J90</f>
        <v>0</v>
      </c>
      <c r="L62" s="107"/>
    </row>
    <row r="63" spans="2:47" s="9" customFormat="1" ht="19.899999999999999" customHeight="1">
      <c r="B63" s="107"/>
      <c r="D63" s="108" t="s">
        <v>125</v>
      </c>
      <c r="E63" s="109"/>
      <c r="F63" s="109"/>
      <c r="G63" s="109"/>
      <c r="H63" s="109"/>
      <c r="I63" s="109"/>
      <c r="J63" s="110">
        <f>J92</f>
        <v>0</v>
      </c>
      <c r="L63" s="107"/>
    </row>
    <row r="64" spans="2:47" s="9" customFormat="1" ht="19.899999999999999" customHeight="1">
      <c r="B64" s="107"/>
      <c r="D64" s="108" t="s">
        <v>126</v>
      </c>
      <c r="E64" s="109"/>
      <c r="F64" s="109"/>
      <c r="G64" s="109"/>
      <c r="H64" s="109"/>
      <c r="I64" s="109"/>
      <c r="J64" s="110">
        <f>J94</f>
        <v>0</v>
      </c>
      <c r="L64" s="107"/>
    </row>
    <row r="65" spans="2:12" s="9" customFormat="1" ht="19.899999999999999" customHeight="1">
      <c r="B65" s="107"/>
      <c r="D65" s="108" t="s">
        <v>127</v>
      </c>
      <c r="E65" s="109"/>
      <c r="F65" s="109"/>
      <c r="G65" s="109"/>
      <c r="H65" s="109"/>
      <c r="I65" s="109"/>
      <c r="J65" s="110">
        <f>J96</f>
        <v>0</v>
      </c>
      <c r="L65" s="107"/>
    </row>
    <row r="66" spans="2:12" s="9" customFormat="1" ht="19.899999999999999" customHeight="1">
      <c r="B66" s="107"/>
      <c r="D66" s="108" t="s">
        <v>128</v>
      </c>
      <c r="E66" s="109"/>
      <c r="F66" s="109"/>
      <c r="G66" s="109"/>
      <c r="H66" s="109"/>
      <c r="I66" s="109"/>
      <c r="J66" s="110">
        <f>J98</f>
        <v>0</v>
      </c>
      <c r="L66" s="107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129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17</v>
      </c>
      <c r="L75" s="32"/>
    </row>
    <row r="76" spans="2:12" s="1" customFormat="1" ht="16.5" customHeight="1">
      <c r="B76" s="32"/>
      <c r="E76" s="285" t="str">
        <f>E7</f>
        <v>FN Brno – Modernizace heliportů,Bohunice - RESERVE</v>
      </c>
      <c r="F76" s="286"/>
      <c r="G76" s="286"/>
      <c r="H76" s="286"/>
      <c r="L76" s="32"/>
    </row>
    <row r="77" spans="2:12" s="1" customFormat="1" ht="12" customHeight="1">
      <c r="B77" s="32"/>
      <c r="C77" s="27" t="s">
        <v>116</v>
      </c>
      <c r="L77" s="32"/>
    </row>
    <row r="78" spans="2:12" s="1" customFormat="1" ht="16.5" customHeight="1">
      <c r="B78" s="32"/>
      <c r="E78" s="248" t="str">
        <f>E9</f>
        <v>01 - VRN</v>
      </c>
      <c r="F78" s="287"/>
      <c r="G78" s="287"/>
      <c r="H78" s="287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22</v>
      </c>
      <c r="F80" s="25" t="str">
        <f>F12</f>
        <v>FN Brno- Bohunice</v>
      </c>
      <c r="I80" s="27" t="s">
        <v>24</v>
      </c>
      <c r="J80" s="49" t="str">
        <f>IF(J12="","",J12)</f>
        <v>31. 7. 2025</v>
      </c>
      <c r="L80" s="32"/>
    </row>
    <row r="81" spans="2:65" s="1" customFormat="1" ht="6.95" customHeight="1">
      <c r="B81" s="32"/>
      <c r="L81" s="32"/>
    </row>
    <row r="82" spans="2:65" s="1" customFormat="1" ht="25.7" customHeight="1">
      <c r="B82" s="32"/>
      <c r="C82" s="27" t="s">
        <v>26</v>
      </c>
      <c r="F82" s="25" t="str">
        <f>E15</f>
        <v>FN Brmo</v>
      </c>
      <c r="I82" s="27" t="s">
        <v>32</v>
      </c>
      <c r="J82" s="30" t="str">
        <f>E21</f>
        <v>Techniserv, spol. s r.o.</v>
      </c>
      <c r="L82" s="32"/>
    </row>
    <row r="83" spans="2:65" s="1" customFormat="1" ht="25.7" customHeight="1">
      <c r="B83" s="32"/>
      <c r="C83" s="27" t="s">
        <v>30</v>
      </c>
      <c r="F83" s="25" t="str">
        <f>IF(E18="","",E18)</f>
        <v>Vyplň údaj</v>
      </c>
      <c r="I83" s="27" t="s">
        <v>35</v>
      </c>
      <c r="J83" s="30" t="str">
        <f>E24</f>
        <v>Techniserv, spol. s r.o.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11"/>
      <c r="C85" s="112" t="s">
        <v>130</v>
      </c>
      <c r="D85" s="113" t="s">
        <v>57</v>
      </c>
      <c r="E85" s="113" t="s">
        <v>53</v>
      </c>
      <c r="F85" s="113" t="s">
        <v>54</v>
      </c>
      <c r="G85" s="113" t="s">
        <v>131</v>
      </c>
      <c r="H85" s="113" t="s">
        <v>132</v>
      </c>
      <c r="I85" s="113" t="s">
        <v>133</v>
      </c>
      <c r="J85" s="113" t="s">
        <v>120</v>
      </c>
      <c r="K85" s="114" t="s">
        <v>134</v>
      </c>
      <c r="L85" s="111"/>
      <c r="M85" s="56" t="s">
        <v>3</v>
      </c>
      <c r="N85" s="57" t="s">
        <v>42</v>
      </c>
      <c r="O85" s="57" t="s">
        <v>135</v>
      </c>
      <c r="P85" s="57" t="s">
        <v>136</v>
      </c>
      <c r="Q85" s="57" t="s">
        <v>137</v>
      </c>
      <c r="R85" s="57" t="s">
        <v>138</v>
      </c>
      <c r="S85" s="57" t="s">
        <v>139</v>
      </c>
      <c r="T85" s="58" t="s">
        <v>140</v>
      </c>
    </row>
    <row r="86" spans="2:65" s="1" customFormat="1" ht="22.9" customHeight="1">
      <c r="B86" s="32"/>
      <c r="C86" s="61" t="s">
        <v>141</v>
      </c>
      <c r="J86" s="115">
        <f>BK86</f>
        <v>0</v>
      </c>
      <c r="L86" s="32"/>
      <c r="M86" s="59"/>
      <c r="N86" s="50"/>
      <c r="O86" s="50"/>
      <c r="P86" s="116">
        <f>P87</f>
        <v>0</v>
      </c>
      <c r="Q86" s="50"/>
      <c r="R86" s="116">
        <f>R87</f>
        <v>0</v>
      </c>
      <c r="S86" s="50"/>
      <c r="T86" s="117">
        <f>T87</f>
        <v>0</v>
      </c>
      <c r="AT86" s="17" t="s">
        <v>71</v>
      </c>
      <c r="AU86" s="17" t="s">
        <v>121</v>
      </c>
      <c r="BK86" s="118">
        <f>BK87</f>
        <v>0</v>
      </c>
    </row>
    <row r="87" spans="2:65" s="11" customFormat="1" ht="25.9" customHeight="1">
      <c r="B87" s="119"/>
      <c r="D87" s="120" t="s">
        <v>71</v>
      </c>
      <c r="E87" s="121" t="s">
        <v>78</v>
      </c>
      <c r="F87" s="121" t="s">
        <v>142</v>
      </c>
      <c r="I87" s="122"/>
      <c r="J87" s="123">
        <f>BK87</f>
        <v>0</v>
      </c>
      <c r="L87" s="119"/>
      <c r="M87" s="124"/>
      <c r="P87" s="125">
        <f>P88+P90+P92+P94+P96+P98</f>
        <v>0</v>
      </c>
      <c r="R87" s="125">
        <f>R88+R90+R92+R94+R96+R98</f>
        <v>0</v>
      </c>
      <c r="T87" s="126">
        <f>T88+T90+T92+T94+T96+T98</f>
        <v>0</v>
      </c>
      <c r="AR87" s="120" t="s">
        <v>143</v>
      </c>
      <c r="AT87" s="127" t="s">
        <v>71</v>
      </c>
      <c r="AU87" s="127" t="s">
        <v>72</v>
      </c>
      <c r="AY87" s="120" t="s">
        <v>144</v>
      </c>
      <c r="BK87" s="128">
        <f>BK88+BK90+BK92+BK94+BK96+BK98</f>
        <v>0</v>
      </c>
    </row>
    <row r="88" spans="2:65" s="11" customFormat="1" ht="22.9" customHeight="1">
      <c r="B88" s="119"/>
      <c r="D88" s="120" t="s">
        <v>71</v>
      </c>
      <c r="E88" s="129" t="s">
        <v>145</v>
      </c>
      <c r="F88" s="129" t="s">
        <v>146</v>
      </c>
      <c r="I88" s="122"/>
      <c r="J88" s="130">
        <f>BK88</f>
        <v>0</v>
      </c>
      <c r="L88" s="119"/>
      <c r="M88" s="124"/>
      <c r="P88" s="125">
        <f>P89</f>
        <v>0</v>
      </c>
      <c r="R88" s="125">
        <f>R89</f>
        <v>0</v>
      </c>
      <c r="T88" s="126">
        <f>T89</f>
        <v>0</v>
      </c>
      <c r="AR88" s="120" t="s">
        <v>143</v>
      </c>
      <c r="AT88" s="127" t="s">
        <v>71</v>
      </c>
      <c r="AU88" s="127" t="s">
        <v>80</v>
      </c>
      <c r="AY88" s="120" t="s">
        <v>144</v>
      </c>
      <c r="BK88" s="128">
        <f>BK89</f>
        <v>0</v>
      </c>
    </row>
    <row r="89" spans="2:65" s="1" customFormat="1" ht="90" customHeight="1">
      <c r="B89" s="131"/>
      <c r="C89" s="132" t="s">
        <v>80</v>
      </c>
      <c r="D89" s="132" t="s">
        <v>147</v>
      </c>
      <c r="E89" s="133" t="s">
        <v>148</v>
      </c>
      <c r="F89" s="134" t="s">
        <v>149</v>
      </c>
      <c r="G89" s="135" t="s">
        <v>150</v>
      </c>
      <c r="H89" s="136">
        <v>1</v>
      </c>
      <c r="I89" s="137"/>
      <c r="J89" s="138">
        <f>ROUND(I89*H89,2)</f>
        <v>0</v>
      </c>
      <c r="K89" s="134" t="s">
        <v>3</v>
      </c>
      <c r="L89" s="32"/>
      <c r="M89" s="139" t="s">
        <v>3</v>
      </c>
      <c r="N89" s="140" t="s">
        <v>43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151</v>
      </c>
      <c r="AT89" s="143" t="s">
        <v>147</v>
      </c>
      <c r="AU89" s="143" t="s">
        <v>82</v>
      </c>
      <c r="AY89" s="17" t="s">
        <v>144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7" t="s">
        <v>80</v>
      </c>
      <c r="BK89" s="144">
        <f>ROUND(I89*H89,2)</f>
        <v>0</v>
      </c>
      <c r="BL89" s="17" t="s">
        <v>151</v>
      </c>
      <c r="BM89" s="143" t="s">
        <v>152</v>
      </c>
    </row>
    <row r="90" spans="2:65" s="11" customFormat="1" ht="22.9" customHeight="1">
      <c r="B90" s="119"/>
      <c r="D90" s="120" t="s">
        <v>71</v>
      </c>
      <c r="E90" s="129" t="s">
        <v>153</v>
      </c>
      <c r="F90" s="129" t="s">
        <v>154</v>
      </c>
      <c r="I90" s="122"/>
      <c r="J90" s="130">
        <f>BK90</f>
        <v>0</v>
      </c>
      <c r="L90" s="119"/>
      <c r="M90" s="124"/>
      <c r="P90" s="125">
        <f>P91</f>
        <v>0</v>
      </c>
      <c r="R90" s="125">
        <f>R91</f>
        <v>0</v>
      </c>
      <c r="T90" s="126">
        <f>T91</f>
        <v>0</v>
      </c>
      <c r="AR90" s="120" t="s">
        <v>143</v>
      </c>
      <c r="AT90" s="127" t="s">
        <v>71</v>
      </c>
      <c r="AU90" s="127" t="s">
        <v>80</v>
      </c>
      <c r="AY90" s="120" t="s">
        <v>144</v>
      </c>
      <c r="BK90" s="128">
        <f>BK91</f>
        <v>0</v>
      </c>
    </row>
    <row r="91" spans="2:65" s="1" customFormat="1" ht="167.85" customHeight="1">
      <c r="B91" s="131"/>
      <c r="C91" s="132" t="s">
        <v>82</v>
      </c>
      <c r="D91" s="132" t="s">
        <v>147</v>
      </c>
      <c r="E91" s="133" t="s">
        <v>155</v>
      </c>
      <c r="F91" s="134" t="s">
        <v>156</v>
      </c>
      <c r="G91" s="135" t="s">
        <v>150</v>
      </c>
      <c r="H91" s="136">
        <v>1</v>
      </c>
      <c r="I91" s="137"/>
      <c r="J91" s="138">
        <f>ROUND(I91*H91,2)</f>
        <v>0</v>
      </c>
      <c r="K91" s="134" t="s">
        <v>3</v>
      </c>
      <c r="L91" s="32"/>
      <c r="M91" s="139" t="s">
        <v>3</v>
      </c>
      <c r="N91" s="140" t="s">
        <v>43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151</v>
      </c>
      <c r="AT91" s="143" t="s">
        <v>147</v>
      </c>
      <c r="AU91" s="143" t="s">
        <v>82</v>
      </c>
      <c r="AY91" s="17" t="s">
        <v>144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7" t="s">
        <v>80</v>
      </c>
      <c r="BK91" s="144">
        <f>ROUND(I91*H91,2)</f>
        <v>0</v>
      </c>
      <c r="BL91" s="17" t="s">
        <v>151</v>
      </c>
      <c r="BM91" s="143" t="s">
        <v>157</v>
      </c>
    </row>
    <row r="92" spans="2:65" s="11" customFormat="1" ht="22.9" customHeight="1">
      <c r="B92" s="119"/>
      <c r="D92" s="120" t="s">
        <v>71</v>
      </c>
      <c r="E92" s="129" t="s">
        <v>158</v>
      </c>
      <c r="F92" s="129" t="s">
        <v>159</v>
      </c>
      <c r="I92" s="122"/>
      <c r="J92" s="130">
        <f>BK92</f>
        <v>0</v>
      </c>
      <c r="L92" s="119"/>
      <c r="M92" s="124"/>
      <c r="P92" s="125">
        <f>P93</f>
        <v>0</v>
      </c>
      <c r="R92" s="125">
        <f>R93</f>
        <v>0</v>
      </c>
      <c r="T92" s="126">
        <f>T93</f>
        <v>0</v>
      </c>
      <c r="AR92" s="120" t="s">
        <v>143</v>
      </c>
      <c r="AT92" s="127" t="s">
        <v>71</v>
      </c>
      <c r="AU92" s="127" t="s">
        <v>80</v>
      </c>
      <c r="AY92" s="120" t="s">
        <v>144</v>
      </c>
      <c r="BK92" s="128">
        <f>BK93</f>
        <v>0</v>
      </c>
    </row>
    <row r="93" spans="2:65" s="1" customFormat="1" ht="16.5" customHeight="1">
      <c r="B93" s="131"/>
      <c r="C93" s="132" t="s">
        <v>95</v>
      </c>
      <c r="D93" s="132" t="s">
        <v>147</v>
      </c>
      <c r="E93" s="133" t="s">
        <v>160</v>
      </c>
      <c r="F93" s="134" t="s">
        <v>161</v>
      </c>
      <c r="G93" s="135" t="s">
        <v>162</v>
      </c>
      <c r="H93" s="136">
        <v>1</v>
      </c>
      <c r="I93" s="137"/>
      <c r="J93" s="138">
        <f>ROUND(I93*H93,2)</f>
        <v>0</v>
      </c>
      <c r="K93" s="134" t="s">
        <v>3</v>
      </c>
      <c r="L93" s="32"/>
      <c r="M93" s="139" t="s">
        <v>3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151</v>
      </c>
      <c r="AT93" s="143" t="s">
        <v>147</v>
      </c>
      <c r="AU93" s="143" t="s">
        <v>82</v>
      </c>
      <c r="AY93" s="17" t="s">
        <v>144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7" t="s">
        <v>80</v>
      </c>
      <c r="BK93" s="144">
        <f>ROUND(I93*H93,2)</f>
        <v>0</v>
      </c>
      <c r="BL93" s="17" t="s">
        <v>151</v>
      </c>
      <c r="BM93" s="143" t="s">
        <v>163</v>
      </c>
    </row>
    <row r="94" spans="2:65" s="11" customFormat="1" ht="22.9" customHeight="1">
      <c r="B94" s="119"/>
      <c r="D94" s="120" t="s">
        <v>71</v>
      </c>
      <c r="E94" s="129" t="s">
        <v>164</v>
      </c>
      <c r="F94" s="129" t="s">
        <v>165</v>
      </c>
      <c r="I94" s="122"/>
      <c r="J94" s="130">
        <f>BK94</f>
        <v>0</v>
      </c>
      <c r="L94" s="119"/>
      <c r="M94" s="124"/>
      <c r="P94" s="125">
        <f>P95</f>
        <v>0</v>
      </c>
      <c r="R94" s="125">
        <f>R95</f>
        <v>0</v>
      </c>
      <c r="T94" s="126">
        <f>T95</f>
        <v>0</v>
      </c>
      <c r="AR94" s="120" t="s">
        <v>143</v>
      </c>
      <c r="AT94" s="127" t="s">
        <v>71</v>
      </c>
      <c r="AU94" s="127" t="s">
        <v>80</v>
      </c>
      <c r="AY94" s="120" t="s">
        <v>144</v>
      </c>
      <c r="BK94" s="128">
        <f>BK95</f>
        <v>0</v>
      </c>
    </row>
    <row r="95" spans="2:65" s="1" customFormat="1" ht="78.75" customHeight="1">
      <c r="B95" s="131"/>
      <c r="C95" s="132" t="s">
        <v>166</v>
      </c>
      <c r="D95" s="132" t="s">
        <v>147</v>
      </c>
      <c r="E95" s="133" t="s">
        <v>167</v>
      </c>
      <c r="F95" s="134" t="s">
        <v>168</v>
      </c>
      <c r="G95" s="135" t="s">
        <v>150</v>
      </c>
      <c r="H95" s="136">
        <v>1</v>
      </c>
      <c r="I95" s="137"/>
      <c r="J95" s="138">
        <f>ROUND(I95*H95,2)</f>
        <v>0</v>
      </c>
      <c r="K95" s="134" t="s">
        <v>3</v>
      </c>
      <c r="L95" s="32"/>
      <c r="M95" s="139" t="s">
        <v>3</v>
      </c>
      <c r="N95" s="140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151</v>
      </c>
      <c r="AT95" s="143" t="s">
        <v>147</v>
      </c>
      <c r="AU95" s="143" t="s">
        <v>82</v>
      </c>
      <c r="AY95" s="17" t="s">
        <v>144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80</v>
      </c>
      <c r="BK95" s="144">
        <f>ROUND(I95*H95,2)</f>
        <v>0</v>
      </c>
      <c r="BL95" s="17" t="s">
        <v>151</v>
      </c>
      <c r="BM95" s="143" t="s">
        <v>169</v>
      </c>
    </row>
    <row r="96" spans="2:65" s="11" customFormat="1" ht="22.9" customHeight="1">
      <c r="B96" s="119"/>
      <c r="D96" s="120" t="s">
        <v>71</v>
      </c>
      <c r="E96" s="129" t="s">
        <v>170</v>
      </c>
      <c r="F96" s="129" t="s">
        <v>171</v>
      </c>
      <c r="I96" s="122"/>
      <c r="J96" s="130">
        <f>BK96</f>
        <v>0</v>
      </c>
      <c r="L96" s="119"/>
      <c r="M96" s="124"/>
      <c r="P96" s="125">
        <f>P97</f>
        <v>0</v>
      </c>
      <c r="R96" s="125">
        <f>R97</f>
        <v>0</v>
      </c>
      <c r="T96" s="126">
        <f>T97</f>
        <v>0</v>
      </c>
      <c r="AR96" s="120" t="s">
        <v>143</v>
      </c>
      <c r="AT96" s="127" t="s">
        <v>71</v>
      </c>
      <c r="AU96" s="127" t="s">
        <v>80</v>
      </c>
      <c r="AY96" s="120" t="s">
        <v>144</v>
      </c>
      <c r="BK96" s="128">
        <f>BK97</f>
        <v>0</v>
      </c>
    </row>
    <row r="97" spans="2:65" s="1" customFormat="1" ht="16.5" customHeight="1">
      <c r="B97" s="131"/>
      <c r="C97" s="132" t="s">
        <v>143</v>
      </c>
      <c r="D97" s="132" t="s">
        <v>147</v>
      </c>
      <c r="E97" s="133" t="s">
        <v>172</v>
      </c>
      <c r="F97" s="134" t="s">
        <v>173</v>
      </c>
      <c r="G97" s="135" t="s">
        <v>150</v>
      </c>
      <c r="H97" s="136">
        <v>1</v>
      </c>
      <c r="I97" s="137"/>
      <c r="J97" s="138">
        <f>ROUND(I97*H97,2)</f>
        <v>0</v>
      </c>
      <c r="K97" s="134" t="s">
        <v>3</v>
      </c>
      <c r="L97" s="32"/>
      <c r="M97" s="139" t="s">
        <v>3</v>
      </c>
      <c r="N97" s="140" t="s">
        <v>43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151</v>
      </c>
      <c r="AT97" s="143" t="s">
        <v>147</v>
      </c>
      <c r="AU97" s="143" t="s">
        <v>82</v>
      </c>
      <c r="AY97" s="17" t="s">
        <v>144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80</v>
      </c>
      <c r="BK97" s="144">
        <f>ROUND(I97*H97,2)</f>
        <v>0</v>
      </c>
      <c r="BL97" s="17" t="s">
        <v>151</v>
      </c>
      <c r="BM97" s="143" t="s">
        <v>174</v>
      </c>
    </row>
    <row r="98" spans="2:65" s="11" customFormat="1" ht="22.9" customHeight="1">
      <c r="B98" s="119"/>
      <c r="D98" s="120" t="s">
        <v>71</v>
      </c>
      <c r="E98" s="129" t="s">
        <v>175</v>
      </c>
      <c r="F98" s="129" t="s">
        <v>176</v>
      </c>
      <c r="I98" s="122"/>
      <c r="J98" s="130">
        <f>BK98</f>
        <v>0</v>
      </c>
      <c r="L98" s="119"/>
      <c r="M98" s="124"/>
      <c r="P98" s="125">
        <f>SUM(P99:P102)</f>
        <v>0</v>
      </c>
      <c r="R98" s="125">
        <f>SUM(R99:R102)</f>
        <v>0</v>
      </c>
      <c r="T98" s="126">
        <f>SUM(T99:T102)</f>
        <v>0</v>
      </c>
      <c r="AR98" s="120" t="s">
        <v>143</v>
      </c>
      <c r="AT98" s="127" t="s">
        <v>71</v>
      </c>
      <c r="AU98" s="127" t="s">
        <v>80</v>
      </c>
      <c r="AY98" s="120" t="s">
        <v>144</v>
      </c>
      <c r="BK98" s="128">
        <f>SUM(BK99:BK102)</f>
        <v>0</v>
      </c>
    </row>
    <row r="99" spans="2:65" s="1" customFormat="1" ht="129.4" customHeight="1">
      <c r="B99" s="131"/>
      <c r="C99" s="132" t="s">
        <v>177</v>
      </c>
      <c r="D99" s="132" t="s">
        <v>147</v>
      </c>
      <c r="E99" s="133" t="s">
        <v>178</v>
      </c>
      <c r="F99" s="134" t="s">
        <v>179</v>
      </c>
      <c r="G99" s="135" t="s">
        <v>150</v>
      </c>
      <c r="H99" s="136">
        <v>1</v>
      </c>
      <c r="I99" s="137"/>
      <c r="J99" s="138">
        <f>ROUND(I99*H99,2)</f>
        <v>0</v>
      </c>
      <c r="K99" s="134" t="s">
        <v>3</v>
      </c>
      <c r="L99" s="32"/>
      <c r="M99" s="139" t="s">
        <v>3</v>
      </c>
      <c r="N99" s="14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151</v>
      </c>
      <c r="AT99" s="143" t="s">
        <v>147</v>
      </c>
      <c r="AU99" s="143" t="s">
        <v>82</v>
      </c>
      <c r="AY99" s="17" t="s">
        <v>144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80</v>
      </c>
      <c r="BK99" s="144">
        <f>ROUND(I99*H99,2)</f>
        <v>0</v>
      </c>
      <c r="BL99" s="17" t="s">
        <v>151</v>
      </c>
      <c r="BM99" s="143" t="s">
        <v>180</v>
      </c>
    </row>
    <row r="100" spans="2:65" s="1" customFormat="1" ht="16.5" customHeight="1">
      <c r="B100" s="131"/>
      <c r="C100" s="132" t="s">
        <v>181</v>
      </c>
      <c r="D100" s="132" t="s">
        <v>147</v>
      </c>
      <c r="E100" s="133" t="s">
        <v>182</v>
      </c>
      <c r="F100" s="134" t="s">
        <v>183</v>
      </c>
      <c r="G100" s="135" t="s">
        <v>150</v>
      </c>
      <c r="H100" s="136">
        <v>1</v>
      </c>
      <c r="I100" s="137"/>
      <c r="J100" s="138">
        <f>ROUND(I100*H100,2)</f>
        <v>0</v>
      </c>
      <c r="K100" s="134" t="s">
        <v>184</v>
      </c>
      <c r="L100" s="32"/>
      <c r="M100" s="139" t="s">
        <v>3</v>
      </c>
      <c r="N100" s="140" t="s">
        <v>43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151</v>
      </c>
      <c r="AT100" s="143" t="s">
        <v>147</v>
      </c>
      <c r="AU100" s="143" t="s">
        <v>82</v>
      </c>
      <c r="AY100" s="17" t="s">
        <v>144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80</v>
      </c>
      <c r="BK100" s="144">
        <f>ROUND(I100*H100,2)</f>
        <v>0</v>
      </c>
      <c r="BL100" s="17" t="s">
        <v>151</v>
      </c>
      <c r="BM100" s="143" t="s">
        <v>185</v>
      </c>
    </row>
    <row r="101" spans="2:65" s="1" customFormat="1">
      <c r="B101" s="32"/>
      <c r="D101" s="145" t="s">
        <v>186</v>
      </c>
      <c r="F101" s="146" t="s">
        <v>187</v>
      </c>
      <c r="I101" s="147"/>
      <c r="L101" s="32"/>
      <c r="M101" s="148"/>
      <c r="T101" s="53"/>
      <c r="AT101" s="17" t="s">
        <v>186</v>
      </c>
      <c r="AU101" s="17" t="s">
        <v>82</v>
      </c>
    </row>
    <row r="102" spans="2:65" s="1" customFormat="1">
      <c r="B102" s="32"/>
      <c r="D102" s="149" t="s">
        <v>188</v>
      </c>
      <c r="F102" s="150" t="s">
        <v>189</v>
      </c>
      <c r="I102" s="147"/>
      <c r="L102" s="32"/>
      <c r="M102" s="151"/>
      <c r="N102" s="152"/>
      <c r="O102" s="152"/>
      <c r="P102" s="152"/>
      <c r="Q102" s="152"/>
      <c r="R102" s="152"/>
      <c r="S102" s="152"/>
      <c r="T102" s="153"/>
      <c r="AT102" s="17" t="s">
        <v>188</v>
      </c>
      <c r="AU102" s="17" t="s">
        <v>82</v>
      </c>
    </row>
    <row r="103" spans="2:65" s="1" customFormat="1" ht="6.95" customHeight="1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2"/>
    </row>
  </sheetData>
  <autoFilter ref="C85:K102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1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heliportů,Bohunice - RESERVE</v>
      </c>
      <c r="F7" s="286"/>
      <c r="G7" s="286"/>
      <c r="H7" s="286"/>
      <c r="L7" s="20"/>
    </row>
    <row r="8" spans="2:46" ht="12" customHeight="1">
      <c r="B8" s="20"/>
      <c r="D8" s="27" t="s">
        <v>116</v>
      </c>
      <c r="L8" s="20"/>
    </row>
    <row r="9" spans="2:46" s="1" customFormat="1" ht="16.5" customHeight="1">
      <c r="B9" s="32"/>
      <c r="E9" s="285" t="s">
        <v>190</v>
      </c>
      <c r="F9" s="287"/>
      <c r="G9" s="287"/>
      <c r="H9" s="287"/>
      <c r="L9" s="32"/>
    </row>
    <row r="10" spans="2:46" s="1" customFormat="1" ht="12" customHeight="1">
      <c r="B10" s="32"/>
      <c r="D10" s="27" t="s">
        <v>191</v>
      </c>
      <c r="L10" s="32"/>
    </row>
    <row r="11" spans="2:46" s="1" customFormat="1" ht="16.5" customHeight="1">
      <c r="B11" s="32"/>
      <c r="E11" s="248" t="s">
        <v>192</v>
      </c>
      <c r="F11" s="287"/>
      <c r="G11" s="287"/>
      <c r="H11" s="28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21</v>
      </c>
      <c r="J13" s="25" t="s">
        <v>3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49" t="str">
        <f>'Rekapitulace stavby'!AN8</f>
        <v>31. 7. 2025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26</v>
      </c>
      <c r="I16" s="27" t="s">
        <v>27</v>
      </c>
      <c r="J16" s="25" t="s">
        <v>3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27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88" t="str">
        <f>'Rekapitulace stavby'!E14</f>
        <v>Vyplň údaj</v>
      </c>
      <c r="F20" s="254"/>
      <c r="G20" s="254"/>
      <c r="H20" s="254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27</v>
      </c>
      <c r="J22" s="25" t="s">
        <v>3</v>
      </c>
      <c r="L22" s="32"/>
    </row>
    <row r="23" spans="2:12" s="1" customFormat="1" ht="18" customHeight="1">
      <c r="B23" s="32"/>
      <c r="E23" s="25" t="s">
        <v>33</v>
      </c>
      <c r="I23" s="27" t="s">
        <v>29</v>
      </c>
      <c r="J23" s="25" t="s">
        <v>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27</v>
      </c>
      <c r="J25" s="25" t="s">
        <v>3</v>
      </c>
      <c r="L25" s="32"/>
    </row>
    <row r="26" spans="2:12" s="1" customFormat="1" ht="18" customHeight="1">
      <c r="B26" s="32"/>
      <c r="E26" s="25" t="s">
        <v>33</v>
      </c>
      <c r="I26" s="27" t="s">
        <v>29</v>
      </c>
      <c r="J26" s="25" t="s">
        <v>3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71.25" customHeight="1">
      <c r="B29" s="91"/>
      <c r="E29" s="258" t="s">
        <v>37</v>
      </c>
      <c r="F29" s="258"/>
      <c r="G29" s="258"/>
      <c r="H29" s="258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ROUND(J96,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ROUND((SUM(BE96:BE222)),  2)</f>
        <v>0</v>
      </c>
      <c r="I35" s="93">
        <v>0.21</v>
      </c>
      <c r="J35" s="83">
        <f>ROUND(((SUM(BE96:BE222))*I35),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ROUND((SUM(BF96:BF222)),  2)</f>
        <v>0</v>
      </c>
      <c r="I36" s="93">
        <v>0.12</v>
      </c>
      <c r="J36" s="83">
        <f>ROUND(((SUM(BF96:BF222))*I36),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ROUND((SUM(BG96:BG222)),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ROUND((SUM(BH96:BH222)),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ROUND((SUM(BI96:BI222)),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118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285" t="str">
        <f>E7</f>
        <v>FN Brno – Modernizace heliportů,Bohunice - RESERVE</v>
      </c>
      <c r="F50" s="286"/>
      <c r="G50" s="286"/>
      <c r="H50" s="286"/>
      <c r="L50" s="32"/>
    </row>
    <row r="51" spans="2:47" ht="12" customHeight="1">
      <c r="B51" s="20"/>
      <c r="C51" s="27" t="s">
        <v>116</v>
      </c>
      <c r="L51" s="20"/>
    </row>
    <row r="52" spans="2:47" s="1" customFormat="1" ht="16.5" customHeight="1">
      <c r="B52" s="32"/>
      <c r="E52" s="285" t="s">
        <v>190</v>
      </c>
      <c r="F52" s="287"/>
      <c r="G52" s="287"/>
      <c r="H52" s="287"/>
      <c r="L52" s="32"/>
    </row>
    <row r="53" spans="2:47" s="1" customFormat="1" ht="12" customHeight="1">
      <c r="B53" s="32"/>
      <c r="C53" s="27" t="s">
        <v>191</v>
      </c>
      <c r="L53" s="32"/>
    </row>
    <row r="54" spans="2:47" s="1" customFormat="1" ht="16.5" customHeight="1">
      <c r="B54" s="32"/>
      <c r="E54" s="248" t="str">
        <f>E11</f>
        <v>D1 - ASŘ</v>
      </c>
      <c r="F54" s="287"/>
      <c r="G54" s="287"/>
      <c r="H54" s="28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22</v>
      </c>
      <c r="F56" s="25" t="str">
        <f>F14</f>
        <v>FN Brno- Bohunice</v>
      </c>
      <c r="I56" s="27" t="s">
        <v>24</v>
      </c>
      <c r="J56" s="49" t="str">
        <f>IF(J14="","",J14)</f>
        <v>31. 7. 2025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26</v>
      </c>
      <c r="F58" s="25" t="str">
        <f>E17</f>
        <v>FN Brmo</v>
      </c>
      <c r="I58" s="27" t="s">
        <v>32</v>
      </c>
      <c r="J58" s="30" t="str">
        <f>E23</f>
        <v>Techniserv, spol. s r.o.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35</v>
      </c>
      <c r="J59" s="30" t="str">
        <f>E26</f>
        <v>Techniserv, spol. s 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119</v>
      </c>
      <c r="D61" s="94"/>
      <c r="E61" s="94"/>
      <c r="F61" s="94"/>
      <c r="G61" s="94"/>
      <c r="H61" s="94"/>
      <c r="I61" s="94"/>
      <c r="J61" s="101" t="s">
        <v>120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J96</f>
        <v>0</v>
      </c>
      <c r="L63" s="32"/>
      <c r="AU63" s="17" t="s">
        <v>121</v>
      </c>
    </row>
    <row r="64" spans="2:47" s="8" customFormat="1" ht="24.95" customHeight="1">
      <c r="B64" s="103"/>
      <c r="D64" s="104" t="s">
        <v>193</v>
      </c>
      <c r="E64" s="105"/>
      <c r="F64" s="105"/>
      <c r="G64" s="105"/>
      <c r="H64" s="105"/>
      <c r="I64" s="105"/>
      <c r="J64" s="106">
        <f>J97</f>
        <v>0</v>
      </c>
      <c r="L64" s="103"/>
    </row>
    <row r="65" spans="2:12" s="9" customFormat="1" ht="19.899999999999999" customHeight="1">
      <c r="B65" s="107"/>
      <c r="D65" s="108" t="s">
        <v>194</v>
      </c>
      <c r="E65" s="109"/>
      <c r="F65" s="109"/>
      <c r="G65" s="109"/>
      <c r="H65" s="109"/>
      <c r="I65" s="109"/>
      <c r="J65" s="110">
        <f>J98</f>
        <v>0</v>
      </c>
      <c r="L65" s="107"/>
    </row>
    <row r="66" spans="2:12" s="9" customFormat="1" ht="19.899999999999999" customHeight="1">
      <c r="B66" s="107"/>
      <c r="D66" s="108" t="s">
        <v>195</v>
      </c>
      <c r="E66" s="109"/>
      <c r="F66" s="109"/>
      <c r="G66" s="109"/>
      <c r="H66" s="109"/>
      <c r="I66" s="109"/>
      <c r="J66" s="110">
        <f>J112</f>
        <v>0</v>
      </c>
      <c r="L66" s="107"/>
    </row>
    <row r="67" spans="2:12" s="9" customFormat="1" ht="19.899999999999999" customHeight="1">
      <c r="B67" s="107"/>
      <c r="D67" s="108" t="s">
        <v>196</v>
      </c>
      <c r="E67" s="109"/>
      <c r="F67" s="109"/>
      <c r="G67" s="109"/>
      <c r="H67" s="109"/>
      <c r="I67" s="109"/>
      <c r="J67" s="110">
        <f>J131</f>
        <v>0</v>
      </c>
      <c r="L67" s="107"/>
    </row>
    <row r="68" spans="2:12" s="9" customFormat="1" ht="19.899999999999999" customHeight="1">
      <c r="B68" s="107"/>
      <c r="D68" s="108" t="s">
        <v>197</v>
      </c>
      <c r="E68" s="109"/>
      <c r="F68" s="109"/>
      <c r="G68" s="109"/>
      <c r="H68" s="109"/>
      <c r="I68" s="109"/>
      <c r="J68" s="110">
        <f>J146</f>
        <v>0</v>
      </c>
      <c r="L68" s="107"/>
    </row>
    <row r="69" spans="2:12" s="8" customFormat="1" ht="24.95" customHeight="1">
      <c r="B69" s="103"/>
      <c r="D69" s="104" t="s">
        <v>198</v>
      </c>
      <c r="E69" s="105"/>
      <c r="F69" s="105"/>
      <c r="G69" s="105"/>
      <c r="H69" s="105"/>
      <c r="I69" s="105"/>
      <c r="J69" s="106">
        <f>J149</f>
        <v>0</v>
      </c>
      <c r="L69" s="103"/>
    </row>
    <row r="70" spans="2:12" s="9" customFormat="1" ht="19.899999999999999" customHeight="1">
      <c r="B70" s="107"/>
      <c r="D70" s="108" t="s">
        <v>199</v>
      </c>
      <c r="E70" s="109"/>
      <c r="F70" s="109"/>
      <c r="G70" s="109"/>
      <c r="H70" s="109"/>
      <c r="I70" s="109"/>
      <c r="J70" s="110">
        <f>J150</f>
        <v>0</v>
      </c>
      <c r="L70" s="107"/>
    </row>
    <row r="71" spans="2:12" s="9" customFormat="1" ht="19.899999999999999" customHeight="1">
      <c r="B71" s="107"/>
      <c r="D71" s="108" t="s">
        <v>200</v>
      </c>
      <c r="E71" s="109"/>
      <c r="F71" s="109"/>
      <c r="G71" s="109"/>
      <c r="H71" s="109"/>
      <c r="I71" s="109"/>
      <c r="J71" s="110">
        <f>J159</f>
        <v>0</v>
      </c>
      <c r="L71" s="107"/>
    </row>
    <row r="72" spans="2:12" s="9" customFormat="1" ht="19.899999999999999" customHeight="1">
      <c r="B72" s="107"/>
      <c r="D72" s="108" t="s">
        <v>201</v>
      </c>
      <c r="E72" s="109"/>
      <c r="F72" s="109"/>
      <c r="G72" s="109"/>
      <c r="H72" s="109"/>
      <c r="I72" s="109"/>
      <c r="J72" s="110">
        <f>J163</f>
        <v>0</v>
      </c>
      <c r="L72" s="107"/>
    </row>
    <row r="73" spans="2:12" s="9" customFormat="1" ht="19.899999999999999" customHeight="1">
      <c r="B73" s="107"/>
      <c r="D73" s="108" t="s">
        <v>202</v>
      </c>
      <c r="E73" s="109"/>
      <c r="F73" s="109"/>
      <c r="G73" s="109"/>
      <c r="H73" s="109"/>
      <c r="I73" s="109"/>
      <c r="J73" s="110">
        <f>J194</f>
        <v>0</v>
      </c>
      <c r="L73" s="107"/>
    </row>
    <row r="74" spans="2:12" s="9" customFormat="1" ht="19.899999999999999" customHeight="1">
      <c r="B74" s="107"/>
      <c r="D74" s="108" t="s">
        <v>203</v>
      </c>
      <c r="E74" s="109"/>
      <c r="F74" s="109"/>
      <c r="G74" s="109"/>
      <c r="H74" s="109"/>
      <c r="I74" s="109"/>
      <c r="J74" s="110">
        <f>J204</f>
        <v>0</v>
      </c>
      <c r="L74" s="107"/>
    </row>
    <row r="75" spans="2:12" s="1" customFormat="1" ht="21.75" customHeight="1">
      <c r="B75" s="32"/>
      <c r="L75" s="32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2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2"/>
    </row>
    <row r="81" spans="2:63" s="1" customFormat="1" ht="24.95" customHeight="1">
      <c r="B81" s="32"/>
      <c r="C81" s="21" t="s">
        <v>129</v>
      </c>
      <c r="L81" s="32"/>
    </row>
    <row r="82" spans="2:63" s="1" customFormat="1" ht="6.95" customHeight="1">
      <c r="B82" s="32"/>
      <c r="L82" s="32"/>
    </row>
    <row r="83" spans="2:63" s="1" customFormat="1" ht="12" customHeight="1">
      <c r="B83" s="32"/>
      <c r="C83" s="27" t="s">
        <v>17</v>
      </c>
      <c r="L83" s="32"/>
    </row>
    <row r="84" spans="2:63" s="1" customFormat="1" ht="16.5" customHeight="1">
      <c r="B84" s="32"/>
      <c r="E84" s="285" t="str">
        <f>E7</f>
        <v>FN Brno – Modernizace heliportů,Bohunice - RESERVE</v>
      </c>
      <c r="F84" s="286"/>
      <c r="G84" s="286"/>
      <c r="H84" s="286"/>
      <c r="L84" s="32"/>
    </row>
    <row r="85" spans="2:63" ht="12" customHeight="1">
      <c r="B85" s="20"/>
      <c r="C85" s="27" t="s">
        <v>116</v>
      </c>
      <c r="L85" s="20"/>
    </row>
    <row r="86" spans="2:63" s="1" customFormat="1" ht="16.5" customHeight="1">
      <c r="B86" s="32"/>
      <c r="E86" s="285" t="s">
        <v>190</v>
      </c>
      <c r="F86" s="287"/>
      <c r="G86" s="287"/>
      <c r="H86" s="287"/>
      <c r="L86" s="32"/>
    </row>
    <row r="87" spans="2:63" s="1" customFormat="1" ht="12" customHeight="1">
      <c r="B87" s="32"/>
      <c r="C87" s="27" t="s">
        <v>191</v>
      </c>
      <c r="L87" s="32"/>
    </row>
    <row r="88" spans="2:63" s="1" customFormat="1" ht="16.5" customHeight="1">
      <c r="B88" s="32"/>
      <c r="E88" s="248" t="str">
        <f>E11</f>
        <v>D1 - ASŘ</v>
      </c>
      <c r="F88" s="287"/>
      <c r="G88" s="287"/>
      <c r="H88" s="287"/>
      <c r="L88" s="32"/>
    </row>
    <row r="89" spans="2:63" s="1" customFormat="1" ht="6.95" customHeight="1">
      <c r="B89" s="32"/>
      <c r="L89" s="32"/>
    </row>
    <row r="90" spans="2:63" s="1" customFormat="1" ht="12" customHeight="1">
      <c r="B90" s="32"/>
      <c r="C90" s="27" t="s">
        <v>22</v>
      </c>
      <c r="F90" s="25" t="str">
        <f>F14</f>
        <v>FN Brno- Bohunice</v>
      </c>
      <c r="I90" s="27" t="s">
        <v>24</v>
      </c>
      <c r="J90" s="49" t="str">
        <f>IF(J14="","",J14)</f>
        <v>31. 7. 2025</v>
      </c>
      <c r="L90" s="32"/>
    </row>
    <row r="91" spans="2:63" s="1" customFormat="1" ht="6.95" customHeight="1">
      <c r="B91" s="32"/>
      <c r="L91" s="32"/>
    </row>
    <row r="92" spans="2:63" s="1" customFormat="1" ht="25.7" customHeight="1">
      <c r="B92" s="32"/>
      <c r="C92" s="27" t="s">
        <v>26</v>
      </c>
      <c r="F92" s="25" t="str">
        <f>E17</f>
        <v>FN Brmo</v>
      </c>
      <c r="I92" s="27" t="s">
        <v>32</v>
      </c>
      <c r="J92" s="30" t="str">
        <f>E23</f>
        <v>Techniserv, spol. s r.o.</v>
      </c>
      <c r="L92" s="32"/>
    </row>
    <row r="93" spans="2:63" s="1" customFormat="1" ht="25.7" customHeight="1">
      <c r="B93" s="32"/>
      <c r="C93" s="27" t="s">
        <v>30</v>
      </c>
      <c r="F93" s="25" t="str">
        <f>IF(E20="","",E20)</f>
        <v>Vyplň údaj</v>
      </c>
      <c r="I93" s="27" t="s">
        <v>35</v>
      </c>
      <c r="J93" s="30" t="str">
        <f>E26</f>
        <v>Techniserv, spol. s r.o.</v>
      </c>
      <c r="L93" s="32"/>
    </row>
    <row r="94" spans="2:63" s="1" customFormat="1" ht="10.35" customHeight="1">
      <c r="B94" s="32"/>
      <c r="L94" s="32"/>
    </row>
    <row r="95" spans="2:63" s="10" customFormat="1" ht="29.25" customHeight="1">
      <c r="B95" s="111"/>
      <c r="C95" s="112" t="s">
        <v>130</v>
      </c>
      <c r="D95" s="113" t="s">
        <v>57</v>
      </c>
      <c r="E95" s="113" t="s">
        <v>53</v>
      </c>
      <c r="F95" s="113" t="s">
        <v>54</v>
      </c>
      <c r="G95" s="113" t="s">
        <v>131</v>
      </c>
      <c r="H95" s="113" t="s">
        <v>132</v>
      </c>
      <c r="I95" s="113" t="s">
        <v>133</v>
      </c>
      <c r="J95" s="113" t="s">
        <v>120</v>
      </c>
      <c r="K95" s="114" t="s">
        <v>134</v>
      </c>
      <c r="L95" s="111"/>
      <c r="M95" s="56" t="s">
        <v>3</v>
      </c>
      <c r="N95" s="57" t="s">
        <v>42</v>
      </c>
      <c r="O95" s="57" t="s">
        <v>135</v>
      </c>
      <c r="P95" s="57" t="s">
        <v>136</v>
      </c>
      <c r="Q95" s="57" t="s">
        <v>137</v>
      </c>
      <c r="R95" s="57" t="s">
        <v>138</v>
      </c>
      <c r="S95" s="57" t="s">
        <v>139</v>
      </c>
      <c r="T95" s="58" t="s">
        <v>140</v>
      </c>
    </row>
    <row r="96" spans="2:63" s="1" customFormat="1" ht="22.9" customHeight="1">
      <c r="B96" s="32"/>
      <c r="C96" s="61" t="s">
        <v>141</v>
      </c>
      <c r="J96" s="115">
        <f>BK96</f>
        <v>0</v>
      </c>
      <c r="L96" s="32"/>
      <c r="M96" s="59"/>
      <c r="N96" s="50"/>
      <c r="O96" s="50"/>
      <c r="P96" s="116">
        <f>P97+P149</f>
        <v>0</v>
      </c>
      <c r="Q96" s="50"/>
      <c r="R96" s="116">
        <f>R97+R149</f>
        <v>21.9873783</v>
      </c>
      <c r="S96" s="50"/>
      <c r="T96" s="117">
        <f>T97+T149</f>
        <v>21.94313</v>
      </c>
      <c r="AT96" s="17" t="s">
        <v>71</v>
      </c>
      <c r="AU96" s="17" t="s">
        <v>121</v>
      </c>
      <c r="BK96" s="118">
        <f>BK97+BK149</f>
        <v>0</v>
      </c>
    </row>
    <row r="97" spans="2:65" s="11" customFormat="1" ht="25.9" customHeight="1">
      <c r="B97" s="119"/>
      <c r="D97" s="120" t="s">
        <v>71</v>
      </c>
      <c r="E97" s="121" t="s">
        <v>204</v>
      </c>
      <c r="F97" s="121" t="s">
        <v>205</v>
      </c>
      <c r="I97" s="122"/>
      <c r="J97" s="123">
        <f>BK97</f>
        <v>0</v>
      </c>
      <c r="L97" s="119"/>
      <c r="M97" s="124"/>
      <c r="P97" s="125">
        <f>P98+P112+P131+P146</f>
        <v>0</v>
      </c>
      <c r="R97" s="125">
        <f>R98+R112+R131+R146</f>
        <v>14.1412925</v>
      </c>
      <c r="T97" s="126">
        <f>T98+T112+T131+T146</f>
        <v>21.319900000000001</v>
      </c>
      <c r="AR97" s="120" t="s">
        <v>80</v>
      </c>
      <c r="AT97" s="127" t="s">
        <v>71</v>
      </c>
      <c r="AU97" s="127" t="s">
        <v>72</v>
      </c>
      <c r="AY97" s="120" t="s">
        <v>144</v>
      </c>
      <c r="BK97" s="128">
        <f>BK98+BK112+BK131+BK146</f>
        <v>0</v>
      </c>
    </row>
    <row r="98" spans="2:65" s="11" customFormat="1" ht="22.9" customHeight="1">
      <c r="B98" s="119"/>
      <c r="D98" s="120" t="s">
        <v>71</v>
      </c>
      <c r="E98" s="129" t="s">
        <v>177</v>
      </c>
      <c r="F98" s="129" t="s">
        <v>206</v>
      </c>
      <c r="I98" s="122"/>
      <c r="J98" s="130">
        <f>BK98</f>
        <v>0</v>
      </c>
      <c r="L98" s="119"/>
      <c r="M98" s="124"/>
      <c r="P98" s="125">
        <f>SUM(P99:P111)</f>
        <v>0</v>
      </c>
      <c r="R98" s="125">
        <f>SUM(R99:R111)</f>
        <v>13.3156</v>
      </c>
      <c r="T98" s="126">
        <f>SUM(T99:T111)</f>
        <v>19.48</v>
      </c>
      <c r="AR98" s="120" t="s">
        <v>80</v>
      </c>
      <c r="AT98" s="127" t="s">
        <v>71</v>
      </c>
      <c r="AU98" s="127" t="s">
        <v>80</v>
      </c>
      <c r="AY98" s="120" t="s">
        <v>144</v>
      </c>
      <c r="BK98" s="128">
        <f>SUM(BK99:BK111)</f>
        <v>0</v>
      </c>
    </row>
    <row r="99" spans="2:65" s="1" customFormat="1" ht="24.2" customHeight="1">
      <c r="B99" s="131"/>
      <c r="C99" s="132" t="s">
        <v>80</v>
      </c>
      <c r="D99" s="132" t="s">
        <v>147</v>
      </c>
      <c r="E99" s="133" t="s">
        <v>207</v>
      </c>
      <c r="F99" s="134" t="s">
        <v>208</v>
      </c>
      <c r="G99" s="135" t="s">
        <v>209</v>
      </c>
      <c r="H99" s="136">
        <v>6200</v>
      </c>
      <c r="I99" s="137"/>
      <c r="J99" s="138">
        <f>ROUND(I99*H99,2)</f>
        <v>0</v>
      </c>
      <c r="K99" s="134" t="s">
        <v>184</v>
      </c>
      <c r="L99" s="32"/>
      <c r="M99" s="139" t="s">
        <v>3</v>
      </c>
      <c r="N99" s="140" t="s">
        <v>43</v>
      </c>
      <c r="P99" s="141">
        <f>O99*H99</f>
        <v>0</v>
      </c>
      <c r="Q99" s="141">
        <v>5.0000000000000002E-5</v>
      </c>
      <c r="R99" s="141">
        <f>Q99*H99</f>
        <v>0.31</v>
      </c>
      <c r="S99" s="141">
        <v>3.0000000000000001E-3</v>
      </c>
      <c r="T99" s="142">
        <f>S99*H99</f>
        <v>18.600000000000001</v>
      </c>
      <c r="AR99" s="143" t="s">
        <v>166</v>
      </c>
      <c r="AT99" s="143" t="s">
        <v>147</v>
      </c>
      <c r="AU99" s="143" t="s">
        <v>82</v>
      </c>
      <c r="AY99" s="17" t="s">
        <v>144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80</v>
      </c>
      <c r="BK99" s="144">
        <f>ROUND(I99*H99,2)</f>
        <v>0</v>
      </c>
      <c r="BL99" s="17" t="s">
        <v>166</v>
      </c>
      <c r="BM99" s="143" t="s">
        <v>210</v>
      </c>
    </row>
    <row r="100" spans="2:65" s="1" customFormat="1">
      <c r="B100" s="32"/>
      <c r="D100" s="145" t="s">
        <v>186</v>
      </c>
      <c r="F100" s="146" t="s">
        <v>211</v>
      </c>
      <c r="I100" s="147"/>
      <c r="L100" s="32"/>
      <c r="M100" s="148"/>
      <c r="T100" s="53"/>
      <c r="AT100" s="17" t="s">
        <v>186</v>
      </c>
      <c r="AU100" s="17" t="s">
        <v>82</v>
      </c>
    </row>
    <row r="101" spans="2:65" s="12" customFormat="1">
      <c r="B101" s="154"/>
      <c r="D101" s="149" t="s">
        <v>212</v>
      </c>
      <c r="E101" s="155" t="s">
        <v>3</v>
      </c>
      <c r="F101" s="156" t="s">
        <v>213</v>
      </c>
      <c r="H101" s="157">
        <v>6200</v>
      </c>
      <c r="I101" s="158"/>
      <c r="L101" s="154"/>
      <c r="M101" s="159"/>
      <c r="T101" s="160"/>
      <c r="AT101" s="155" t="s">
        <v>212</v>
      </c>
      <c r="AU101" s="155" t="s">
        <v>82</v>
      </c>
      <c r="AV101" s="12" t="s">
        <v>82</v>
      </c>
      <c r="AW101" s="12" t="s">
        <v>34</v>
      </c>
      <c r="AX101" s="12" t="s">
        <v>80</v>
      </c>
      <c r="AY101" s="155" t="s">
        <v>144</v>
      </c>
    </row>
    <row r="102" spans="2:65" s="1" customFormat="1" ht="24.2" customHeight="1">
      <c r="B102" s="131"/>
      <c r="C102" s="132" t="s">
        <v>82</v>
      </c>
      <c r="D102" s="132" t="s">
        <v>147</v>
      </c>
      <c r="E102" s="133" t="s">
        <v>214</v>
      </c>
      <c r="F102" s="134" t="s">
        <v>215</v>
      </c>
      <c r="G102" s="135" t="s">
        <v>209</v>
      </c>
      <c r="H102" s="136">
        <v>6200</v>
      </c>
      <c r="I102" s="137"/>
      <c r="J102" s="138">
        <f>ROUND(I102*H102,2)</f>
        <v>0</v>
      </c>
      <c r="K102" s="134" t="s">
        <v>3</v>
      </c>
      <c r="L102" s="32"/>
      <c r="M102" s="139" t="s">
        <v>3</v>
      </c>
      <c r="N102" s="140" t="s">
        <v>43</v>
      </c>
      <c r="P102" s="141">
        <f>O102*H102</f>
        <v>0</v>
      </c>
      <c r="Q102" s="141">
        <v>1.9E-3</v>
      </c>
      <c r="R102" s="141">
        <f>Q102*H102</f>
        <v>11.78</v>
      </c>
      <c r="S102" s="141">
        <v>0</v>
      </c>
      <c r="T102" s="142">
        <f>S102*H102</f>
        <v>0</v>
      </c>
      <c r="AR102" s="143" t="s">
        <v>166</v>
      </c>
      <c r="AT102" s="143" t="s">
        <v>147</v>
      </c>
      <c r="AU102" s="143" t="s">
        <v>82</v>
      </c>
      <c r="AY102" s="17" t="s">
        <v>144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80</v>
      </c>
      <c r="BK102" s="144">
        <f>ROUND(I102*H102,2)</f>
        <v>0</v>
      </c>
      <c r="BL102" s="17" t="s">
        <v>166</v>
      </c>
      <c r="BM102" s="143" t="s">
        <v>216</v>
      </c>
    </row>
    <row r="103" spans="2:65" s="1" customFormat="1" ht="16.5" customHeight="1">
      <c r="B103" s="131"/>
      <c r="C103" s="132" t="s">
        <v>95</v>
      </c>
      <c r="D103" s="132" t="s">
        <v>147</v>
      </c>
      <c r="E103" s="133" t="s">
        <v>217</v>
      </c>
      <c r="F103" s="134" t="s">
        <v>218</v>
      </c>
      <c r="G103" s="135" t="s">
        <v>209</v>
      </c>
      <c r="H103" s="136">
        <v>6200</v>
      </c>
      <c r="I103" s="137"/>
      <c r="J103" s="138">
        <f>ROUND(I103*H103,2)</f>
        <v>0</v>
      </c>
      <c r="K103" s="134" t="s">
        <v>3</v>
      </c>
      <c r="L103" s="32"/>
      <c r="M103" s="139" t="s">
        <v>3</v>
      </c>
      <c r="N103" s="140" t="s">
        <v>43</v>
      </c>
      <c r="P103" s="141">
        <f>O103*H103</f>
        <v>0</v>
      </c>
      <c r="Q103" s="141">
        <v>5.0000000000000002E-5</v>
      </c>
      <c r="R103" s="141">
        <f>Q103*H103</f>
        <v>0.31</v>
      </c>
      <c r="S103" s="141">
        <v>0</v>
      </c>
      <c r="T103" s="142">
        <f>S103*H103</f>
        <v>0</v>
      </c>
      <c r="AR103" s="143" t="s">
        <v>166</v>
      </c>
      <c r="AT103" s="143" t="s">
        <v>147</v>
      </c>
      <c r="AU103" s="143" t="s">
        <v>82</v>
      </c>
      <c r="AY103" s="17" t="s">
        <v>144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80</v>
      </c>
      <c r="BK103" s="144">
        <f>ROUND(I103*H103,2)</f>
        <v>0</v>
      </c>
      <c r="BL103" s="17" t="s">
        <v>166</v>
      </c>
      <c r="BM103" s="143" t="s">
        <v>219</v>
      </c>
    </row>
    <row r="104" spans="2:65" s="1" customFormat="1" ht="37.9" customHeight="1">
      <c r="B104" s="131"/>
      <c r="C104" s="132" t="s">
        <v>166</v>
      </c>
      <c r="D104" s="132" t="s">
        <v>147</v>
      </c>
      <c r="E104" s="133" t="s">
        <v>220</v>
      </c>
      <c r="F104" s="134" t="s">
        <v>221</v>
      </c>
      <c r="G104" s="135" t="s">
        <v>209</v>
      </c>
      <c r="H104" s="136">
        <v>40</v>
      </c>
      <c r="I104" s="137"/>
      <c r="J104" s="138">
        <f>ROUND(I104*H104,2)</f>
        <v>0</v>
      </c>
      <c r="K104" s="134" t="s">
        <v>184</v>
      </c>
      <c r="L104" s="32"/>
      <c r="M104" s="139" t="s">
        <v>3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2.1999999999999999E-2</v>
      </c>
      <c r="T104" s="142">
        <f>S104*H104</f>
        <v>0.87999999999999989</v>
      </c>
      <c r="AR104" s="143" t="s">
        <v>222</v>
      </c>
      <c r="AT104" s="143" t="s">
        <v>147</v>
      </c>
      <c r="AU104" s="143" t="s">
        <v>82</v>
      </c>
      <c r="AY104" s="17" t="s">
        <v>144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80</v>
      </c>
      <c r="BK104" s="144">
        <f>ROUND(I104*H104,2)</f>
        <v>0</v>
      </c>
      <c r="BL104" s="17" t="s">
        <v>222</v>
      </c>
      <c r="BM104" s="143" t="s">
        <v>223</v>
      </c>
    </row>
    <row r="105" spans="2:65" s="1" customFormat="1">
      <c r="B105" s="32"/>
      <c r="D105" s="145" t="s">
        <v>186</v>
      </c>
      <c r="F105" s="146" t="s">
        <v>224</v>
      </c>
      <c r="I105" s="147"/>
      <c r="L105" s="32"/>
      <c r="M105" s="148"/>
      <c r="T105" s="53"/>
      <c r="AT105" s="17" t="s">
        <v>186</v>
      </c>
      <c r="AU105" s="17" t="s">
        <v>82</v>
      </c>
    </row>
    <row r="106" spans="2:65" s="12" customFormat="1">
      <c r="B106" s="154"/>
      <c r="D106" s="149" t="s">
        <v>212</v>
      </c>
      <c r="E106" s="155" t="s">
        <v>3</v>
      </c>
      <c r="F106" s="156" t="s">
        <v>225</v>
      </c>
      <c r="H106" s="157">
        <v>40</v>
      </c>
      <c r="I106" s="158"/>
      <c r="L106" s="154"/>
      <c r="M106" s="159"/>
      <c r="T106" s="160"/>
      <c r="AT106" s="155" t="s">
        <v>212</v>
      </c>
      <c r="AU106" s="155" t="s">
        <v>82</v>
      </c>
      <c r="AV106" s="12" t="s">
        <v>82</v>
      </c>
      <c r="AW106" s="12" t="s">
        <v>34</v>
      </c>
      <c r="AX106" s="12" t="s">
        <v>80</v>
      </c>
      <c r="AY106" s="155" t="s">
        <v>144</v>
      </c>
    </row>
    <row r="107" spans="2:65" s="1" customFormat="1" ht="16.5" customHeight="1">
      <c r="B107" s="131"/>
      <c r="C107" s="132" t="s">
        <v>143</v>
      </c>
      <c r="D107" s="132" t="s">
        <v>147</v>
      </c>
      <c r="E107" s="133" t="s">
        <v>226</v>
      </c>
      <c r="F107" s="134" t="s">
        <v>227</v>
      </c>
      <c r="G107" s="135" t="s">
        <v>209</v>
      </c>
      <c r="H107" s="136">
        <v>40</v>
      </c>
      <c r="I107" s="137"/>
      <c r="J107" s="138">
        <f>ROUND(I107*H107,2)</f>
        <v>0</v>
      </c>
      <c r="K107" s="134" t="s">
        <v>3</v>
      </c>
      <c r="L107" s="32"/>
      <c r="M107" s="139" t="s">
        <v>3</v>
      </c>
      <c r="N107" s="140" t="s">
        <v>43</v>
      </c>
      <c r="P107" s="141">
        <f>O107*H107</f>
        <v>0</v>
      </c>
      <c r="Q107" s="141">
        <v>5.0000000000000002E-5</v>
      </c>
      <c r="R107" s="141">
        <f>Q107*H107</f>
        <v>2E-3</v>
      </c>
      <c r="S107" s="141">
        <v>0</v>
      </c>
      <c r="T107" s="142">
        <f>S107*H107</f>
        <v>0</v>
      </c>
      <c r="AR107" s="143" t="s">
        <v>166</v>
      </c>
      <c r="AT107" s="143" t="s">
        <v>147</v>
      </c>
      <c r="AU107" s="143" t="s">
        <v>82</v>
      </c>
      <c r="AY107" s="17" t="s">
        <v>144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80</v>
      </c>
      <c r="BK107" s="144">
        <f>ROUND(I107*H107,2)</f>
        <v>0</v>
      </c>
      <c r="BL107" s="17" t="s">
        <v>166</v>
      </c>
      <c r="BM107" s="143" t="s">
        <v>228</v>
      </c>
    </row>
    <row r="108" spans="2:65" s="1" customFormat="1" ht="16.5" customHeight="1">
      <c r="B108" s="131"/>
      <c r="C108" s="132" t="s">
        <v>177</v>
      </c>
      <c r="D108" s="132" t="s">
        <v>147</v>
      </c>
      <c r="E108" s="133" t="s">
        <v>229</v>
      </c>
      <c r="F108" s="134" t="s">
        <v>230</v>
      </c>
      <c r="G108" s="135" t="s">
        <v>209</v>
      </c>
      <c r="H108" s="136">
        <v>40</v>
      </c>
      <c r="I108" s="137"/>
      <c r="J108" s="138">
        <f>ROUND(I108*H108,2)</f>
        <v>0</v>
      </c>
      <c r="K108" s="134" t="s">
        <v>3</v>
      </c>
      <c r="L108" s="32"/>
      <c r="M108" s="139" t="s">
        <v>3</v>
      </c>
      <c r="N108" s="140" t="s">
        <v>43</v>
      </c>
      <c r="P108" s="141">
        <f>O108*H108</f>
        <v>0</v>
      </c>
      <c r="Q108" s="141">
        <v>2.1999999999999999E-2</v>
      </c>
      <c r="R108" s="141">
        <f>Q108*H108</f>
        <v>0.87999999999999989</v>
      </c>
      <c r="S108" s="141">
        <v>0</v>
      </c>
      <c r="T108" s="142">
        <f>S108*H108</f>
        <v>0</v>
      </c>
      <c r="AR108" s="143" t="s">
        <v>166</v>
      </c>
      <c r="AT108" s="143" t="s">
        <v>147</v>
      </c>
      <c r="AU108" s="143" t="s">
        <v>82</v>
      </c>
      <c r="AY108" s="17" t="s">
        <v>144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80</v>
      </c>
      <c r="BK108" s="144">
        <f>ROUND(I108*H108,2)</f>
        <v>0</v>
      </c>
      <c r="BL108" s="17" t="s">
        <v>166</v>
      </c>
      <c r="BM108" s="143" t="s">
        <v>231</v>
      </c>
    </row>
    <row r="109" spans="2:65" s="1" customFormat="1" ht="37.9" customHeight="1">
      <c r="B109" s="131"/>
      <c r="C109" s="132" t="s">
        <v>181</v>
      </c>
      <c r="D109" s="132" t="s">
        <v>147</v>
      </c>
      <c r="E109" s="133" t="s">
        <v>232</v>
      </c>
      <c r="F109" s="134" t="s">
        <v>233</v>
      </c>
      <c r="G109" s="135" t="s">
        <v>209</v>
      </c>
      <c r="H109" s="136">
        <v>15</v>
      </c>
      <c r="I109" s="137"/>
      <c r="J109" s="138">
        <f>ROUND(I109*H109,2)</f>
        <v>0</v>
      </c>
      <c r="K109" s="134" t="s">
        <v>184</v>
      </c>
      <c r="L109" s="32"/>
      <c r="M109" s="139" t="s">
        <v>3</v>
      </c>
      <c r="N109" s="140" t="s">
        <v>43</v>
      </c>
      <c r="P109" s="141">
        <f>O109*H109</f>
        <v>0</v>
      </c>
      <c r="Q109" s="141">
        <v>2.2399999999999998E-3</v>
      </c>
      <c r="R109" s="141">
        <f>Q109*H109</f>
        <v>3.3599999999999998E-2</v>
      </c>
      <c r="S109" s="141">
        <v>0</v>
      </c>
      <c r="T109" s="142">
        <f>S109*H109</f>
        <v>0</v>
      </c>
      <c r="AR109" s="143" t="s">
        <v>166</v>
      </c>
      <c r="AT109" s="143" t="s">
        <v>147</v>
      </c>
      <c r="AU109" s="143" t="s">
        <v>82</v>
      </c>
      <c r="AY109" s="17" t="s">
        <v>144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80</v>
      </c>
      <c r="BK109" s="144">
        <f>ROUND(I109*H109,2)</f>
        <v>0</v>
      </c>
      <c r="BL109" s="17" t="s">
        <v>166</v>
      </c>
      <c r="BM109" s="143" t="s">
        <v>234</v>
      </c>
    </row>
    <row r="110" spans="2:65" s="1" customFormat="1">
      <c r="B110" s="32"/>
      <c r="D110" s="145" t="s">
        <v>186</v>
      </c>
      <c r="F110" s="146" t="s">
        <v>235</v>
      </c>
      <c r="I110" s="147"/>
      <c r="L110" s="32"/>
      <c r="M110" s="148"/>
      <c r="T110" s="53"/>
      <c r="AT110" s="17" t="s">
        <v>186</v>
      </c>
      <c r="AU110" s="17" t="s">
        <v>82</v>
      </c>
    </row>
    <row r="111" spans="2:65" s="12" customFormat="1">
      <c r="B111" s="154"/>
      <c r="D111" s="149" t="s">
        <v>212</v>
      </c>
      <c r="E111" s="155" t="s">
        <v>3</v>
      </c>
      <c r="F111" s="156" t="s">
        <v>236</v>
      </c>
      <c r="H111" s="157">
        <v>15</v>
      </c>
      <c r="I111" s="158"/>
      <c r="L111" s="154"/>
      <c r="M111" s="159"/>
      <c r="T111" s="160"/>
      <c r="AT111" s="155" t="s">
        <v>212</v>
      </c>
      <c r="AU111" s="155" t="s">
        <v>82</v>
      </c>
      <c r="AV111" s="12" t="s">
        <v>82</v>
      </c>
      <c r="AW111" s="12" t="s">
        <v>34</v>
      </c>
      <c r="AX111" s="12" t="s">
        <v>80</v>
      </c>
      <c r="AY111" s="155" t="s">
        <v>144</v>
      </c>
    </row>
    <row r="112" spans="2:65" s="11" customFormat="1" ht="22.9" customHeight="1">
      <c r="B112" s="119"/>
      <c r="D112" s="120" t="s">
        <v>71</v>
      </c>
      <c r="E112" s="129" t="s">
        <v>237</v>
      </c>
      <c r="F112" s="129" t="s">
        <v>238</v>
      </c>
      <c r="I112" s="122"/>
      <c r="J112" s="130">
        <f>BK112</f>
        <v>0</v>
      </c>
      <c r="L112" s="119"/>
      <c r="M112" s="124"/>
      <c r="P112" s="125">
        <f>SUM(P113:P130)</f>
        <v>0</v>
      </c>
      <c r="R112" s="125">
        <f>SUM(R113:R130)</f>
        <v>0.82569250000000005</v>
      </c>
      <c r="T112" s="126">
        <f>SUM(T113:T130)</f>
        <v>1.8398999999999999</v>
      </c>
      <c r="AR112" s="120" t="s">
        <v>80</v>
      </c>
      <c r="AT112" s="127" t="s">
        <v>71</v>
      </c>
      <c r="AU112" s="127" t="s">
        <v>80</v>
      </c>
      <c r="AY112" s="120" t="s">
        <v>144</v>
      </c>
      <c r="BK112" s="128">
        <f>SUM(BK113:BK130)</f>
        <v>0</v>
      </c>
    </row>
    <row r="113" spans="2:65" s="1" customFormat="1" ht="37.9" customHeight="1">
      <c r="B113" s="131"/>
      <c r="C113" s="132" t="s">
        <v>239</v>
      </c>
      <c r="D113" s="132" t="s">
        <v>147</v>
      </c>
      <c r="E113" s="133" t="s">
        <v>240</v>
      </c>
      <c r="F113" s="134" t="s">
        <v>241</v>
      </c>
      <c r="G113" s="135" t="s">
        <v>242</v>
      </c>
      <c r="H113" s="136">
        <v>22.5</v>
      </c>
      <c r="I113" s="137"/>
      <c r="J113" s="138">
        <f>ROUND(I113*H113,2)</f>
        <v>0</v>
      </c>
      <c r="K113" s="134" t="s">
        <v>184</v>
      </c>
      <c r="L113" s="32"/>
      <c r="M113" s="139" t="s">
        <v>3</v>
      </c>
      <c r="N113" s="140" t="s">
        <v>43</v>
      </c>
      <c r="P113" s="141">
        <f>O113*H113</f>
        <v>0</v>
      </c>
      <c r="Q113" s="141">
        <v>2.1000000000000001E-4</v>
      </c>
      <c r="R113" s="141">
        <f>Q113*H113</f>
        <v>4.725E-3</v>
      </c>
      <c r="S113" s="141">
        <v>0</v>
      </c>
      <c r="T113" s="142">
        <f>S113*H113</f>
        <v>0</v>
      </c>
      <c r="AR113" s="143" t="s">
        <v>166</v>
      </c>
      <c r="AT113" s="143" t="s">
        <v>147</v>
      </c>
      <c r="AU113" s="143" t="s">
        <v>82</v>
      </c>
      <c r="AY113" s="17" t="s">
        <v>144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80</v>
      </c>
      <c r="BK113" s="144">
        <f>ROUND(I113*H113,2)</f>
        <v>0</v>
      </c>
      <c r="BL113" s="17" t="s">
        <v>166</v>
      </c>
      <c r="BM113" s="143" t="s">
        <v>243</v>
      </c>
    </row>
    <row r="114" spans="2:65" s="1" customFormat="1">
      <c r="B114" s="32"/>
      <c r="D114" s="145" t="s">
        <v>186</v>
      </c>
      <c r="F114" s="146" t="s">
        <v>244</v>
      </c>
      <c r="I114" s="147"/>
      <c r="L114" s="32"/>
      <c r="M114" s="148"/>
      <c r="T114" s="53"/>
      <c r="AT114" s="17" t="s">
        <v>186</v>
      </c>
      <c r="AU114" s="17" t="s">
        <v>82</v>
      </c>
    </row>
    <row r="115" spans="2:65" s="12" customFormat="1">
      <c r="B115" s="154"/>
      <c r="D115" s="149" t="s">
        <v>212</v>
      </c>
      <c r="E115" s="155" t="s">
        <v>3</v>
      </c>
      <c r="F115" s="156" t="s">
        <v>245</v>
      </c>
      <c r="H115" s="157">
        <v>22.5</v>
      </c>
      <c r="I115" s="158"/>
      <c r="L115" s="154"/>
      <c r="M115" s="159"/>
      <c r="T115" s="160"/>
      <c r="AT115" s="155" t="s">
        <v>212</v>
      </c>
      <c r="AU115" s="155" t="s">
        <v>82</v>
      </c>
      <c r="AV115" s="12" t="s">
        <v>82</v>
      </c>
      <c r="AW115" s="12" t="s">
        <v>34</v>
      </c>
      <c r="AX115" s="12" t="s">
        <v>80</v>
      </c>
      <c r="AY115" s="155" t="s">
        <v>144</v>
      </c>
    </row>
    <row r="116" spans="2:65" s="1" customFormat="1" ht="37.9" customHeight="1">
      <c r="B116" s="131"/>
      <c r="C116" s="132" t="s">
        <v>237</v>
      </c>
      <c r="D116" s="132" t="s">
        <v>147</v>
      </c>
      <c r="E116" s="133" t="s">
        <v>246</v>
      </c>
      <c r="F116" s="134" t="s">
        <v>247</v>
      </c>
      <c r="G116" s="135" t="s">
        <v>248</v>
      </c>
      <c r="H116" s="136">
        <v>68</v>
      </c>
      <c r="I116" s="137"/>
      <c r="J116" s="138">
        <f>ROUND(I116*H116,2)</f>
        <v>0</v>
      </c>
      <c r="K116" s="134" t="s">
        <v>184</v>
      </c>
      <c r="L116" s="32"/>
      <c r="M116" s="139" t="s">
        <v>3</v>
      </c>
      <c r="N116" s="140" t="s">
        <v>43</v>
      </c>
      <c r="P116" s="141">
        <f>O116*H116</f>
        <v>0</v>
      </c>
      <c r="Q116" s="141">
        <v>1.0000000000000001E-5</v>
      </c>
      <c r="R116" s="141">
        <f>Q116*H116</f>
        <v>6.8000000000000005E-4</v>
      </c>
      <c r="S116" s="141">
        <v>0</v>
      </c>
      <c r="T116" s="142">
        <f>S116*H116</f>
        <v>0</v>
      </c>
      <c r="AR116" s="143" t="s">
        <v>166</v>
      </c>
      <c r="AT116" s="143" t="s">
        <v>147</v>
      </c>
      <c r="AU116" s="143" t="s">
        <v>82</v>
      </c>
      <c r="AY116" s="17" t="s">
        <v>144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7" t="s">
        <v>80</v>
      </c>
      <c r="BK116" s="144">
        <f>ROUND(I116*H116,2)</f>
        <v>0</v>
      </c>
      <c r="BL116" s="17" t="s">
        <v>166</v>
      </c>
      <c r="BM116" s="143" t="s">
        <v>249</v>
      </c>
    </row>
    <row r="117" spans="2:65" s="1" customFormat="1">
      <c r="B117" s="32"/>
      <c r="D117" s="145" t="s">
        <v>186</v>
      </c>
      <c r="F117" s="146" t="s">
        <v>250</v>
      </c>
      <c r="I117" s="147"/>
      <c r="L117" s="32"/>
      <c r="M117" s="148"/>
      <c r="T117" s="53"/>
      <c r="AT117" s="17" t="s">
        <v>186</v>
      </c>
      <c r="AU117" s="17" t="s">
        <v>82</v>
      </c>
    </row>
    <row r="118" spans="2:65" s="12" customFormat="1">
      <c r="B118" s="154"/>
      <c r="D118" s="149" t="s">
        <v>212</v>
      </c>
      <c r="E118" s="155" t="s">
        <v>3</v>
      </c>
      <c r="F118" s="156" t="s">
        <v>251</v>
      </c>
      <c r="H118" s="157">
        <v>68</v>
      </c>
      <c r="I118" s="158"/>
      <c r="L118" s="154"/>
      <c r="M118" s="159"/>
      <c r="T118" s="160"/>
      <c r="AT118" s="155" t="s">
        <v>212</v>
      </c>
      <c r="AU118" s="155" t="s">
        <v>82</v>
      </c>
      <c r="AV118" s="12" t="s">
        <v>82</v>
      </c>
      <c r="AW118" s="12" t="s">
        <v>34</v>
      </c>
      <c r="AX118" s="12" t="s">
        <v>80</v>
      </c>
      <c r="AY118" s="155" t="s">
        <v>144</v>
      </c>
    </row>
    <row r="119" spans="2:65" s="1" customFormat="1" ht="37.9" customHeight="1">
      <c r="B119" s="131"/>
      <c r="C119" s="132" t="s">
        <v>252</v>
      </c>
      <c r="D119" s="132" t="s">
        <v>147</v>
      </c>
      <c r="E119" s="133" t="s">
        <v>253</v>
      </c>
      <c r="F119" s="134" t="s">
        <v>254</v>
      </c>
      <c r="G119" s="135" t="s">
        <v>248</v>
      </c>
      <c r="H119" s="136">
        <v>8</v>
      </c>
      <c r="I119" s="137"/>
      <c r="J119" s="138">
        <f>ROUND(I119*H119,2)</f>
        <v>0</v>
      </c>
      <c r="K119" s="134" t="s">
        <v>184</v>
      </c>
      <c r="L119" s="32"/>
      <c r="M119" s="139" t="s">
        <v>3</v>
      </c>
      <c r="N119" s="140" t="s">
        <v>43</v>
      </c>
      <c r="P119" s="141">
        <f>O119*H119</f>
        <v>0</v>
      </c>
      <c r="Q119" s="141">
        <v>6.9999999999999994E-5</v>
      </c>
      <c r="R119" s="141">
        <f>Q119*H119</f>
        <v>5.5999999999999995E-4</v>
      </c>
      <c r="S119" s="141">
        <v>0</v>
      </c>
      <c r="T119" s="142">
        <f>S119*H119</f>
        <v>0</v>
      </c>
      <c r="AR119" s="143" t="s">
        <v>166</v>
      </c>
      <c r="AT119" s="143" t="s">
        <v>147</v>
      </c>
      <c r="AU119" s="143" t="s">
        <v>82</v>
      </c>
      <c r="AY119" s="17" t="s">
        <v>144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80</v>
      </c>
      <c r="BK119" s="144">
        <f>ROUND(I119*H119,2)</f>
        <v>0</v>
      </c>
      <c r="BL119" s="17" t="s">
        <v>166</v>
      </c>
      <c r="BM119" s="143" t="s">
        <v>255</v>
      </c>
    </row>
    <row r="120" spans="2:65" s="1" customFormat="1">
      <c r="B120" s="32"/>
      <c r="D120" s="145" t="s">
        <v>186</v>
      </c>
      <c r="F120" s="146" t="s">
        <v>256</v>
      </c>
      <c r="I120" s="147"/>
      <c r="L120" s="32"/>
      <c r="M120" s="148"/>
      <c r="T120" s="53"/>
      <c r="AT120" s="17" t="s">
        <v>186</v>
      </c>
      <c r="AU120" s="17" t="s">
        <v>82</v>
      </c>
    </row>
    <row r="121" spans="2:65" s="12" customFormat="1">
      <c r="B121" s="154"/>
      <c r="D121" s="149" t="s">
        <v>212</v>
      </c>
      <c r="E121" s="155" t="s">
        <v>3</v>
      </c>
      <c r="F121" s="156" t="s">
        <v>257</v>
      </c>
      <c r="H121" s="157">
        <v>8</v>
      </c>
      <c r="I121" s="158"/>
      <c r="L121" s="154"/>
      <c r="M121" s="159"/>
      <c r="T121" s="160"/>
      <c r="AT121" s="155" t="s">
        <v>212</v>
      </c>
      <c r="AU121" s="155" t="s">
        <v>82</v>
      </c>
      <c r="AV121" s="12" t="s">
        <v>82</v>
      </c>
      <c r="AW121" s="12" t="s">
        <v>34</v>
      </c>
      <c r="AX121" s="12" t="s">
        <v>80</v>
      </c>
      <c r="AY121" s="155" t="s">
        <v>144</v>
      </c>
    </row>
    <row r="122" spans="2:65" s="1" customFormat="1" ht="44.25" customHeight="1">
      <c r="B122" s="131"/>
      <c r="C122" s="132" t="s">
        <v>258</v>
      </c>
      <c r="D122" s="132" t="s">
        <v>147</v>
      </c>
      <c r="E122" s="133" t="s">
        <v>259</v>
      </c>
      <c r="F122" s="134" t="s">
        <v>260</v>
      </c>
      <c r="G122" s="135" t="s">
        <v>209</v>
      </c>
      <c r="H122" s="136">
        <v>30</v>
      </c>
      <c r="I122" s="137"/>
      <c r="J122" s="138">
        <f>ROUND(I122*H122,2)</f>
        <v>0</v>
      </c>
      <c r="K122" s="134" t="s">
        <v>184</v>
      </c>
      <c r="L122" s="32"/>
      <c r="M122" s="139" t="s">
        <v>3</v>
      </c>
      <c r="N122" s="140" t="s">
        <v>43</v>
      </c>
      <c r="P122" s="141">
        <f>O122*H122</f>
        <v>0</v>
      </c>
      <c r="Q122" s="141">
        <v>1.23E-3</v>
      </c>
      <c r="R122" s="141">
        <f>Q122*H122</f>
        <v>3.6900000000000002E-2</v>
      </c>
      <c r="S122" s="141">
        <v>1.7000000000000001E-2</v>
      </c>
      <c r="T122" s="142">
        <f>S122*H122</f>
        <v>0.51</v>
      </c>
      <c r="AR122" s="143" t="s">
        <v>166</v>
      </c>
      <c r="AT122" s="143" t="s">
        <v>147</v>
      </c>
      <c r="AU122" s="143" t="s">
        <v>82</v>
      </c>
      <c r="AY122" s="17" t="s">
        <v>144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80</v>
      </c>
      <c r="BK122" s="144">
        <f>ROUND(I122*H122,2)</f>
        <v>0</v>
      </c>
      <c r="BL122" s="17" t="s">
        <v>166</v>
      </c>
      <c r="BM122" s="143" t="s">
        <v>261</v>
      </c>
    </row>
    <row r="123" spans="2:65" s="1" customFormat="1">
      <c r="B123" s="32"/>
      <c r="D123" s="145" t="s">
        <v>186</v>
      </c>
      <c r="F123" s="146" t="s">
        <v>262</v>
      </c>
      <c r="I123" s="147"/>
      <c r="L123" s="32"/>
      <c r="M123" s="148"/>
      <c r="T123" s="53"/>
      <c r="AT123" s="17" t="s">
        <v>186</v>
      </c>
      <c r="AU123" s="17" t="s">
        <v>82</v>
      </c>
    </row>
    <row r="124" spans="2:65" s="1" customFormat="1" ht="24.2" customHeight="1">
      <c r="B124" s="131"/>
      <c r="C124" s="132" t="s">
        <v>9</v>
      </c>
      <c r="D124" s="132" t="s">
        <v>147</v>
      </c>
      <c r="E124" s="133" t="s">
        <v>263</v>
      </c>
      <c r="F124" s="134" t="s">
        <v>264</v>
      </c>
      <c r="G124" s="135" t="s">
        <v>242</v>
      </c>
      <c r="H124" s="136">
        <v>20.149999999999999</v>
      </c>
      <c r="I124" s="137"/>
      <c r="J124" s="138">
        <f>ROUND(I124*H124,2)</f>
        <v>0</v>
      </c>
      <c r="K124" s="134" t="s">
        <v>184</v>
      </c>
      <c r="L124" s="32"/>
      <c r="M124" s="139" t="s">
        <v>3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6.6000000000000003E-2</v>
      </c>
      <c r="T124" s="142">
        <f>S124*H124</f>
        <v>1.3298999999999999</v>
      </c>
      <c r="AR124" s="143" t="s">
        <v>166</v>
      </c>
      <c r="AT124" s="143" t="s">
        <v>147</v>
      </c>
      <c r="AU124" s="143" t="s">
        <v>82</v>
      </c>
      <c r="AY124" s="17" t="s">
        <v>144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80</v>
      </c>
      <c r="BK124" s="144">
        <f>ROUND(I124*H124,2)</f>
        <v>0</v>
      </c>
      <c r="BL124" s="17" t="s">
        <v>166</v>
      </c>
      <c r="BM124" s="143" t="s">
        <v>265</v>
      </c>
    </row>
    <row r="125" spans="2:65" s="1" customFormat="1">
      <c r="B125" s="32"/>
      <c r="D125" s="145" t="s">
        <v>186</v>
      </c>
      <c r="F125" s="146" t="s">
        <v>266</v>
      </c>
      <c r="I125" s="147"/>
      <c r="L125" s="32"/>
      <c r="M125" s="148"/>
      <c r="T125" s="53"/>
      <c r="AT125" s="17" t="s">
        <v>186</v>
      </c>
      <c r="AU125" s="17" t="s">
        <v>82</v>
      </c>
    </row>
    <row r="126" spans="2:65" s="12" customFormat="1">
      <c r="B126" s="154"/>
      <c r="D126" s="149" t="s">
        <v>212</v>
      </c>
      <c r="E126" s="155" t="s">
        <v>3</v>
      </c>
      <c r="F126" s="156" t="s">
        <v>267</v>
      </c>
      <c r="H126" s="157">
        <v>20.149999999999999</v>
      </c>
      <c r="I126" s="158"/>
      <c r="L126" s="154"/>
      <c r="M126" s="159"/>
      <c r="T126" s="160"/>
      <c r="AT126" s="155" t="s">
        <v>212</v>
      </c>
      <c r="AU126" s="155" t="s">
        <v>82</v>
      </c>
      <c r="AV126" s="12" t="s">
        <v>82</v>
      </c>
      <c r="AW126" s="12" t="s">
        <v>34</v>
      </c>
      <c r="AX126" s="12" t="s">
        <v>80</v>
      </c>
      <c r="AY126" s="155" t="s">
        <v>144</v>
      </c>
    </row>
    <row r="127" spans="2:65" s="1" customFormat="1" ht="21.75" customHeight="1">
      <c r="B127" s="131"/>
      <c r="C127" s="132" t="s">
        <v>268</v>
      </c>
      <c r="D127" s="132" t="s">
        <v>147</v>
      </c>
      <c r="E127" s="133" t="s">
        <v>269</v>
      </c>
      <c r="F127" s="134" t="s">
        <v>270</v>
      </c>
      <c r="G127" s="135" t="s">
        <v>242</v>
      </c>
      <c r="H127" s="136">
        <v>20.149999999999999</v>
      </c>
      <c r="I127" s="137"/>
      <c r="J127" s="138">
        <f>ROUND(I127*H127,2)</f>
        <v>0</v>
      </c>
      <c r="K127" s="134" t="s">
        <v>184</v>
      </c>
      <c r="L127" s="32"/>
      <c r="M127" s="139" t="s">
        <v>3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166</v>
      </c>
      <c r="AT127" s="143" t="s">
        <v>147</v>
      </c>
      <c r="AU127" s="143" t="s">
        <v>82</v>
      </c>
      <c r="AY127" s="17" t="s">
        <v>144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80</v>
      </c>
      <c r="BK127" s="144">
        <f>ROUND(I127*H127,2)</f>
        <v>0</v>
      </c>
      <c r="BL127" s="17" t="s">
        <v>166</v>
      </c>
      <c r="BM127" s="143" t="s">
        <v>271</v>
      </c>
    </row>
    <row r="128" spans="2:65" s="1" customFormat="1">
      <c r="B128" s="32"/>
      <c r="D128" s="145" t="s">
        <v>186</v>
      </c>
      <c r="F128" s="146" t="s">
        <v>272</v>
      </c>
      <c r="I128" s="147"/>
      <c r="L128" s="32"/>
      <c r="M128" s="148"/>
      <c r="T128" s="53"/>
      <c r="AT128" s="17" t="s">
        <v>186</v>
      </c>
      <c r="AU128" s="17" t="s">
        <v>82</v>
      </c>
    </row>
    <row r="129" spans="2:65" s="1" customFormat="1" ht="33" customHeight="1">
      <c r="B129" s="131"/>
      <c r="C129" s="132" t="s">
        <v>273</v>
      </c>
      <c r="D129" s="132" t="s">
        <v>147</v>
      </c>
      <c r="E129" s="133" t="s">
        <v>274</v>
      </c>
      <c r="F129" s="134" t="s">
        <v>275</v>
      </c>
      <c r="G129" s="135" t="s">
        <v>242</v>
      </c>
      <c r="H129" s="136">
        <v>20.149999999999999</v>
      </c>
      <c r="I129" s="137"/>
      <c r="J129" s="138">
        <f>ROUND(I129*H129,2)</f>
        <v>0</v>
      </c>
      <c r="K129" s="134" t="s">
        <v>184</v>
      </c>
      <c r="L129" s="32"/>
      <c r="M129" s="139" t="s">
        <v>3</v>
      </c>
      <c r="N129" s="140" t="s">
        <v>43</v>
      </c>
      <c r="P129" s="141">
        <f>O129*H129</f>
        <v>0</v>
      </c>
      <c r="Q129" s="141">
        <v>3.8850000000000003E-2</v>
      </c>
      <c r="R129" s="141">
        <f>Q129*H129</f>
        <v>0.78282750000000001</v>
      </c>
      <c r="S129" s="141">
        <v>0</v>
      </c>
      <c r="T129" s="142">
        <f>S129*H129</f>
        <v>0</v>
      </c>
      <c r="AR129" s="143" t="s">
        <v>166</v>
      </c>
      <c r="AT129" s="143" t="s">
        <v>147</v>
      </c>
      <c r="AU129" s="143" t="s">
        <v>82</v>
      </c>
      <c r="AY129" s="17" t="s">
        <v>144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80</v>
      </c>
      <c r="BK129" s="144">
        <f>ROUND(I129*H129,2)</f>
        <v>0</v>
      </c>
      <c r="BL129" s="17" t="s">
        <v>166</v>
      </c>
      <c r="BM129" s="143" t="s">
        <v>276</v>
      </c>
    </row>
    <row r="130" spans="2:65" s="1" customFormat="1">
      <c r="B130" s="32"/>
      <c r="D130" s="145" t="s">
        <v>186</v>
      </c>
      <c r="F130" s="146" t="s">
        <v>277</v>
      </c>
      <c r="I130" s="147"/>
      <c r="L130" s="32"/>
      <c r="M130" s="148"/>
      <c r="T130" s="53"/>
      <c r="AT130" s="17" t="s">
        <v>186</v>
      </c>
      <c r="AU130" s="17" t="s">
        <v>82</v>
      </c>
    </row>
    <row r="131" spans="2:65" s="11" customFormat="1" ht="22.9" customHeight="1">
      <c r="B131" s="119"/>
      <c r="D131" s="120" t="s">
        <v>71</v>
      </c>
      <c r="E131" s="129" t="s">
        <v>278</v>
      </c>
      <c r="F131" s="129" t="s">
        <v>279</v>
      </c>
      <c r="I131" s="122"/>
      <c r="J131" s="130">
        <f>BK131</f>
        <v>0</v>
      </c>
      <c r="L131" s="119"/>
      <c r="M131" s="124"/>
      <c r="P131" s="125">
        <f>SUM(P132:P145)</f>
        <v>0</v>
      </c>
      <c r="R131" s="125">
        <f>SUM(R132:R145)</f>
        <v>0</v>
      </c>
      <c r="T131" s="126">
        <f>SUM(T132:T145)</f>
        <v>0</v>
      </c>
      <c r="AR131" s="120" t="s">
        <v>80</v>
      </c>
      <c r="AT131" s="127" t="s">
        <v>71</v>
      </c>
      <c r="AU131" s="127" t="s">
        <v>80</v>
      </c>
      <c r="AY131" s="120" t="s">
        <v>144</v>
      </c>
      <c r="BK131" s="128">
        <f>SUM(BK132:BK145)</f>
        <v>0</v>
      </c>
    </row>
    <row r="132" spans="2:65" s="1" customFormat="1" ht="37.9" customHeight="1">
      <c r="B132" s="131"/>
      <c r="C132" s="132" t="s">
        <v>280</v>
      </c>
      <c r="D132" s="132" t="s">
        <v>147</v>
      </c>
      <c r="E132" s="133" t="s">
        <v>281</v>
      </c>
      <c r="F132" s="134" t="s">
        <v>282</v>
      </c>
      <c r="G132" s="135" t="s">
        <v>283</v>
      </c>
      <c r="H132" s="136">
        <v>21.062999999999999</v>
      </c>
      <c r="I132" s="137"/>
      <c r="J132" s="138">
        <f>ROUND(I132*H132,2)</f>
        <v>0</v>
      </c>
      <c r="K132" s="134" t="s">
        <v>184</v>
      </c>
      <c r="L132" s="32"/>
      <c r="M132" s="139" t="s">
        <v>3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166</v>
      </c>
      <c r="AT132" s="143" t="s">
        <v>147</v>
      </c>
      <c r="AU132" s="143" t="s">
        <v>82</v>
      </c>
      <c r="AY132" s="17" t="s">
        <v>144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80</v>
      </c>
      <c r="BK132" s="144">
        <f>ROUND(I132*H132,2)</f>
        <v>0</v>
      </c>
      <c r="BL132" s="17" t="s">
        <v>166</v>
      </c>
      <c r="BM132" s="143" t="s">
        <v>284</v>
      </c>
    </row>
    <row r="133" spans="2:65" s="1" customFormat="1">
      <c r="B133" s="32"/>
      <c r="D133" s="145" t="s">
        <v>186</v>
      </c>
      <c r="F133" s="146" t="s">
        <v>285</v>
      </c>
      <c r="I133" s="147"/>
      <c r="L133" s="32"/>
      <c r="M133" s="148"/>
      <c r="T133" s="53"/>
      <c r="AT133" s="17" t="s">
        <v>186</v>
      </c>
      <c r="AU133" s="17" t="s">
        <v>82</v>
      </c>
    </row>
    <row r="134" spans="2:65" s="1" customFormat="1" ht="24.2" customHeight="1">
      <c r="B134" s="131"/>
      <c r="C134" s="132" t="s">
        <v>286</v>
      </c>
      <c r="D134" s="132" t="s">
        <v>147</v>
      </c>
      <c r="E134" s="133" t="s">
        <v>287</v>
      </c>
      <c r="F134" s="134" t="s">
        <v>288</v>
      </c>
      <c r="G134" s="135" t="s">
        <v>209</v>
      </c>
      <c r="H134" s="136">
        <v>12</v>
      </c>
      <c r="I134" s="137"/>
      <c r="J134" s="138">
        <f>ROUND(I134*H134,2)</f>
        <v>0</v>
      </c>
      <c r="K134" s="134" t="s">
        <v>184</v>
      </c>
      <c r="L134" s="32"/>
      <c r="M134" s="139" t="s">
        <v>3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166</v>
      </c>
      <c r="AT134" s="143" t="s">
        <v>147</v>
      </c>
      <c r="AU134" s="143" t="s">
        <v>82</v>
      </c>
      <c r="AY134" s="17" t="s">
        <v>144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80</v>
      </c>
      <c r="BK134" s="144">
        <f>ROUND(I134*H134,2)</f>
        <v>0</v>
      </c>
      <c r="BL134" s="17" t="s">
        <v>166</v>
      </c>
      <c r="BM134" s="143" t="s">
        <v>289</v>
      </c>
    </row>
    <row r="135" spans="2:65" s="1" customFormat="1">
      <c r="B135" s="32"/>
      <c r="D135" s="145" t="s">
        <v>186</v>
      </c>
      <c r="F135" s="146" t="s">
        <v>290</v>
      </c>
      <c r="I135" s="147"/>
      <c r="L135" s="32"/>
      <c r="M135" s="148"/>
      <c r="T135" s="53"/>
      <c r="AT135" s="17" t="s">
        <v>186</v>
      </c>
      <c r="AU135" s="17" t="s">
        <v>82</v>
      </c>
    </row>
    <row r="136" spans="2:65" s="1" customFormat="1" ht="37.9" customHeight="1">
      <c r="B136" s="131"/>
      <c r="C136" s="132" t="s">
        <v>291</v>
      </c>
      <c r="D136" s="132" t="s">
        <v>147</v>
      </c>
      <c r="E136" s="133" t="s">
        <v>292</v>
      </c>
      <c r="F136" s="134" t="s">
        <v>293</v>
      </c>
      <c r="G136" s="135" t="s">
        <v>209</v>
      </c>
      <c r="H136" s="136">
        <v>540</v>
      </c>
      <c r="I136" s="137"/>
      <c r="J136" s="138">
        <f>ROUND(I136*H136,2)</f>
        <v>0</v>
      </c>
      <c r="K136" s="134" t="s">
        <v>184</v>
      </c>
      <c r="L136" s="32"/>
      <c r="M136" s="139" t="s">
        <v>3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166</v>
      </c>
      <c r="AT136" s="143" t="s">
        <v>147</v>
      </c>
      <c r="AU136" s="143" t="s">
        <v>82</v>
      </c>
      <c r="AY136" s="17" t="s">
        <v>144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80</v>
      </c>
      <c r="BK136" s="144">
        <f>ROUND(I136*H136,2)</f>
        <v>0</v>
      </c>
      <c r="BL136" s="17" t="s">
        <v>166</v>
      </c>
      <c r="BM136" s="143" t="s">
        <v>294</v>
      </c>
    </row>
    <row r="137" spans="2:65" s="1" customFormat="1">
      <c r="B137" s="32"/>
      <c r="D137" s="145" t="s">
        <v>186</v>
      </c>
      <c r="F137" s="146" t="s">
        <v>295</v>
      </c>
      <c r="I137" s="147"/>
      <c r="L137" s="32"/>
      <c r="M137" s="148"/>
      <c r="T137" s="53"/>
      <c r="AT137" s="17" t="s">
        <v>186</v>
      </c>
      <c r="AU137" s="17" t="s">
        <v>82</v>
      </c>
    </row>
    <row r="138" spans="2:65" s="12" customFormat="1">
      <c r="B138" s="154"/>
      <c r="D138" s="149" t="s">
        <v>212</v>
      </c>
      <c r="F138" s="156" t="s">
        <v>296</v>
      </c>
      <c r="H138" s="157">
        <v>540</v>
      </c>
      <c r="I138" s="158"/>
      <c r="L138" s="154"/>
      <c r="M138" s="159"/>
      <c r="T138" s="160"/>
      <c r="AT138" s="155" t="s">
        <v>212</v>
      </c>
      <c r="AU138" s="155" t="s">
        <v>82</v>
      </c>
      <c r="AV138" s="12" t="s">
        <v>82</v>
      </c>
      <c r="AW138" s="12" t="s">
        <v>4</v>
      </c>
      <c r="AX138" s="12" t="s">
        <v>80</v>
      </c>
      <c r="AY138" s="155" t="s">
        <v>144</v>
      </c>
    </row>
    <row r="139" spans="2:65" s="1" customFormat="1" ht="33" customHeight="1">
      <c r="B139" s="131"/>
      <c r="C139" s="132" t="s">
        <v>297</v>
      </c>
      <c r="D139" s="132" t="s">
        <v>147</v>
      </c>
      <c r="E139" s="133" t="s">
        <v>298</v>
      </c>
      <c r="F139" s="134" t="s">
        <v>299</v>
      </c>
      <c r="G139" s="135" t="s">
        <v>283</v>
      </c>
      <c r="H139" s="136">
        <v>21.062999999999999</v>
      </c>
      <c r="I139" s="137"/>
      <c r="J139" s="138">
        <f>ROUND(I139*H139,2)</f>
        <v>0</v>
      </c>
      <c r="K139" s="134" t="s">
        <v>184</v>
      </c>
      <c r="L139" s="32"/>
      <c r="M139" s="139" t="s">
        <v>3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166</v>
      </c>
      <c r="AT139" s="143" t="s">
        <v>147</v>
      </c>
      <c r="AU139" s="143" t="s">
        <v>82</v>
      </c>
      <c r="AY139" s="17" t="s">
        <v>144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80</v>
      </c>
      <c r="BK139" s="144">
        <f>ROUND(I139*H139,2)</f>
        <v>0</v>
      </c>
      <c r="BL139" s="17" t="s">
        <v>166</v>
      </c>
      <c r="BM139" s="143" t="s">
        <v>300</v>
      </c>
    </row>
    <row r="140" spans="2:65" s="1" customFormat="1">
      <c r="B140" s="32"/>
      <c r="D140" s="145" t="s">
        <v>186</v>
      </c>
      <c r="F140" s="146" t="s">
        <v>301</v>
      </c>
      <c r="I140" s="147"/>
      <c r="L140" s="32"/>
      <c r="M140" s="148"/>
      <c r="T140" s="53"/>
      <c r="AT140" s="17" t="s">
        <v>186</v>
      </c>
      <c r="AU140" s="17" t="s">
        <v>82</v>
      </c>
    </row>
    <row r="141" spans="2:65" s="1" customFormat="1" ht="44.25" customHeight="1">
      <c r="B141" s="131"/>
      <c r="C141" s="132" t="s">
        <v>302</v>
      </c>
      <c r="D141" s="132" t="s">
        <v>147</v>
      </c>
      <c r="E141" s="133" t="s">
        <v>303</v>
      </c>
      <c r="F141" s="134" t="s">
        <v>304</v>
      </c>
      <c r="G141" s="135" t="s">
        <v>283</v>
      </c>
      <c r="H141" s="136">
        <v>400.197</v>
      </c>
      <c r="I141" s="137"/>
      <c r="J141" s="138">
        <f>ROUND(I141*H141,2)</f>
        <v>0</v>
      </c>
      <c r="K141" s="134" t="s">
        <v>184</v>
      </c>
      <c r="L141" s="32"/>
      <c r="M141" s="139" t="s">
        <v>3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166</v>
      </c>
      <c r="AT141" s="143" t="s">
        <v>147</v>
      </c>
      <c r="AU141" s="143" t="s">
        <v>82</v>
      </c>
      <c r="AY141" s="17" t="s">
        <v>144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80</v>
      </c>
      <c r="BK141" s="144">
        <f>ROUND(I141*H141,2)</f>
        <v>0</v>
      </c>
      <c r="BL141" s="17" t="s">
        <v>166</v>
      </c>
      <c r="BM141" s="143" t="s">
        <v>305</v>
      </c>
    </row>
    <row r="142" spans="2:65" s="1" customFormat="1">
      <c r="B142" s="32"/>
      <c r="D142" s="145" t="s">
        <v>186</v>
      </c>
      <c r="F142" s="146" t="s">
        <v>306</v>
      </c>
      <c r="I142" s="147"/>
      <c r="L142" s="32"/>
      <c r="M142" s="148"/>
      <c r="T142" s="53"/>
      <c r="AT142" s="17" t="s">
        <v>186</v>
      </c>
      <c r="AU142" s="17" t="s">
        <v>82</v>
      </c>
    </row>
    <row r="143" spans="2:65" s="12" customFormat="1">
      <c r="B143" s="154"/>
      <c r="D143" s="149" t="s">
        <v>212</v>
      </c>
      <c r="F143" s="156" t="s">
        <v>307</v>
      </c>
      <c r="H143" s="157">
        <v>400.197</v>
      </c>
      <c r="I143" s="158"/>
      <c r="L143" s="154"/>
      <c r="M143" s="159"/>
      <c r="T143" s="160"/>
      <c r="AT143" s="155" t="s">
        <v>212</v>
      </c>
      <c r="AU143" s="155" t="s">
        <v>82</v>
      </c>
      <c r="AV143" s="12" t="s">
        <v>82</v>
      </c>
      <c r="AW143" s="12" t="s">
        <v>4</v>
      </c>
      <c r="AX143" s="12" t="s">
        <v>80</v>
      </c>
      <c r="AY143" s="155" t="s">
        <v>144</v>
      </c>
    </row>
    <row r="144" spans="2:65" s="1" customFormat="1" ht="44.25" customHeight="1">
      <c r="B144" s="131"/>
      <c r="C144" s="132" t="s">
        <v>308</v>
      </c>
      <c r="D144" s="132" t="s">
        <v>147</v>
      </c>
      <c r="E144" s="133" t="s">
        <v>309</v>
      </c>
      <c r="F144" s="134" t="s">
        <v>310</v>
      </c>
      <c r="G144" s="135" t="s">
        <v>283</v>
      </c>
      <c r="H144" s="136">
        <v>21.053000000000001</v>
      </c>
      <c r="I144" s="137"/>
      <c r="J144" s="138">
        <f>ROUND(I144*H144,2)</f>
        <v>0</v>
      </c>
      <c r="K144" s="134" t="s">
        <v>184</v>
      </c>
      <c r="L144" s="32"/>
      <c r="M144" s="139" t="s">
        <v>3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166</v>
      </c>
      <c r="AT144" s="143" t="s">
        <v>147</v>
      </c>
      <c r="AU144" s="143" t="s">
        <v>82</v>
      </c>
      <c r="AY144" s="17" t="s">
        <v>144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80</v>
      </c>
      <c r="BK144" s="144">
        <f>ROUND(I144*H144,2)</f>
        <v>0</v>
      </c>
      <c r="BL144" s="17" t="s">
        <v>166</v>
      </c>
      <c r="BM144" s="143" t="s">
        <v>311</v>
      </c>
    </row>
    <row r="145" spans="2:65" s="1" customFormat="1">
      <c r="B145" s="32"/>
      <c r="D145" s="145" t="s">
        <v>186</v>
      </c>
      <c r="F145" s="146" t="s">
        <v>312</v>
      </c>
      <c r="I145" s="147"/>
      <c r="L145" s="32"/>
      <c r="M145" s="148"/>
      <c r="T145" s="53"/>
      <c r="AT145" s="17" t="s">
        <v>186</v>
      </c>
      <c r="AU145" s="17" t="s">
        <v>82</v>
      </c>
    </row>
    <row r="146" spans="2:65" s="11" customFormat="1" ht="22.9" customHeight="1">
      <c r="B146" s="119"/>
      <c r="D146" s="120" t="s">
        <v>71</v>
      </c>
      <c r="E146" s="129" t="s">
        <v>313</v>
      </c>
      <c r="F146" s="129" t="s">
        <v>314</v>
      </c>
      <c r="I146" s="122"/>
      <c r="J146" s="130">
        <f>BK146</f>
        <v>0</v>
      </c>
      <c r="L146" s="119"/>
      <c r="M146" s="124"/>
      <c r="P146" s="125">
        <f>SUM(P147:P148)</f>
        <v>0</v>
      </c>
      <c r="R146" s="125">
        <f>SUM(R147:R148)</f>
        <v>0</v>
      </c>
      <c r="T146" s="126">
        <f>SUM(T147:T148)</f>
        <v>0</v>
      </c>
      <c r="AR146" s="120" t="s">
        <v>80</v>
      </c>
      <c r="AT146" s="127" t="s">
        <v>71</v>
      </c>
      <c r="AU146" s="127" t="s">
        <v>80</v>
      </c>
      <c r="AY146" s="120" t="s">
        <v>144</v>
      </c>
      <c r="BK146" s="128">
        <f>SUM(BK147:BK148)</f>
        <v>0</v>
      </c>
    </row>
    <row r="147" spans="2:65" s="1" customFormat="1" ht="66.75" customHeight="1">
      <c r="B147" s="131"/>
      <c r="C147" s="132" t="s">
        <v>8</v>
      </c>
      <c r="D147" s="132" t="s">
        <v>147</v>
      </c>
      <c r="E147" s="133" t="s">
        <v>315</v>
      </c>
      <c r="F147" s="134" t="s">
        <v>316</v>
      </c>
      <c r="G147" s="135" t="s">
        <v>283</v>
      </c>
      <c r="H147" s="136">
        <v>14.146000000000001</v>
      </c>
      <c r="I147" s="137"/>
      <c r="J147" s="138">
        <f>ROUND(I147*H147,2)</f>
        <v>0</v>
      </c>
      <c r="K147" s="134" t="s">
        <v>184</v>
      </c>
      <c r="L147" s="32"/>
      <c r="M147" s="139" t="s">
        <v>3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166</v>
      </c>
      <c r="AT147" s="143" t="s">
        <v>147</v>
      </c>
      <c r="AU147" s="143" t="s">
        <v>82</v>
      </c>
      <c r="AY147" s="17" t="s">
        <v>144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80</v>
      </c>
      <c r="BK147" s="144">
        <f>ROUND(I147*H147,2)</f>
        <v>0</v>
      </c>
      <c r="BL147" s="17" t="s">
        <v>166</v>
      </c>
      <c r="BM147" s="143" t="s">
        <v>317</v>
      </c>
    </row>
    <row r="148" spans="2:65" s="1" customFormat="1">
      <c r="B148" s="32"/>
      <c r="D148" s="145" t="s">
        <v>186</v>
      </c>
      <c r="F148" s="146" t="s">
        <v>318</v>
      </c>
      <c r="I148" s="147"/>
      <c r="L148" s="32"/>
      <c r="M148" s="148"/>
      <c r="T148" s="53"/>
      <c r="AT148" s="17" t="s">
        <v>186</v>
      </c>
      <c r="AU148" s="17" t="s">
        <v>82</v>
      </c>
    </row>
    <row r="149" spans="2:65" s="11" customFormat="1" ht="25.9" customHeight="1">
      <c r="B149" s="119"/>
      <c r="D149" s="120" t="s">
        <v>71</v>
      </c>
      <c r="E149" s="121" t="s">
        <v>319</v>
      </c>
      <c r="F149" s="121" t="s">
        <v>320</v>
      </c>
      <c r="I149" s="122"/>
      <c r="J149" s="123">
        <f>BK149</f>
        <v>0</v>
      </c>
      <c r="L149" s="119"/>
      <c r="M149" s="124"/>
      <c r="P149" s="125">
        <f>P150+P159+P163+P194+P204</f>
        <v>0</v>
      </c>
      <c r="R149" s="125">
        <f>R150+R159+R163+R194+R204</f>
        <v>7.8460858</v>
      </c>
      <c r="T149" s="126">
        <f>T150+T159+T163+T194+T204</f>
        <v>0.62322999999999995</v>
      </c>
      <c r="AR149" s="120" t="s">
        <v>82</v>
      </c>
      <c r="AT149" s="127" t="s">
        <v>71</v>
      </c>
      <c r="AU149" s="127" t="s">
        <v>72</v>
      </c>
      <c r="AY149" s="120" t="s">
        <v>144</v>
      </c>
      <c r="BK149" s="128">
        <f>BK150+BK159+BK163+BK194+BK204</f>
        <v>0</v>
      </c>
    </row>
    <row r="150" spans="2:65" s="11" customFormat="1" ht="22.9" customHeight="1">
      <c r="B150" s="119"/>
      <c r="D150" s="120" t="s">
        <v>71</v>
      </c>
      <c r="E150" s="129" t="s">
        <v>321</v>
      </c>
      <c r="F150" s="129" t="s">
        <v>322</v>
      </c>
      <c r="I150" s="122"/>
      <c r="J150" s="130">
        <f>BK150</f>
        <v>0</v>
      </c>
      <c r="L150" s="119"/>
      <c r="M150" s="124"/>
      <c r="P150" s="125">
        <f>SUM(P151:P158)</f>
        <v>0</v>
      </c>
      <c r="R150" s="125">
        <f>SUM(R151:R158)</f>
        <v>1.3514999999999999E-2</v>
      </c>
      <c r="T150" s="126">
        <f>SUM(T151:T158)</f>
        <v>0</v>
      </c>
      <c r="AR150" s="120" t="s">
        <v>82</v>
      </c>
      <c r="AT150" s="127" t="s">
        <v>71</v>
      </c>
      <c r="AU150" s="127" t="s">
        <v>80</v>
      </c>
      <c r="AY150" s="120" t="s">
        <v>144</v>
      </c>
      <c r="BK150" s="128">
        <f>SUM(BK151:BK158)</f>
        <v>0</v>
      </c>
    </row>
    <row r="151" spans="2:65" s="1" customFormat="1" ht="37.9" customHeight="1">
      <c r="B151" s="131"/>
      <c r="C151" s="132" t="s">
        <v>323</v>
      </c>
      <c r="D151" s="132" t="s">
        <v>147</v>
      </c>
      <c r="E151" s="133" t="s">
        <v>324</v>
      </c>
      <c r="F151" s="134" t="s">
        <v>325</v>
      </c>
      <c r="G151" s="135" t="s">
        <v>209</v>
      </c>
      <c r="H151" s="136">
        <v>4.5</v>
      </c>
      <c r="I151" s="137"/>
      <c r="J151" s="138">
        <f>ROUND(I151*H151,2)</f>
        <v>0</v>
      </c>
      <c r="K151" s="134" t="s">
        <v>184</v>
      </c>
      <c r="L151" s="32"/>
      <c r="M151" s="139" t="s">
        <v>3</v>
      </c>
      <c r="N151" s="140" t="s">
        <v>43</v>
      </c>
      <c r="P151" s="141">
        <f>O151*H151</f>
        <v>0</v>
      </c>
      <c r="Q151" s="141">
        <v>9.7000000000000005E-4</v>
      </c>
      <c r="R151" s="141">
        <f>Q151*H151</f>
        <v>4.365E-3</v>
      </c>
      <c r="S151" s="141">
        <v>0</v>
      </c>
      <c r="T151" s="142">
        <f>S151*H151</f>
        <v>0</v>
      </c>
      <c r="AR151" s="143" t="s">
        <v>166</v>
      </c>
      <c r="AT151" s="143" t="s">
        <v>147</v>
      </c>
      <c r="AU151" s="143" t="s">
        <v>82</v>
      </c>
      <c r="AY151" s="17" t="s">
        <v>144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80</v>
      </c>
      <c r="BK151" s="144">
        <f>ROUND(I151*H151,2)</f>
        <v>0</v>
      </c>
      <c r="BL151" s="17" t="s">
        <v>166</v>
      </c>
      <c r="BM151" s="143" t="s">
        <v>326</v>
      </c>
    </row>
    <row r="152" spans="2:65" s="1" customFormat="1">
      <c r="B152" s="32"/>
      <c r="D152" s="145" t="s">
        <v>186</v>
      </c>
      <c r="F152" s="146" t="s">
        <v>327</v>
      </c>
      <c r="I152" s="147"/>
      <c r="L152" s="32"/>
      <c r="M152" s="148"/>
      <c r="T152" s="53"/>
      <c r="AT152" s="17" t="s">
        <v>186</v>
      </c>
      <c r="AU152" s="17" t="s">
        <v>82</v>
      </c>
    </row>
    <row r="153" spans="2:65" s="12" customFormat="1">
      <c r="B153" s="154"/>
      <c r="D153" s="149" t="s">
        <v>212</v>
      </c>
      <c r="E153" s="155" t="s">
        <v>3</v>
      </c>
      <c r="F153" s="156" t="s">
        <v>328</v>
      </c>
      <c r="H153" s="157">
        <v>4.5</v>
      </c>
      <c r="I153" s="158"/>
      <c r="L153" s="154"/>
      <c r="M153" s="159"/>
      <c r="T153" s="160"/>
      <c r="AT153" s="155" t="s">
        <v>212</v>
      </c>
      <c r="AU153" s="155" t="s">
        <v>82</v>
      </c>
      <c r="AV153" s="12" t="s">
        <v>82</v>
      </c>
      <c r="AW153" s="12" t="s">
        <v>34</v>
      </c>
      <c r="AX153" s="12" t="s">
        <v>80</v>
      </c>
      <c r="AY153" s="155" t="s">
        <v>144</v>
      </c>
    </row>
    <row r="154" spans="2:65" s="1" customFormat="1" ht="24.2" customHeight="1">
      <c r="B154" s="131"/>
      <c r="C154" s="132" t="s">
        <v>329</v>
      </c>
      <c r="D154" s="132" t="s">
        <v>147</v>
      </c>
      <c r="E154" s="133" t="s">
        <v>330</v>
      </c>
      <c r="F154" s="134" t="s">
        <v>331</v>
      </c>
      <c r="G154" s="135" t="s">
        <v>248</v>
      </c>
      <c r="H154" s="136">
        <v>1</v>
      </c>
      <c r="I154" s="137"/>
      <c r="J154" s="138">
        <f>ROUND(I154*H154,2)</f>
        <v>0</v>
      </c>
      <c r="K154" s="134" t="s">
        <v>184</v>
      </c>
      <c r="L154" s="32"/>
      <c r="M154" s="139" t="s">
        <v>3</v>
      </c>
      <c r="N154" s="140" t="s">
        <v>43</v>
      </c>
      <c r="P154" s="141">
        <f>O154*H154</f>
        <v>0</v>
      </c>
      <c r="Q154" s="141">
        <v>1.15E-3</v>
      </c>
      <c r="R154" s="141">
        <f>Q154*H154</f>
        <v>1.15E-3</v>
      </c>
      <c r="S154" s="141">
        <v>0</v>
      </c>
      <c r="T154" s="142">
        <f>S154*H154</f>
        <v>0</v>
      </c>
      <c r="AR154" s="143" t="s">
        <v>286</v>
      </c>
      <c r="AT154" s="143" t="s">
        <v>147</v>
      </c>
      <c r="AU154" s="143" t="s">
        <v>82</v>
      </c>
      <c r="AY154" s="17" t="s">
        <v>144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80</v>
      </c>
      <c r="BK154" s="144">
        <f>ROUND(I154*H154,2)</f>
        <v>0</v>
      </c>
      <c r="BL154" s="17" t="s">
        <v>286</v>
      </c>
      <c r="BM154" s="143" t="s">
        <v>332</v>
      </c>
    </row>
    <row r="155" spans="2:65" s="1" customFormat="1">
      <c r="B155" s="32"/>
      <c r="D155" s="145" t="s">
        <v>186</v>
      </c>
      <c r="F155" s="146" t="s">
        <v>333</v>
      </c>
      <c r="I155" s="147"/>
      <c r="L155" s="32"/>
      <c r="M155" s="148"/>
      <c r="T155" s="53"/>
      <c r="AT155" s="17" t="s">
        <v>186</v>
      </c>
      <c r="AU155" s="17" t="s">
        <v>82</v>
      </c>
    </row>
    <row r="156" spans="2:65" s="1" customFormat="1" ht="104.45" customHeight="1">
      <c r="B156" s="131"/>
      <c r="C156" s="161" t="s">
        <v>334</v>
      </c>
      <c r="D156" s="161" t="s">
        <v>335</v>
      </c>
      <c r="E156" s="162" t="s">
        <v>336</v>
      </c>
      <c r="F156" s="163" t="s">
        <v>337</v>
      </c>
      <c r="G156" s="164" t="s">
        <v>248</v>
      </c>
      <c r="H156" s="165">
        <v>1</v>
      </c>
      <c r="I156" s="166"/>
      <c r="J156" s="167">
        <f>ROUND(I156*H156,2)</f>
        <v>0</v>
      </c>
      <c r="K156" s="163" t="s">
        <v>3</v>
      </c>
      <c r="L156" s="168"/>
      <c r="M156" s="169" t="s">
        <v>3</v>
      </c>
      <c r="N156" s="170" t="s">
        <v>43</v>
      </c>
      <c r="P156" s="141">
        <f>O156*H156</f>
        <v>0</v>
      </c>
      <c r="Q156" s="141">
        <v>8.0000000000000002E-3</v>
      </c>
      <c r="R156" s="141">
        <f>Q156*H156</f>
        <v>8.0000000000000002E-3</v>
      </c>
      <c r="S156" s="141">
        <v>0</v>
      </c>
      <c r="T156" s="142">
        <f>S156*H156</f>
        <v>0</v>
      </c>
      <c r="AR156" s="143" t="s">
        <v>338</v>
      </c>
      <c r="AT156" s="143" t="s">
        <v>335</v>
      </c>
      <c r="AU156" s="143" t="s">
        <v>82</v>
      </c>
      <c r="AY156" s="17" t="s">
        <v>144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80</v>
      </c>
      <c r="BK156" s="144">
        <f>ROUND(I156*H156,2)</f>
        <v>0</v>
      </c>
      <c r="BL156" s="17" t="s">
        <v>286</v>
      </c>
      <c r="BM156" s="143" t="s">
        <v>339</v>
      </c>
    </row>
    <row r="157" spans="2:65" s="1" customFormat="1" ht="55.5" customHeight="1">
      <c r="B157" s="131"/>
      <c r="C157" s="132" t="s">
        <v>340</v>
      </c>
      <c r="D157" s="132" t="s">
        <v>147</v>
      </c>
      <c r="E157" s="133" t="s">
        <v>341</v>
      </c>
      <c r="F157" s="134" t="s">
        <v>342</v>
      </c>
      <c r="G157" s="135" t="s">
        <v>283</v>
      </c>
      <c r="H157" s="136">
        <v>8.9999999999999993E-3</v>
      </c>
      <c r="I157" s="137"/>
      <c r="J157" s="138">
        <f>ROUND(I157*H157,2)</f>
        <v>0</v>
      </c>
      <c r="K157" s="134" t="s">
        <v>184</v>
      </c>
      <c r="L157" s="32"/>
      <c r="M157" s="139" t="s">
        <v>3</v>
      </c>
      <c r="N157" s="14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286</v>
      </c>
      <c r="AT157" s="143" t="s">
        <v>147</v>
      </c>
      <c r="AU157" s="143" t="s">
        <v>82</v>
      </c>
      <c r="AY157" s="17" t="s">
        <v>144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80</v>
      </c>
      <c r="BK157" s="144">
        <f>ROUND(I157*H157,2)</f>
        <v>0</v>
      </c>
      <c r="BL157" s="17" t="s">
        <v>286</v>
      </c>
      <c r="BM157" s="143" t="s">
        <v>343</v>
      </c>
    </row>
    <row r="158" spans="2:65" s="1" customFormat="1">
      <c r="B158" s="32"/>
      <c r="D158" s="145" t="s">
        <v>186</v>
      </c>
      <c r="F158" s="146" t="s">
        <v>344</v>
      </c>
      <c r="I158" s="147"/>
      <c r="L158" s="32"/>
      <c r="M158" s="148"/>
      <c r="T158" s="53"/>
      <c r="AT158" s="17" t="s">
        <v>186</v>
      </c>
      <c r="AU158" s="17" t="s">
        <v>82</v>
      </c>
    </row>
    <row r="159" spans="2:65" s="11" customFormat="1" ht="22.9" customHeight="1">
      <c r="B159" s="119"/>
      <c r="D159" s="120" t="s">
        <v>71</v>
      </c>
      <c r="E159" s="129" t="s">
        <v>345</v>
      </c>
      <c r="F159" s="129" t="s">
        <v>346</v>
      </c>
      <c r="I159" s="122"/>
      <c r="J159" s="130">
        <f>BK159</f>
        <v>0</v>
      </c>
      <c r="L159" s="119"/>
      <c r="M159" s="124"/>
      <c r="P159" s="125">
        <f>SUM(P160:P162)</f>
        <v>0</v>
      </c>
      <c r="R159" s="125">
        <f>SUM(R160:R162)</f>
        <v>2.2000000000000001E-3</v>
      </c>
      <c r="T159" s="126">
        <f>SUM(T160:T162)</f>
        <v>2.2300000000000002E-3</v>
      </c>
      <c r="AR159" s="120" t="s">
        <v>82</v>
      </c>
      <c r="AT159" s="127" t="s">
        <v>71</v>
      </c>
      <c r="AU159" s="127" t="s">
        <v>80</v>
      </c>
      <c r="AY159" s="120" t="s">
        <v>144</v>
      </c>
      <c r="BK159" s="128">
        <f>SUM(BK160:BK162)</f>
        <v>0</v>
      </c>
    </row>
    <row r="160" spans="2:65" s="1" customFormat="1" ht="24.2" customHeight="1">
      <c r="B160" s="131"/>
      <c r="C160" s="132" t="s">
        <v>347</v>
      </c>
      <c r="D160" s="132" t="s">
        <v>147</v>
      </c>
      <c r="E160" s="133" t="s">
        <v>348</v>
      </c>
      <c r="F160" s="134" t="s">
        <v>349</v>
      </c>
      <c r="G160" s="135" t="s">
        <v>248</v>
      </c>
      <c r="H160" s="136">
        <v>1</v>
      </c>
      <c r="I160" s="137"/>
      <c r="J160" s="138">
        <f>ROUND(I160*H160,2)</f>
        <v>0</v>
      </c>
      <c r="K160" s="134" t="s">
        <v>184</v>
      </c>
      <c r="L160" s="32"/>
      <c r="M160" s="139" t="s">
        <v>3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2.2300000000000002E-3</v>
      </c>
      <c r="T160" s="142">
        <f>S160*H160</f>
        <v>2.2300000000000002E-3</v>
      </c>
      <c r="AR160" s="143" t="s">
        <v>286</v>
      </c>
      <c r="AT160" s="143" t="s">
        <v>147</v>
      </c>
      <c r="AU160" s="143" t="s">
        <v>82</v>
      </c>
      <c r="AY160" s="17" t="s">
        <v>144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80</v>
      </c>
      <c r="BK160" s="144">
        <f>ROUND(I160*H160,2)</f>
        <v>0</v>
      </c>
      <c r="BL160" s="17" t="s">
        <v>286</v>
      </c>
      <c r="BM160" s="143" t="s">
        <v>350</v>
      </c>
    </row>
    <row r="161" spans="2:65" s="1" customFormat="1">
      <c r="B161" s="32"/>
      <c r="D161" s="145" t="s">
        <v>186</v>
      </c>
      <c r="F161" s="146" t="s">
        <v>351</v>
      </c>
      <c r="I161" s="147"/>
      <c r="L161" s="32"/>
      <c r="M161" s="148"/>
      <c r="T161" s="53"/>
      <c r="AT161" s="17" t="s">
        <v>186</v>
      </c>
      <c r="AU161" s="17" t="s">
        <v>82</v>
      </c>
    </row>
    <row r="162" spans="2:65" s="1" customFormat="1" ht="16.5" customHeight="1">
      <c r="B162" s="131"/>
      <c r="C162" s="161" t="s">
        <v>352</v>
      </c>
      <c r="D162" s="161" t="s">
        <v>335</v>
      </c>
      <c r="E162" s="162" t="s">
        <v>353</v>
      </c>
      <c r="F162" s="163" t="s">
        <v>354</v>
      </c>
      <c r="G162" s="164" t="s">
        <v>248</v>
      </c>
      <c r="H162" s="165">
        <v>1</v>
      </c>
      <c r="I162" s="166"/>
      <c r="J162" s="167">
        <f>ROUND(I162*H162,2)</f>
        <v>0</v>
      </c>
      <c r="K162" s="163" t="s">
        <v>184</v>
      </c>
      <c r="L162" s="168"/>
      <c r="M162" s="169" t="s">
        <v>3</v>
      </c>
      <c r="N162" s="170" t="s">
        <v>43</v>
      </c>
      <c r="P162" s="141">
        <f>O162*H162</f>
        <v>0</v>
      </c>
      <c r="Q162" s="141">
        <v>2.2000000000000001E-3</v>
      </c>
      <c r="R162" s="141">
        <f>Q162*H162</f>
        <v>2.2000000000000001E-3</v>
      </c>
      <c r="S162" s="141">
        <v>0</v>
      </c>
      <c r="T162" s="142">
        <f>S162*H162</f>
        <v>0</v>
      </c>
      <c r="AR162" s="143" t="s">
        <v>338</v>
      </c>
      <c r="AT162" s="143" t="s">
        <v>335</v>
      </c>
      <c r="AU162" s="143" t="s">
        <v>82</v>
      </c>
      <c r="AY162" s="17" t="s">
        <v>144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80</v>
      </c>
      <c r="BK162" s="144">
        <f>ROUND(I162*H162,2)</f>
        <v>0</v>
      </c>
      <c r="BL162" s="17" t="s">
        <v>286</v>
      </c>
      <c r="BM162" s="143" t="s">
        <v>355</v>
      </c>
    </row>
    <row r="163" spans="2:65" s="11" customFormat="1" ht="22.9" customHeight="1">
      <c r="B163" s="119"/>
      <c r="D163" s="120" t="s">
        <v>71</v>
      </c>
      <c r="E163" s="129" t="s">
        <v>356</v>
      </c>
      <c r="F163" s="129" t="s">
        <v>357</v>
      </c>
      <c r="I163" s="122"/>
      <c r="J163" s="130">
        <f>BK163</f>
        <v>0</v>
      </c>
      <c r="L163" s="119"/>
      <c r="M163" s="124"/>
      <c r="P163" s="125">
        <f>SUM(P164:P193)</f>
        <v>0</v>
      </c>
      <c r="R163" s="125">
        <f>SUM(R164:R193)</f>
        <v>0.32285199999999997</v>
      </c>
      <c r="T163" s="126">
        <f>SUM(T164:T193)</f>
        <v>0.621</v>
      </c>
      <c r="AR163" s="120" t="s">
        <v>82</v>
      </c>
      <c r="AT163" s="127" t="s">
        <v>71</v>
      </c>
      <c r="AU163" s="127" t="s">
        <v>80</v>
      </c>
      <c r="AY163" s="120" t="s">
        <v>144</v>
      </c>
      <c r="BK163" s="128">
        <f>SUM(BK164:BK193)</f>
        <v>0</v>
      </c>
    </row>
    <row r="164" spans="2:65" s="1" customFormat="1" ht="33" customHeight="1">
      <c r="B164" s="131"/>
      <c r="C164" s="132" t="s">
        <v>358</v>
      </c>
      <c r="D164" s="132" t="s">
        <v>147</v>
      </c>
      <c r="E164" s="133" t="s">
        <v>359</v>
      </c>
      <c r="F164" s="134" t="s">
        <v>360</v>
      </c>
      <c r="G164" s="135" t="s">
        <v>242</v>
      </c>
      <c r="H164" s="136">
        <v>62.1</v>
      </c>
      <c r="I164" s="137"/>
      <c r="J164" s="138">
        <f>ROUND(I164*H164,2)</f>
        <v>0</v>
      </c>
      <c r="K164" s="134" t="s">
        <v>184</v>
      </c>
      <c r="L164" s="32"/>
      <c r="M164" s="139" t="s">
        <v>3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0.01</v>
      </c>
      <c r="T164" s="142">
        <f>S164*H164</f>
        <v>0.621</v>
      </c>
      <c r="AR164" s="143" t="s">
        <v>286</v>
      </c>
      <c r="AT164" s="143" t="s">
        <v>147</v>
      </c>
      <c r="AU164" s="143" t="s">
        <v>82</v>
      </c>
      <c r="AY164" s="17" t="s">
        <v>144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80</v>
      </c>
      <c r="BK164" s="144">
        <f>ROUND(I164*H164,2)</f>
        <v>0</v>
      </c>
      <c r="BL164" s="17" t="s">
        <v>286</v>
      </c>
      <c r="BM164" s="143" t="s">
        <v>361</v>
      </c>
    </row>
    <row r="165" spans="2:65" s="1" customFormat="1">
      <c r="B165" s="32"/>
      <c r="D165" s="145" t="s">
        <v>186</v>
      </c>
      <c r="F165" s="146" t="s">
        <v>362</v>
      </c>
      <c r="I165" s="147"/>
      <c r="L165" s="32"/>
      <c r="M165" s="148"/>
      <c r="T165" s="53"/>
      <c r="AT165" s="17" t="s">
        <v>186</v>
      </c>
      <c r="AU165" s="17" t="s">
        <v>82</v>
      </c>
    </row>
    <row r="166" spans="2:65" s="1" customFormat="1">
      <c r="B166" s="32"/>
      <c r="D166" s="149" t="s">
        <v>188</v>
      </c>
      <c r="F166" s="150" t="s">
        <v>363</v>
      </c>
      <c r="I166" s="147"/>
      <c r="L166" s="32"/>
      <c r="M166" s="148"/>
      <c r="T166" s="53"/>
      <c r="AT166" s="17" t="s">
        <v>188</v>
      </c>
      <c r="AU166" s="17" t="s">
        <v>82</v>
      </c>
    </row>
    <row r="167" spans="2:65" s="12" customFormat="1">
      <c r="B167" s="154"/>
      <c r="D167" s="149" t="s">
        <v>212</v>
      </c>
      <c r="E167" s="155" t="s">
        <v>3</v>
      </c>
      <c r="F167" s="156" t="s">
        <v>364</v>
      </c>
      <c r="H167" s="157">
        <v>62.1</v>
      </c>
      <c r="I167" s="158"/>
      <c r="L167" s="154"/>
      <c r="M167" s="159"/>
      <c r="T167" s="160"/>
      <c r="AT167" s="155" t="s">
        <v>212</v>
      </c>
      <c r="AU167" s="155" t="s">
        <v>82</v>
      </c>
      <c r="AV167" s="12" t="s">
        <v>82</v>
      </c>
      <c r="AW167" s="12" t="s">
        <v>34</v>
      </c>
      <c r="AX167" s="12" t="s">
        <v>80</v>
      </c>
      <c r="AY167" s="155" t="s">
        <v>144</v>
      </c>
    </row>
    <row r="168" spans="2:65" s="1" customFormat="1" ht="24.2" customHeight="1">
      <c r="B168" s="131"/>
      <c r="C168" s="132" t="s">
        <v>365</v>
      </c>
      <c r="D168" s="132" t="s">
        <v>147</v>
      </c>
      <c r="E168" s="133" t="s">
        <v>366</v>
      </c>
      <c r="F168" s="134" t="s">
        <v>367</v>
      </c>
      <c r="G168" s="135" t="s">
        <v>368</v>
      </c>
      <c r="H168" s="136">
        <v>3751.7</v>
      </c>
      <c r="I168" s="137"/>
      <c r="J168" s="138">
        <f>ROUND(I168*H168,2)</f>
        <v>0</v>
      </c>
      <c r="K168" s="134" t="s">
        <v>184</v>
      </c>
      <c r="L168" s="32"/>
      <c r="M168" s="139" t="s">
        <v>3</v>
      </c>
      <c r="N168" s="140" t="s">
        <v>43</v>
      </c>
      <c r="P168" s="141">
        <f>O168*H168</f>
        <v>0</v>
      </c>
      <c r="Q168" s="141">
        <v>6.0000000000000002E-5</v>
      </c>
      <c r="R168" s="141">
        <f>Q168*H168</f>
        <v>0.225102</v>
      </c>
      <c r="S168" s="141">
        <v>0</v>
      </c>
      <c r="T168" s="142">
        <f>S168*H168</f>
        <v>0</v>
      </c>
      <c r="AR168" s="143" t="s">
        <v>286</v>
      </c>
      <c r="AT168" s="143" t="s">
        <v>147</v>
      </c>
      <c r="AU168" s="143" t="s">
        <v>82</v>
      </c>
      <c r="AY168" s="17" t="s">
        <v>144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80</v>
      </c>
      <c r="BK168" s="144">
        <f>ROUND(I168*H168,2)</f>
        <v>0</v>
      </c>
      <c r="BL168" s="17" t="s">
        <v>286</v>
      </c>
      <c r="BM168" s="143" t="s">
        <v>369</v>
      </c>
    </row>
    <row r="169" spans="2:65" s="1" customFormat="1">
      <c r="B169" s="32"/>
      <c r="D169" s="145" t="s">
        <v>186</v>
      </c>
      <c r="F169" s="146" t="s">
        <v>370</v>
      </c>
      <c r="I169" s="147"/>
      <c r="L169" s="32"/>
      <c r="M169" s="148"/>
      <c r="T169" s="53"/>
      <c r="AT169" s="17" t="s">
        <v>186</v>
      </c>
      <c r="AU169" s="17" t="s">
        <v>82</v>
      </c>
    </row>
    <row r="170" spans="2:65" s="1" customFormat="1">
      <c r="B170" s="32"/>
      <c r="D170" s="149" t="s">
        <v>188</v>
      </c>
      <c r="F170" s="150" t="s">
        <v>371</v>
      </c>
      <c r="I170" s="147"/>
      <c r="L170" s="32"/>
      <c r="M170" s="148"/>
      <c r="T170" s="53"/>
      <c r="AT170" s="17" t="s">
        <v>188</v>
      </c>
      <c r="AU170" s="17" t="s">
        <v>82</v>
      </c>
    </row>
    <row r="171" spans="2:65" s="12" customFormat="1">
      <c r="B171" s="154"/>
      <c r="D171" s="149" t="s">
        <v>212</v>
      </c>
      <c r="E171" s="155" t="s">
        <v>3</v>
      </c>
      <c r="F171" s="156" t="s">
        <v>372</v>
      </c>
      <c r="H171" s="157">
        <v>3751.7</v>
      </c>
      <c r="I171" s="158"/>
      <c r="L171" s="154"/>
      <c r="M171" s="159"/>
      <c r="T171" s="160"/>
      <c r="AT171" s="155" t="s">
        <v>212</v>
      </c>
      <c r="AU171" s="155" t="s">
        <v>82</v>
      </c>
      <c r="AV171" s="12" t="s">
        <v>82</v>
      </c>
      <c r="AW171" s="12" t="s">
        <v>34</v>
      </c>
      <c r="AX171" s="12" t="s">
        <v>80</v>
      </c>
      <c r="AY171" s="155" t="s">
        <v>144</v>
      </c>
    </row>
    <row r="172" spans="2:65" s="1" customFormat="1" ht="37.9" customHeight="1">
      <c r="B172" s="131"/>
      <c r="C172" s="161" t="s">
        <v>373</v>
      </c>
      <c r="D172" s="161" t="s">
        <v>335</v>
      </c>
      <c r="E172" s="162" t="s">
        <v>374</v>
      </c>
      <c r="F172" s="163" t="s">
        <v>375</v>
      </c>
      <c r="G172" s="164" t="s">
        <v>248</v>
      </c>
      <c r="H172" s="165">
        <v>31</v>
      </c>
      <c r="I172" s="166"/>
      <c r="J172" s="167">
        <f>ROUND(I172*H172,2)</f>
        <v>0</v>
      </c>
      <c r="K172" s="163" t="s">
        <v>3</v>
      </c>
      <c r="L172" s="168"/>
      <c r="M172" s="169" t="s">
        <v>3</v>
      </c>
      <c r="N172" s="170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338</v>
      </c>
      <c r="AT172" s="143" t="s">
        <v>335</v>
      </c>
      <c r="AU172" s="143" t="s">
        <v>82</v>
      </c>
      <c r="AY172" s="17" t="s">
        <v>144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80</v>
      </c>
      <c r="BK172" s="144">
        <f>ROUND(I172*H172,2)</f>
        <v>0</v>
      </c>
      <c r="BL172" s="17" t="s">
        <v>286</v>
      </c>
      <c r="BM172" s="143" t="s">
        <v>376</v>
      </c>
    </row>
    <row r="173" spans="2:65" s="12" customFormat="1">
      <c r="B173" s="154"/>
      <c r="D173" s="149" t="s">
        <v>212</v>
      </c>
      <c r="E173" s="155" t="s">
        <v>3</v>
      </c>
      <c r="F173" s="156" t="s">
        <v>377</v>
      </c>
      <c r="H173" s="157">
        <v>31</v>
      </c>
      <c r="I173" s="158"/>
      <c r="L173" s="154"/>
      <c r="M173" s="159"/>
      <c r="T173" s="160"/>
      <c r="AT173" s="155" t="s">
        <v>212</v>
      </c>
      <c r="AU173" s="155" t="s">
        <v>82</v>
      </c>
      <c r="AV173" s="12" t="s">
        <v>82</v>
      </c>
      <c r="AW173" s="12" t="s">
        <v>34</v>
      </c>
      <c r="AX173" s="12" t="s">
        <v>80</v>
      </c>
      <c r="AY173" s="155" t="s">
        <v>144</v>
      </c>
    </row>
    <row r="174" spans="2:65" s="1" customFormat="1" ht="104.45" customHeight="1">
      <c r="B174" s="131"/>
      <c r="C174" s="161" t="s">
        <v>378</v>
      </c>
      <c r="D174" s="161" t="s">
        <v>335</v>
      </c>
      <c r="E174" s="162" t="s">
        <v>379</v>
      </c>
      <c r="F174" s="163" t="s">
        <v>380</v>
      </c>
      <c r="G174" s="164" t="s">
        <v>368</v>
      </c>
      <c r="H174" s="165">
        <v>2860</v>
      </c>
      <c r="I174" s="166"/>
      <c r="J174" s="167">
        <f>ROUND(I174*H174,2)</f>
        <v>0</v>
      </c>
      <c r="K174" s="163" t="s">
        <v>3</v>
      </c>
      <c r="L174" s="168"/>
      <c r="M174" s="169" t="s">
        <v>3</v>
      </c>
      <c r="N174" s="17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338</v>
      </c>
      <c r="AT174" s="143" t="s">
        <v>335</v>
      </c>
      <c r="AU174" s="143" t="s">
        <v>82</v>
      </c>
      <c r="AY174" s="17" t="s">
        <v>144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80</v>
      </c>
      <c r="BK174" s="144">
        <f>ROUND(I174*H174,2)</f>
        <v>0</v>
      </c>
      <c r="BL174" s="17" t="s">
        <v>286</v>
      </c>
      <c r="BM174" s="143" t="s">
        <v>381</v>
      </c>
    </row>
    <row r="175" spans="2:65" s="12" customFormat="1">
      <c r="B175" s="154"/>
      <c r="D175" s="149" t="s">
        <v>212</v>
      </c>
      <c r="E175" s="155" t="s">
        <v>3</v>
      </c>
      <c r="F175" s="156" t="s">
        <v>382</v>
      </c>
      <c r="H175" s="157">
        <v>2860</v>
      </c>
      <c r="I175" s="158"/>
      <c r="L175" s="154"/>
      <c r="M175" s="159"/>
      <c r="T175" s="160"/>
      <c r="AT175" s="155" t="s">
        <v>212</v>
      </c>
      <c r="AU175" s="155" t="s">
        <v>82</v>
      </c>
      <c r="AV175" s="12" t="s">
        <v>82</v>
      </c>
      <c r="AW175" s="12" t="s">
        <v>34</v>
      </c>
      <c r="AX175" s="12" t="s">
        <v>80</v>
      </c>
      <c r="AY175" s="155" t="s">
        <v>144</v>
      </c>
    </row>
    <row r="176" spans="2:65" s="1" customFormat="1" ht="21.75" customHeight="1">
      <c r="B176" s="131"/>
      <c r="C176" s="161" t="s">
        <v>338</v>
      </c>
      <c r="D176" s="161" t="s">
        <v>335</v>
      </c>
      <c r="E176" s="162" t="s">
        <v>383</v>
      </c>
      <c r="F176" s="163" t="s">
        <v>384</v>
      </c>
      <c r="G176" s="164" t="s">
        <v>368</v>
      </c>
      <c r="H176" s="165">
        <v>250</v>
      </c>
      <c r="I176" s="166"/>
      <c r="J176" s="167">
        <f>ROUND(I176*H176,2)</f>
        <v>0</v>
      </c>
      <c r="K176" s="163" t="s">
        <v>3</v>
      </c>
      <c r="L176" s="168"/>
      <c r="M176" s="169" t="s">
        <v>3</v>
      </c>
      <c r="N176" s="17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338</v>
      </c>
      <c r="AT176" s="143" t="s">
        <v>335</v>
      </c>
      <c r="AU176" s="143" t="s">
        <v>82</v>
      </c>
      <c r="AY176" s="17" t="s">
        <v>144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80</v>
      </c>
      <c r="BK176" s="144">
        <f>ROUND(I176*H176,2)</f>
        <v>0</v>
      </c>
      <c r="BL176" s="17" t="s">
        <v>286</v>
      </c>
      <c r="BM176" s="143" t="s">
        <v>385</v>
      </c>
    </row>
    <row r="177" spans="2:65" s="12" customFormat="1">
      <c r="B177" s="154"/>
      <c r="D177" s="149" t="s">
        <v>212</v>
      </c>
      <c r="E177" s="155" t="s">
        <v>3</v>
      </c>
      <c r="F177" s="156" t="s">
        <v>386</v>
      </c>
      <c r="H177" s="157">
        <v>250</v>
      </c>
      <c r="I177" s="158"/>
      <c r="L177" s="154"/>
      <c r="M177" s="159"/>
      <c r="T177" s="160"/>
      <c r="AT177" s="155" t="s">
        <v>212</v>
      </c>
      <c r="AU177" s="155" t="s">
        <v>82</v>
      </c>
      <c r="AV177" s="12" t="s">
        <v>82</v>
      </c>
      <c r="AW177" s="12" t="s">
        <v>34</v>
      </c>
      <c r="AX177" s="12" t="s">
        <v>80</v>
      </c>
      <c r="AY177" s="155" t="s">
        <v>144</v>
      </c>
    </row>
    <row r="178" spans="2:65" s="1" customFormat="1" ht="24.2" customHeight="1">
      <c r="B178" s="131"/>
      <c r="C178" s="132" t="s">
        <v>387</v>
      </c>
      <c r="D178" s="132" t="s">
        <v>147</v>
      </c>
      <c r="E178" s="133" t="s">
        <v>388</v>
      </c>
      <c r="F178" s="134" t="s">
        <v>389</v>
      </c>
      <c r="G178" s="135" t="s">
        <v>368</v>
      </c>
      <c r="H178" s="136">
        <v>620</v>
      </c>
      <c r="I178" s="137"/>
      <c r="J178" s="138">
        <f>ROUND(I178*H178,2)</f>
        <v>0</v>
      </c>
      <c r="K178" s="134" t="s">
        <v>184</v>
      </c>
      <c r="L178" s="32"/>
      <c r="M178" s="139" t="s">
        <v>3</v>
      </c>
      <c r="N178" s="140" t="s">
        <v>43</v>
      </c>
      <c r="P178" s="141">
        <f>O178*H178</f>
        <v>0</v>
      </c>
      <c r="Q178" s="141">
        <v>5.0000000000000002E-5</v>
      </c>
      <c r="R178" s="141">
        <f>Q178*H178</f>
        <v>3.1E-2</v>
      </c>
      <c r="S178" s="141">
        <v>0</v>
      </c>
      <c r="T178" s="142">
        <f>S178*H178</f>
        <v>0</v>
      </c>
      <c r="AR178" s="143" t="s">
        <v>286</v>
      </c>
      <c r="AT178" s="143" t="s">
        <v>147</v>
      </c>
      <c r="AU178" s="143" t="s">
        <v>82</v>
      </c>
      <c r="AY178" s="17" t="s">
        <v>144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80</v>
      </c>
      <c r="BK178" s="144">
        <f>ROUND(I178*H178,2)</f>
        <v>0</v>
      </c>
      <c r="BL178" s="17" t="s">
        <v>286</v>
      </c>
      <c r="BM178" s="143" t="s">
        <v>390</v>
      </c>
    </row>
    <row r="179" spans="2:65" s="1" customFormat="1">
      <c r="B179" s="32"/>
      <c r="D179" s="145" t="s">
        <v>186</v>
      </c>
      <c r="F179" s="146" t="s">
        <v>391</v>
      </c>
      <c r="I179" s="147"/>
      <c r="L179" s="32"/>
      <c r="M179" s="148"/>
      <c r="T179" s="53"/>
      <c r="AT179" s="17" t="s">
        <v>186</v>
      </c>
      <c r="AU179" s="17" t="s">
        <v>82</v>
      </c>
    </row>
    <row r="180" spans="2:65" s="1" customFormat="1" ht="90.75" customHeight="1">
      <c r="B180" s="131"/>
      <c r="C180" s="161" t="s">
        <v>392</v>
      </c>
      <c r="D180" s="161" t="s">
        <v>335</v>
      </c>
      <c r="E180" s="162" t="s">
        <v>393</v>
      </c>
      <c r="F180" s="163" t="s">
        <v>394</v>
      </c>
      <c r="G180" s="164" t="s">
        <v>368</v>
      </c>
      <c r="H180" s="165">
        <v>620</v>
      </c>
      <c r="I180" s="166"/>
      <c r="J180" s="167">
        <f>ROUND(I180*H180,2)</f>
        <v>0</v>
      </c>
      <c r="K180" s="163" t="s">
        <v>3</v>
      </c>
      <c r="L180" s="168"/>
      <c r="M180" s="169" t="s">
        <v>3</v>
      </c>
      <c r="N180" s="170" t="s">
        <v>43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338</v>
      </c>
      <c r="AT180" s="143" t="s">
        <v>335</v>
      </c>
      <c r="AU180" s="143" t="s">
        <v>82</v>
      </c>
      <c r="AY180" s="17" t="s">
        <v>144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80</v>
      </c>
      <c r="BK180" s="144">
        <f>ROUND(I180*H180,2)</f>
        <v>0</v>
      </c>
      <c r="BL180" s="17" t="s">
        <v>286</v>
      </c>
      <c r="BM180" s="143" t="s">
        <v>395</v>
      </c>
    </row>
    <row r="181" spans="2:65" s="12" customFormat="1">
      <c r="B181" s="154"/>
      <c r="D181" s="149" t="s">
        <v>212</v>
      </c>
      <c r="E181" s="155" t="s">
        <v>3</v>
      </c>
      <c r="F181" s="156" t="s">
        <v>396</v>
      </c>
      <c r="H181" s="157">
        <v>620</v>
      </c>
      <c r="I181" s="158"/>
      <c r="L181" s="154"/>
      <c r="M181" s="159"/>
      <c r="T181" s="160"/>
      <c r="AT181" s="155" t="s">
        <v>212</v>
      </c>
      <c r="AU181" s="155" t="s">
        <v>82</v>
      </c>
      <c r="AV181" s="12" t="s">
        <v>82</v>
      </c>
      <c r="AW181" s="12" t="s">
        <v>34</v>
      </c>
      <c r="AX181" s="12" t="s">
        <v>80</v>
      </c>
      <c r="AY181" s="155" t="s">
        <v>144</v>
      </c>
    </row>
    <row r="182" spans="2:65" s="1" customFormat="1" ht="24.2" customHeight="1">
      <c r="B182" s="131"/>
      <c r="C182" s="132" t="s">
        <v>397</v>
      </c>
      <c r="D182" s="132" t="s">
        <v>147</v>
      </c>
      <c r="E182" s="133" t="s">
        <v>398</v>
      </c>
      <c r="F182" s="134" t="s">
        <v>399</v>
      </c>
      <c r="G182" s="135" t="s">
        <v>368</v>
      </c>
      <c r="H182" s="136">
        <v>335</v>
      </c>
      <c r="I182" s="137"/>
      <c r="J182" s="138">
        <f>ROUND(I182*H182,2)</f>
        <v>0</v>
      </c>
      <c r="K182" s="134" t="s">
        <v>184</v>
      </c>
      <c r="L182" s="32"/>
      <c r="M182" s="139" t="s">
        <v>3</v>
      </c>
      <c r="N182" s="140" t="s">
        <v>43</v>
      </c>
      <c r="P182" s="141">
        <f>O182*H182</f>
        <v>0</v>
      </c>
      <c r="Q182" s="141">
        <v>5.0000000000000002E-5</v>
      </c>
      <c r="R182" s="141">
        <f>Q182*H182</f>
        <v>1.6750000000000001E-2</v>
      </c>
      <c r="S182" s="141">
        <v>0</v>
      </c>
      <c r="T182" s="142">
        <f>S182*H182</f>
        <v>0</v>
      </c>
      <c r="AR182" s="143" t="s">
        <v>286</v>
      </c>
      <c r="AT182" s="143" t="s">
        <v>147</v>
      </c>
      <c r="AU182" s="143" t="s">
        <v>82</v>
      </c>
      <c r="AY182" s="17" t="s">
        <v>144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80</v>
      </c>
      <c r="BK182" s="144">
        <f>ROUND(I182*H182,2)</f>
        <v>0</v>
      </c>
      <c r="BL182" s="17" t="s">
        <v>286</v>
      </c>
      <c r="BM182" s="143" t="s">
        <v>400</v>
      </c>
    </row>
    <row r="183" spans="2:65" s="1" customFormat="1">
      <c r="B183" s="32"/>
      <c r="D183" s="145" t="s">
        <v>186</v>
      </c>
      <c r="F183" s="146" t="s">
        <v>401</v>
      </c>
      <c r="I183" s="147"/>
      <c r="L183" s="32"/>
      <c r="M183" s="148"/>
      <c r="T183" s="53"/>
      <c r="AT183" s="17" t="s">
        <v>186</v>
      </c>
      <c r="AU183" s="17" t="s">
        <v>82</v>
      </c>
    </row>
    <row r="184" spans="2:65" s="1" customFormat="1" ht="194.45" customHeight="1">
      <c r="B184" s="131"/>
      <c r="C184" s="161" t="s">
        <v>402</v>
      </c>
      <c r="D184" s="161" t="s">
        <v>335</v>
      </c>
      <c r="E184" s="162" t="s">
        <v>403</v>
      </c>
      <c r="F184" s="163" t="s">
        <v>404</v>
      </c>
      <c r="G184" s="164" t="s">
        <v>368</v>
      </c>
      <c r="H184" s="165">
        <v>335</v>
      </c>
      <c r="I184" s="166"/>
      <c r="J184" s="167">
        <f>ROUND(I184*H184,2)</f>
        <v>0</v>
      </c>
      <c r="K184" s="163" t="s">
        <v>3</v>
      </c>
      <c r="L184" s="168"/>
      <c r="M184" s="169" t="s">
        <v>3</v>
      </c>
      <c r="N184" s="17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338</v>
      </c>
      <c r="AT184" s="143" t="s">
        <v>335</v>
      </c>
      <c r="AU184" s="143" t="s">
        <v>82</v>
      </c>
      <c r="AY184" s="17" t="s">
        <v>144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80</v>
      </c>
      <c r="BK184" s="144">
        <f>ROUND(I184*H184,2)</f>
        <v>0</v>
      </c>
      <c r="BL184" s="17" t="s">
        <v>286</v>
      </c>
      <c r="BM184" s="143" t="s">
        <v>405</v>
      </c>
    </row>
    <row r="185" spans="2:65" s="1" customFormat="1" ht="24.2" customHeight="1">
      <c r="B185" s="131"/>
      <c r="C185" s="132" t="s">
        <v>406</v>
      </c>
      <c r="D185" s="132" t="s">
        <v>147</v>
      </c>
      <c r="E185" s="133" t="s">
        <v>407</v>
      </c>
      <c r="F185" s="134" t="s">
        <v>408</v>
      </c>
      <c r="G185" s="135" t="s">
        <v>368</v>
      </c>
      <c r="H185" s="136">
        <v>1000</v>
      </c>
      <c r="I185" s="137"/>
      <c r="J185" s="138">
        <f>ROUND(I185*H185,2)</f>
        <v>0</v>
      </c>
      <c r="K185" s="134" t="s">
        <v>184</v>
      </c>
      <c r="L185" s="32"/>
      <c r="M185" s="139" t="s">
        <v>3</v>
      </c>
      <c r="N185" s="140" t="s">
        <v>43</v>
      </c>
      <c r="P185" s="141">
        <f>O185*H185</f>
        <v>0</v>
      </c>
      <c r="Q185" s="141">
        <v>5.0000000000000002E-5</v>
      </c>
      <c r="R185" s="141">
        <f>Q185*H185</f>
        <v>0.05</v>
      </c>
      <c r="S185" s="141">
        <v>0</v>
      </c>
      <c r="T185" s="142">
        <f>S185*H185</f>
        <v>0</v>
      </c>
      <c r="AR185" s="143" t="s">
        <v>286</v>
      </c>
      <c r="AT185" s="143" t="s">
        <v>147</v>
      </c>
      <c r="AU185" s="143" t="s">
        <v>82</v>
      </c>
      <c r="AY185" s="17" t="s">
        <v>144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80</v>
      </c>
      <c r="BK185" s="144">
        <f>ROUND(I185*H185,2)</f>
        <v>0</v>
      </c>
      <c r="BL185" s="17" t="s">
        <v>286</v>
      </c>
      <c r="BM185" s="143" t="s">
        <v>409</v>
      </c>
    </row>
    <row r="186" spans="2:65" s="1" customFormat="1">
      <c r="B186" s="32"/>
      <c r="D186" s="145" t="s">
        <v>186</v>
      </c>
      <c r="F186" s="146" t="s">
        <v>410</v>
      </c>
      <c r="I186" s="147"/>
      <c r="L186" s="32"/>
      <c r="M186" s="148"/>
      <c r="T186" s="53"/>
      <c r="AT186" s="17" t="s">
        <v>186</v>
      </c>
      <c r="AU186" s="17" t="s">
        <v>82</v>
      </c>
    </row>
    <row r="187" spans="2:65" s="1" customFormat="1" ht="55.5" customHeight="1">
      <c r="B187" s="131"/>
      <c r="C187" s="161" t="s">
        <v>411</v>
      </c>
      <c r="D187" s="161" t="s">
        <v>335</v>
      </c>
      <c r="E187" s="162" t="s">
        <v>412</v>
      </c>
      <c r="F187" s="163" t="s">
        <v>413</v>
      </c>
      <c r="G187" s="164" t="s">
        <v>368</v>
      </c>
      <c r="H187" s="165">
        <v>1000</v>
      </c>
      <c r="I187" s="166"/>
      <c r="J187" s="167">
        <f>ROUND(I187*H187,2)</f>
        <v>0</v>
      </c>
      <c r="K187" s="163" t="s">
        <v>3</v>
      </c>
      <c r="L187" s="168"/>
      <c r="M187" s="169" t="s">
        <v>3</v>
      </c>
      <c r="N187" s="170" t="s">
        <v>43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338</v>
      </c>
      <c r="AT187" s="143" t="s">
        <v>335</v>
      </c>
      <c r="AU187" s="143" t="s">
        <v>82</v>
      </c>
      <c r="AY187" s="17" t="s">
        <v>144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80</v>
      </c>
      <c r="BK187" s="144">
        <f>ROUND(I187*H187,2)</f>
        <v>0</v>
      </c>
      <c r="BL187" s="17" t="s">
        <v>286</v>
      </c>
      <c r="BM187" s="143" t="s">
        <v>414</v>
      </c>
    </row>
    <row r="188" spans="2:65" s="1" customFormat="1" ht="16.5" customHeight="1">
      <c r="B188" s="131"/>
      <c r="C188" s="132" t="s">
        <v>415</v>
      </c>
      <c r="D188" s="132" t="s">
        <v>147</v>
      </c>
      <c r="E188" s="133" t="s">
        <v>416</v>
      </c>
      <c r="F188" s="134" t="s">
        <v>417</v>
      </c>
      <c r="G188" s="135" t="s">
        <v>248</v>
      </c>
      <c r="H188" s="136">
        <v>1</v>
      </c>
      <c r="I188" s="137"/>
      <c r="J188" s="138">
        <f>ROUND(I188*H188,2)</f>
        <v>0</v>
      </c>
      <c r="K188" s="134" t="s">
        <v>3</v>
      </c>
      <c r="L188" s="32"/>
      <c r="M188" s="139" t="s">
        <v>3</v>
      </c>
      <c r="N188" s="140" t="s">
        <v>43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286</v>
      </c>
      <c r="AT188" s="143" t="s">
        <v>147</v>
      </c>
      <c r="AU188" s="143" t="s">
        <v>82</v>
      </c>
      <c r="AY188" s="17" t="s">
        <v>144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80</v>
      </c>
      <c r="BK188" s="144">
        <f>ROUND(I188*H188,2)</f>
        <v>0</v>
      </c>
      <c r="BL188" s="17" t="s">
        <v>286</v>
      </c>
      <c r="BM188" s="143" t="s">
        <v>418</v>
      </c>
    </row>
    <row r="189" spans="2:65" s="1" customFormat="1">
      <c r="B189" s="131"/>
      <c r="C189" s="161" t="s">
        <v>419</v>
      </c>
      <c r="D189" s="161" t="s">
        <v>335</v>
      </c>
      <c r="E189" s="162" t="s">
        <v>420</v>
      </c>
      <c r="F189" s="171" t="s">
        <v>421</v>
      </c>
      <c r="G189" s="164" t="s">
        <v>248</v>
      </c>
      <c r="H189" s="165">
        <v>1</v>
      </c>
      <c r="I189" s="166"/>
      <c r="J189" s="167">
        <f>ROUND(I189*H189,2)</f>
        <v>0</v>
      </c>
      <c r="K189" s="163" t="s">
        <v>3</v>
      </c>
      <c r="L189" s="168"/>
      <c r="M189" s="169" t="s">
        <v>3</v>
      </c>
      <c r="N189" s="17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338</v>
      </c>
      <c r="AT189" s="143" t="s">
        <v>335</v>
      </c>
      <c r="AU189" s="143" t="s">
        <v>82</v>
      </c>
      <c r="AY189" s="17" t="s">
        <v>144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80</v>
      </c>
      <c r="BK189" s="144">
        <f>ROUND(I189*H189,2)</f>
        <v>0</v>
      </c>
      <c r="BL189" s="17" t="s">
        <v>286</v>
      </c>
      <c r="BM189" s="143" t="s">
        <v>422</v>
      </c>
    </row>
    <row r="190" spans="2:65" s="1" customFormat="1" ht="111.75" customHeight="1">
      <c r="B190" s="131"/>
      <c r="C190" s="132" t="s">
        <v>423</v>
      </c>
      <c r="D190" s="132" t="s">
        <v>147</v>
      </c>
      <c r="E190" s="133" t="s">
        <v>424</v>
      </c>
      <c r="F190" s="134" t="s">
        <v>425</v>
      </c>
      <c r="G190" s="135" t="s">
        <v>248</v>
      </c>
      <c r="H190" s="136">
        <v>24</v>
      </c>
      <c r="I190" s="137"/>
      <c r="J190" s="138">
        <f>ROUND(I190*H190,2)</f>
        <v>0</v>
      </c>
      <c r="K190" s="134" t="s">
        <v>3</v>
      </c>
      <c r="L190" s="32"/>
      <c r="M190" s="139" t="s">
        <v>3</v>
      </c>
      <c r="N190" s="140" t="s">
        <v>43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286</v>
      </c>
      <c r="AT190" s="143" t="s">
        <v>147</v>
      </c>
      <c r="AU190" s="143" t="s">
        <v>82</v>
      </c>
      <c r="AY190" s="17" t="s">
        <v>144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80</v>
      </c>
      <c r="BK190" s="144">
        <f>ROUND(I190*H190,2)</f>
        <v>0</v>
      </c>
      <c r="BL190" s="17" t="s">
        <v>286</v>
      </c>
      <c r="BM190" s="143" t="s">
        <v>426</v>
      </c>
    </row>
    <row r="191" spans="2:65" s="12" customFormat="1">
      <c r="B191" s="154"/>
      <c r="D191" s="149" t="s">
        <v>212</v>
      </c>
      <c r="E191" s="155" t="s">
        <v>3</v>
      </c>
      <c r="F191" s="156" t="s">
        <v>427</v>
      </c>
      <c r="H191" s="157">
        <v>24</v>
      </c>
      <c r="I191" s="158"/>
      <c r="L191" s="154"/>
      <c r="M191" s="159"/>
      <c r="T191" s="160"/>
      <c r="AT191" s="155" t="s">
        <v>212</v>
      </c>
      <c r="AU191" s="155" t="s">
        <v>82</v>
      </c>
      <c r="AV191" s="12" t="s">
        <v>82</v>
      </c>
      <c r="AW191" s="12" t="s">
        <v>34</v>
      </c>
      <c r="AX191" s="12" t="s">
        <v>80</v>
      </c>
      <c r="AY191" s="155" t="s">
        <v>144</v>
      </c>
    </row>
    <row r="192" spans="2:65" s="1" customFormat="1" ht="55.5" customHeight="1">
      <c r="B192" s="131"/>
      <c r="C192" s="132" t="s">
        <v>428</v>
      </c>
      <c r="D192" s="132" t="s">
        <v>147</v>
      </c>
      <c r="E192" s="133" t="s">
        <v>429</v>
      </c>
      <c r="F192" s="134" t="s">
        <v>430</v>
      </c>
      <c r="G192" s="135" t="s">
        <v>431</v>
      </c>
      <c r="H192" s="172"/>
      <c r="I192" s="137"/>
      <c r="J192" s="138">
        <f>ROUND(I192*H192,2)</f>
        <v>0</v>
      </c>
      <c r="K192" s="134" t="s">
        <v>184</v>
      </c>
      <c r="L192" s="32"/>
      <c r="M192" s="139" t="s">
        <v>3</v>
      </c>
      <c r="N192" s="140" t="s">
        <v>43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286</v>
      </c>
      <c r="AT192" s="143" t="s">
        <v>147</v>
      </c>
      <c r="AU192" s="143" t="s">
        <v>82</v>
      </c>
      <c r="AY192" s="17" t="s">
        <v>144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80</v>
      </c>
      <c r="BK192" s="144">
        <f>ROUND(I192*H192,2)</f>
        <v>0</v>
      </c>
      <c r="BL192" s="17" t="s">
        <v>286</v>
      </c>
      <c r="BM192" s="143" t="s">
        <v>432</v>
      </c>
    </row>
    <row r="193" spans="2:65" s="1" customFormat="1">
      <c r="B193" s="32"/>
      <c r="D193" s="145" t="s">
        <v>186</v>
      </c>
      <c r="F193" s="146" t="s">
        <v>433</v>
      </c>
      <c r="I193" s="147"/>
      <c r="L193" s="32"/>
      <c r="M193" s="148"/>
      <c r="T193" s="53"/>
      <c r="AT193" s="17" t="s">
        <v>186</v>
      </c>
      <c r="AU193" s="17" t="s">
        <v>82</v>
      </c>
    </row>
    <row r="194" spans="2:65" s="11" customFormat="1" ht="22.9" customHeight="1">
      <c r="B194" s="119"/>
      <c r="D194" s="120" t="s">
        <v>71</v>
      </c>
      <c r="E194" s="129" t="s">
        <v>434</v>
      </c>
      <c r="F194" s="129" t="s">
        <v>435</v>
      </c>
      <c r="I194" s="122"/>
      <c r="J194" s="130">
        <f>BK194</f>
        <v>0</v>
      </c>
      <c r="L194" s="119"/>
      <c r="M194" s="124"/>
      <c r="P194" s="125">
        <f>SUM(P195:P203)</f>
        <v>0</v>
      </c>
      <c r="R194" s="125">
        <f>SUM(R195:R203)</f>
        <v>7.1667499999999995</v>
      </c>
      <c r="T194" s="126">
        <f>SUM(T195:T203)</f>
        <v>0</v>
      </c>
      <c r="AR194" s="120" t="s">
        <v>82</v>
      </c>
      <c r="AT194" s="127" t="s">
        <v>71</v>
      </c>
      <c r="AU194" s="127" t="s">
        <v>80</v>
      </c>
      <c r="AY194" s="120" t="s">
        <v>144</v>
      </c>
      <c r="BK194" s="128">
        <f>SUM(BK195:BK203)</f>
        <v>0</v>
      </c>
    </row>
    <row r="195" spans="2:65" s="1" customFormat="1" ht="24.2" customHeight="1">
      <c r="B195" s="131"/>
      <c r="C195" s="132" t="s">
        <v>436</v>
      </c>
      <c r="D195" s="132" t="s">
        <v>147</v>
      </c>
      <c r="E195" s="133" t="s">
        <v>437</v>
      </c>
      <c r="F195" s="134" t="s">
        <v>438</v>
      </c>
      <c r="G195" s="135" t="s">
        <v>242</v>
      </c>
      <c r="H195" s="136">
        <v>545</v>
      </c>
      <c r="I195" s="137"/>
      <c r="J195" s="138">
        <f>ROUND(I195*H195,2)</f>
        <v>0</v>
      </c>
      <c r="K195" s="134" t="s">
        <v>184</v>
      </c>
      <c r="L195" s="32"/>
      <c r="M195" s="139" t="s">
        <v>3</v>
      </c>
      <c r="N195" s="140" t="s">
        <v>43</v>
      </c>
      <c r="P195" s="141">
        <f>O195*H195</f>
        <v>0</v>
      </c>
      <c r="Q195" s="141">
        <v>5.5000000000000003E-4</v>
      </c>
      <c r="R195" s="141">
        <f>Q195*H195</f>
        <v>0.29975000000000002</v>
      </c>
      <c r="S195" s="141">
        <v>0</v>
      </c>
      <c r="T195" s="142">
        <f>S195*H195</f>
        <v>0</v>
      </c>
      <c r="AR195" s="143" t="s">
        <v>286</v>
      </c>
      <c r="AT195" s="143" t="s">
        <v>147</v>
      </c>
      <c r="AU195" s="143" t="s">
        <v>82</v>
      </c>
      <c r="AY195" s="17" t="s">
        <v>144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80</v>
      </c>
      <c r="BK195" s="144">
        <f>ROUND(I195*H195,2)</f>
        <v>0</v>
      </c>
      <c r="BL195" s="17" t="s">
        <v>286</v>
      </c>
      <c r="BM195" s="143" t="s">
        <v>439</v>
      </c>
    </row>
    <row r="196" spans="2:65" s="1" customFormat="1">
      <c r="B196" s="32"/>
      <c r="D196" s="145" t="s">
        <v>186</v>
      </c>
      <c r="F196" s="146" t="s">
        <v>440</v>
      </c>
      <c r="I196" s="147"/>
      <c r="L196" s="32"/>
      <c r="M196" s="148"/>
      <c r="T196" s="53"/>
      <c r="AT196" s="17" t="s">
        <v>186</v>
      </c>
      <c r="AU196" s="17" t="s">
        <v>82</v>
      </c>
    </row>
    <row r="197" spans="2:65" s="1" customFormat="1" ht="33" customHeight="1">
      <c r="B197" s="131"/>
      <c r="C197" s="132" t="s">
        <v>441</v>
      </c>
      <c r="D197" s="132" t="s">
        <v>147</v>
      </c>
      <c r="E197" s="133" t="s">
        <v>442</v>
      </c>
      <c r="F197" s="134" t="s">
        <v>443</v>
      </c>
      <c r="G197" s="135" t="s">
        <v>242</v>
      </c>
      <c r="H197" s="136">
        <v>545</v>
      </c>
      <c r="I197" s="137"/>
      <c r="J197" s="138">
        <f>ROUND(I197*H197,2)</f>
        <v>0</v>
      </c>
      <c r="K197" s="134" t="s">
        <v>184</v>
      </c>
      <c r="L197" s="32"/>
      <c r="M197" s="139" t="s">
        <v>3</v>
      </c>
      <c r="N197" s="140" t="s">
        <v>43</v>
      </c>
      <c r="P197" s="141">
        <f>O197*H197</f>
        <v>0</v>
      </c>
      <c r="Q197" s="141">
        <v>8.9999999999999993E-3</v>
      </c>
      <c r="R197" s="141">
        <f>Q197*H197</f>
        <v>4.9049999999999994</v>
      </c>
      <c r="S197" s="141">
        <v>0</v>
      </c>
      <c r="T197" s="142">
        <f>S197*H197</f>
        <v>0</v>
      </c>
      <c r="AR197" s="143" t="s">
        <v>286</v>
      </c>
      <c r="AT197" s="143" t="s">
        <v>147</v>
      </c>
      <c r="AU197" s="143" t="s">
        <v>82</v>
      </c>
      <c r="AY197" s="17" t="s">
        <v>144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80</v>
      </c>
      <c r="BK197" s="144">
        <f>ROUND(I197*H197,2)</f>
        <v>0</v>
      </c>
      <c r="BL197" s="17" t="s">
        <v>286</v>
      </c>
      <c r="BM197" s="143" t="s">
        <v>444</v>
      </c>
    </row>
    <row r="198" spans="2:65" s="1" customFormat="1">
      <c r="B198" s="32"/>
      <c r="D198" s="145" t="s">
        <v>186</v>
      </c>
      <c r="F198" s="146" t="s">
        <v>445</v>
      </c>
      <c r="I198" s="147"/>
      <c r="L198" s="32"/>
      <c r="M198" s="148"/>
      <c r="T198" s="53"/>
      <c r="AT198" s="17" t="s">
        <v>186</v>
      </c>
      <c r="AU198" s="17" t="s">
        <v>82</v>
      </c>
    </row>
    <row r="199" spans="2:65" s="1" customFormat="1" ht="44.25" customHeight="1">
      <c r="B199" s="131"/>
      <c r="C199" s="132" t="s">
        <v>446</v>
      </c>
      <c r="D199" s="132" t="s">
        <v>147</v>
      </c>
      <c r="E199" s="133" t="s">
        <v>447</v>
      </c>
      <c r="F199" s="134" t="s">
        <v>448</v>
      </c>
      <c r="G199" s="135" t="s">
        <v>242</v>
      </c>
      <c r="H199" s="136">
        <v>1090</v>
      </c>
      <c r="I199" s="137"/>
      <c r="J199" s="138">
        <f>ROUND(I199*H199,2)</f>
        <v>0</v>
      </c>
      <c r="K199" s="134" t="s">
        <v>184</v>
      </c>
      <c r="L199" s="32"/>
      <c r="M199" s="139" t="s">
        <v>3</v>
      </c>
      <c r="N199" s="140" t="s">
        <v>43</v>
      </c>
      <c r="P199" s="141">
        <f>O199*H199</f>
        <v>0</v>
      </c>
      <c r="Q199" s="141">
        <v>1.8E-3</v>
      </c>
      <c r="R199" s="141">
        <f>Q199*H199</f>
        <v>1.962</v>
      </c>
      <c r="S199" s="141">
        <v>0</v>
      </c>
      <c r="T199" s="142">
        <f>S199*H199</f>
        <v>0</v>
      </c>
      <c r="AR199" s="143" t="s">
        <v>286</v>
      </c>
      <c r="AT199" s="143" t="s">
        <v>147</v>
      </c>
      <c r="AU199" s="143" t="s">
        <v>82</v>
      </c>
      <c r="AY199" s="17" t="s">
        <v>144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80</v>
      </c>
      <c r="BK199" s="144">
        <f>ROUND(I199*H199,2)</f>
        <v>0</v>
      </c>
      <c r="BL199" s="17" t="s">
        <v>286</v>
      </c>
      <c r="BM199" s="143" t="s">
        <v>449</v>
      </c>
    </row>
    <row r="200" spans="2:65" s="1" customFormat="1">
      <c r="B200" s="32"/>
      <c r="D200" s="145" t="s">
        <v>186</v>
      </c>
      <c r="F200" s="146" t="s">
        <v>450</v>
      </c>
      <c r="I200" s="147"/>
      <c r="L200" s="32"/>
      <c r="M200" s="148"/>
      <c r="T200" s="53"/>
      <c r="AT200" s="17" t="s">
        <v>186</v>
      </c>
      <c r="AU200" s="17" t="s">
        <v>82</v>
      </c>
    </row>
    <row r="201" spans="2:65" s="12" customFormat="1">
      <c r="B201" s="154"/>
      <c r="D201" s="149" t="s">
        <v>212</v>
      </c>
      <c r="F201" s="156" t="s">
        <v>451</v>
      </c>
      <c r="H201" s="157">
        <v>1090</v>
      </c>
      <c r="I201" s="158"/>
      <c r="L201" s="154"/>
      <c r="M201" s="159"/>
      <c r="T201" s="160"/>
      <c r="AT201" s="155" t="s">
        <v>212</v>
      </c>
      <c r="AU201" s="155" t="s">
        <v>82</v>
      </c>
      <c r="AV201" s="12" t="s">
        <v>82</v>
      </c>
      <c r="AW201" s="12" t="s">
        <v>4</v>
      </c>
      <c r="AX201" s="12" t="s">
        <v>80</v>
      </c>
      <c r="AY201" s="155" t="s">
        <v>144</v>
      </c>
    </row>
    <row r="202" spans="2:65" s="1" customFormat="1" ht="49.15" customHeight="1">
      <c r="B202" s="131"/>
      <c r="C202" s="132" t="s">
        <v>452</v>
      </c>
      <c r="D202" s="132" t="s">
        <v>147</v>
      </c>
      <c r="E202" s="133" t="s">
        <v>453</v>
      </c>
      <c r="F202" s="134" t="s">
        <v>454</v>
      </c>
      <c r="G202" s="135" t="s">
        <v>283</v>
      </c>
      <c r="H202" s="136">
        <v>7.1669999999999998</v>
      </c>
      <c r="I202" s="137"/>
      <c r="J202" s="138">
        <f>ROUND(I202*H202,2)</f>
        <v>0</v>
      </c>
      <c r="K202" s="134" t="s">
        <v>184</v>
      </c>
      <c r="L202" s="32"/>
      <c r="M202" s="139" t="s">
        <v>3</v>
      </c>
      <c r="N202" s="140" t="s">
        <v>43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286</v>
      </c>
      <c r="AT202" s="143" t="s">
        <v>147</v>
      </c>
      <c r="AU202" s="143" t="s">
        <v>82</v>
      </c>
      <c r="AY202" s="17" t="s">
        <v>144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80</v>
      </c>
      <c r="BK202" s="144">
        <f>ROUND(I202*H202,2)</f>
        <v>0</v>
      </c>
      <c r="BL202" s="17" t="s">
        <v>286</v>
      </c>
      <c r="BM202" s="143" t="s">
        <v>455</v>
      </c>
    </row>
    <row r="203" spans="2:65" s="1" customFormat="1">
      <c r="B203" s="32"/>
      <c r="D203" s="145" t="s">
        <v>186</v>
      </c>
      <c r="F203" s="146" t="s">
        <v>456</v>
      </c>
      <c r="I203" s="147"/>
      <c r="L203" s="32"/>
      <c r="M203" s="148"/>
      <c r="T203" s="53"/>
      <c r="AT203" s="17" t="s">
        <v>186</v>
      </c>
      <c r="AU203" s="17" t="s">
        <v>82</v>
      </c>
    </row>
    <row r="204" spans="2:65" s="11" customFormat="1" ht="22.9" customHeight="1">
      <c r="B204" s="119"/>
      <c r="D204" s="120" t="s">
        <v>71</v>
      </c>
      <c r="E204" s="129" t="s">
        <v>457</v>
      </c>
      <c r="F204" s="129" t="s">
        <v>458</v>
      </c>
      <c r="I204" s="122"/>
      <c r="J204" s="130">
        <f>BK204</f>
        <v>0</v>
      </c>
      <c r="L204" s="119"/>
      <c r="M204" s="124"/>
      <c r="P204" s="125">
        <f>SUM(P205:P222)</f>
        <v>0</v>
      </c>
      <c r="R204" s="125">
        <f>SUM(R205:R222)</f>
        <v>0.34076880000000004</v>
      </c>
      <c r="T204" s="126">
        <f>SUM(T205:T222)</f>
        <v>0</v>
      </c>
      <c r="AR204" s="120" t="s">
        <v>82</v>
      </c>
      <c r="AT204" s="127" t="s">
        <v>71</v>
      </c>
      <c r="AU204" s="127" t="s">
        <v>80</v>
      </c>
      <c r="AY204" s="120" t="s">
        <v>144</v>
      </c>
      <c r="BK204" s="128">
        <f>SUM(BK205:BK222)</f>
        <v>0</v>
      </c>
    </row>
    <row r="205" spans="2:65" s="1" customFormat="1" ht="24.2" customHeight="1">
      <c r="B205" s="131"/>
      <c r="C205" s="132" t="s">
        <v>459</v>
      </c>
      <c r="D205" s="132" t="s">
        <v>147</v>
      </c>
      <c r="E205" s="133" t="s">
        <v>460</v>
      </c>
      <c r="F205" s="134" t="s">
        <v>461</v>
      </c>
      <c r="G205" s="135" t="s">
        <v>242</v>
      </c>
      <c r="H205" s="136">
        <v>545</v>
      </c>
      <c r="I205" s="137"/>
      <c r="J205" s="138">
        <f>ROUND(I205*H205,2)</f>
        <v>0</v>
      </c>
      <c r="K205" s="134" t="s">
        <v>184</v>
      </c>
      <c r="L205" s="32"/>
      <c r="M205" s="139" t="s">
        <v>3</v>
      </c>
      <c r="N205" s="140" t="s">
        <v>43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286</v>
      </c>
      <c r="AT205" s="143" t="s">
        <v>147</v>
      </c>
      <c r="AU205" s="143" t="s">
        <v>82</v>
      </c>
      <c r="AY205" s="17" t="s">
        <v>144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80</v>
      </c>
      <c r="BK205" s="144">
        <f>ROUND(I205*H205,2)</f>
        <v>0</v>
      </c>
      <c r="BL205" s="17" t="s">
        <v>286</v>
      </c>
      <c r="BM205" s="143" t="s">
        <v>462</v>
      </c>
    </row>
    <row r="206" spans="2:65" s="1" customFormat="1">
      <c r="B206" s="32"/>
      <c r="D206" s="145" t="s">
        <v>186</v>
      </c>
      <c r="F206" s="146" t="s">
        <v>463</v>
      </c>
      <c r="I206" s="147"/>
      <c r="L206" s="32"/>
      <c r="M206" s="148"/>
      <c r="T206" s="53"/>
      <c r="AT206" s="17" t="s">
        <v>186</v>
      </c>
      <c r="AU206" s="17" t="s">
        <v>82</v>
      </c>
    </row>
    <row r="207" spans="2:65" s="12" customFormat="1">
      <c r="B207" s="154"/>
      <c r="D207" s="149" t="s">
        <v>212</v>
      </c>
      <c r="E207" s="155" t="s">
        <v>3</v>
      </c>
      <c r="F207" s="156" t="s">
        <v>464</v>
      </c>
      <c r="H207" s="157">
        <v>545</v>
      </c>
      <c r="I207" s="158"/>
      <c r="L207" s="154"/>
      <c r="M207" s="159"/>
      <c r="T207" s="160"/>
      <c r="AT207" s="155" t="s">
        <v>212</v>
      </c>
      <c r="AU207" s="155" t="s">
        <v>82</v>
      </c>
      <c r="AV207" s="12" t="s">
        <v>82</v>
      </c>
      <c r="AW207" s="12" t="s">
        <v>34</v>
      </c>
      <c r="AX207" s="12" t="s">
        <v>80</v>
      </c>
      <c r="AY207" s="155" t="s">
        <v>144</v>
      </c>
    </row>
    <row r="208" spans="2:65" s="1" customFormat="1" ht="21.75" customHeight="1">
      <c r="B208" s="131"/>
      <c r="C208" s="132" t="s">
        <v>465</v>
      </c>
      <c r="D208" s="132" t="s">
        <v>147</v>
      </c>
      <c r="E208" s="133" t="s">
        <v>466</v>
      </c>
      <c r="F208" s="134" t="s">
        <v>467</v>
      </c>
      <c r="G208" s="135" t="s">
        <v>242</v>
      </c>
      <c r="H208" s="136">
        <v>545</v>
      </c>
      <c r="I208" s="137"/>
      <c r="J208" s="138">
        <f>ROUND(I208*H208,2)</f>
        <v>0</v>
      </c>
      <c r="K208" s="134" t="s">
        <v>184</v>
      </c>
      <c r="L208" s="32"/>
      <c r="M208" s="139" t="s">
        <v>3</v>
      </c>
      <c r="N208" s="140" t="s">
        <v>43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286</v>
      </c>
      <c r="AT208" s="143" t="s">
        <v>147</v>
      </c>
      <c r="AU208" s="143" t="s">
        <v>82</v>
      </c>
      <c r="AY208" s="17" t="s">
        <v>144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80</v>
      </c>
      <c r="BK208" s="144">
        <f>ROUND(I208*H208,2)</f>
        <v>0</v>
      </c>
      <c r="BL208" s="17" t="s">
        <v>286</v>
      </c>
      <c r="BM208" s="143" t="s">
        <v>468</v>
      </c>
    </row>
    <row r="209" spans="2:65" s="1" customFormat="1">
      <c r="B209" s="32"/>
      <c r="D209" s="145" t="s">
        <v>186</v>
      </c>
      <c r="F209" s="146" t="s">
        <v>469</v>
      </c>
      <c r="I209" s="147"/>
      <c r="L209" s="32"/>
      <c r="M209" s="148"/>
      <c r="T209" s="53"/>
      <c r="AT209" s="17" t="s">
        <v>186</v>
      </c>
      <c r="AU209" s="17" t="s">
        <v>82</v>
      </c>
    </row>
    <row r="210" spans="2:65" s="1" customFormat="1" ht="37.9" customHeight="1">
      <c r="B210" s="131"/>
      <c r="C210" s="132" t="s">
        <v>470</v>
      </c>
      <c r="D210" s="132" t="s">
        <v>147</v>
      </c>
      <c r="E210" s="133" t="s">
        <v>471</v>
      </c>
      <c r="F210" s="134" t="s">
        <v>472</v>
      </c>
      <c r="G210" s="135" t="s">
        <v>242</v>
      </c>
      <c r="H210" s="136">
        <v>439.8</v>
      </c>
      <c r="I210" s="137"/>
      <c r="J210" s="138">
        <f>ROUND(I210*H210,2)</f>
        <v>0</v>
      </c>
      <c r="K210" s="134" t="s">
        <v>3</v>
      </c>
      <c r="L210" s="32"/>
      <c r="M210" s="139" t="s">
        <v>3</v>
      </c>
      <c r="N210" s="140" t="s">
        <v>43</v>
      </c>
      <c r="P210" s="141">
        <f>O210*H210</f>
        <v>0</v>
      </c>
      <c r="Q210" s="141">
        <v>6.6E-4</v>
      </c>
      <c r="R210" s="141">
        <f>Q210*H210</f>
        <v>0.29026800000000003</v>
      </c>
      <c r="S210" s="141">
        <v>0</v>
      </c>
      <c r="T210" s="142">
        <f>S210*H210</f>
        <v>0</v>
      </c>
      <c r="AR210" s="143" t="s">
        <v>286</v>
      </c>
      <c r="AT210" s="143" t="s">
        <v>147</v>
      </c>
      <c r="AU210" s="143" t="s">
        <v>82</v>
      </c>
      <c r="AY210" s="17" t="s">
        <v>144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80</v>
      </c>
      <c r="BK210" s="144">
        <f>ROUND(I210*H210,2)</f>
        <v>0</v>
      </c>
      <c r="BL210" s="17" t="s">
        <v>286</v>
      </c>
      <c r="BM210" s="143" t="s">
        <v>473</v>
      </c>
    </row>
    <row r="211" spans="2:65" s="12" customFormat="1">
      <c r="B211" s="154"/>
      <c r="D211" s="149" t="s">
        <v>212</v>
      </c>
      <c r="E211" s="155" t="s">
        <v>3</v>
      </c>
      <c r="F211" s="156" t="s">
        <v>474</v>
      </c>
      <c r="H211" s="157">
        <v>439.8</v>
      </c>
      <c r="I211" s="158"/>
      <c r="L211" s="154"/>
      <c r="M211" s="159"/>
      <c r="T211" s="160"/>
      <c r="AT211" s="155" t="s">
        <v>212</v>
      </c>
      <c r="AU211" s="155" t="s">
        <v>82</v>
      </c>
      <c r="AV211" s="12" t="s">
        <v>82</v>
      </c>
      <c r="AW211" s="12" t="s">
        <v>34</v>
      </c>
      <c r="AX211" s="12" t="s">
        <v>80</v>
      </c>
      <c r="AY211" s="155" t="s">
        <v>144</v>
      </c>
    </row>
    <row r="212" spans="2:65" s="1" customFormat="1" ht="49.15" customHeight="1">
      <c r="B212" s="131"/>
      <c r="C212" s="132" t="s">
        <v>475</v>
      </c>
      <c r="D212" s="132" t="s">
        <v>147</v>
      </c>
      <c r="E212" s="133" t="s">
        <v>476</v>
      </c>
      <c r="F212" s="134" t="s">
        <v>477</v>
      </c>
      <c r="G212" s="135" t="s">
        <v>242</v>
      </c>
      <c r="H212" s="136">
        <v>105.21</v>
      </c>
      <c r="I212" s="137"/>
      <c r="J212" s="138">
        <f>ROUND(I212*H212,2)</f>
        <v>0</v>
      </c>
      <c r="K212" s="134" t="s">
        <v>3</v>
      </c>
      <c r="L212" s="32"/>
      <c r="M212" s="139" t="s">
        <v>3</v>
      </c>
      <c r="N212" s="140" t="s">
        <v>43</v>
      </c>
      <c r="P212" s="141">
        <f>O212*H212</f>
        <v>0</v>
      </c>
      <c r="Q212" s="141">
        <v>4.8000000000000001E-4</v>
      </c>
      <c r="R212" s="141">
        <f>Q212*H212</f>
        <v>5.0500799999999998E-2</v>
      </c>
      <c r="S212" s="141">
        <v>0</v>
      </c>
      <c r="T212" s="142">
        <f>S212*H212</f>
        <v>0</v>
      </c>
      <c r="AR212" s="143" t="s">
        <v>286</v>
      </c>
      <c r="AT212" s="143" t="s">
        <v>147</v>
      </c>
      <c r="AU212" s="143" t="s">
        <v>82</v>
      </c>
      <c r="AY212" s="17" t="s">
        <v>144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80</v>
      </c>
      <c r="BK212" s="144">
        <f>ROUND(I212*H212,2)</f>
        <v>0</v>
      </c>
      <c r="BL212" s="17" t="s">
        <v>286</v>
      </c>
      <c r="BM212" s="143" t="s">
        <v>478</v>
      </c>
    </row>
    <row r="213" spans="2:65" s="13" customFormat="1">
      <c r="B213" s="173"/>
      <c r="D213" s="149" t="s">
        <v>212</v>
      </c>
      <c r="E213" s="174" t="s">
        <v>3</v>
      </c>
      <c r="F213" s="175" t="s">
        <v>479</v>
      </c>
      <c r="H213" s="174" t="s">
        <v>3</v>
      </c>
      <c r="I213" s="176"/>
      <c r="L213" s="173"/>
      <c r="M213" s="177"/>
      <c r="T213" s="178"/>
      <c r="AT213" s="174" t="s">
        <v>212</v>
      </c>
      <c r="AU213" s="174" t="s">
        <v>82</v>
      </c>
      <c r="AV213" s="13" t="s">
        <v>80</v>
      </c>
      <c r="AW213" s="13" t="s">
        <v>34</v>
      </c>
      <c r="AX213" s="13" t="s">
        <v>72</v>
      </c>
      <c r="AY213" s="174" t="s">
        <v>144</v>
      </c>
    </row>
    <row r="214" spans="2:65" s="12" customFormat="1">
      <c r="B214" s="154"/>
      <c r="D214" s="149" t="s">
        <v>212</v>
      </c>
      <c r="E214" s="155" t="s">
        <v>3</v>
      </c>
      <c r="F214" s="156" t="s">
        <v>480</v>
      </c>
      <c r="H214" s="157">
        <v>50.6</v>
      </c>
      <c r="I214" s="158"/>
      <c r="L214" s="154"/>
      <c r="M214" s="159"/>
      <c r="T214" s="160"/>
      <c r="AT214" s="155" t="s">
        <v>212</v>
      </c>
      <c r="AU214" s="155" t="s">
        <v>82</v>
      </c>
      <c r="AV214" s="12" t="s">
        <v>82</v>
      </c>
      <c r="AW214" s="12" t="s">
        <v>34</v>
      </c>
      <c r="AX214" s="12" t="s">
        <v>72</v>
      </c>
      <c r="AY214" s="155" t="s">
        <v>144</v>
      </c>
    </row>
    <row r="215" spans="2:65" s="12" customFormat="1">
      <c r="B215" s="154"/>
      <c r="D215" s="149" t="s">
        <v>212</v>
      </c>
      <c r="E215" s="155" t="s">
        <v>3</v>
      </c>
      <c r="F215" s="156" t="s">
        <v>481</v>
      </c>
      <c r="H215" s="157">
        <v>18.100000000000001</v>
      </c>
      <c r="I215" s="158"/>
      <c r="L215" s="154"/>
      <c r="M215" s="159"/>
      <c r="T215" s="160"/>
      <c r="AT215" s="155" t="s">
        <v>212</v>
      </c>
      <c r="AU215" s="155" t="s">
        <v>82</v>
      </c>
      <c r="AV215" s="12" t="s">
        <v>82</v>
      </c>
      <c r="AW215" s="12" t="s">
        <v>34</v>
      </c>
      <c r="AX215" s="12" t="s">
        <v>72</v>
      </c>
      <c r="AY215" s="155" t="s">
        <v>144</v>
      </c>
    </row>
    <row r="216" spans="2:65" s="12" customFormat="1">
      <c r="B216" s="154"/>
      <c r="D216" s="149" t="s">
        <v>212</v>
      </c>
      <c r="E216" s="155" t="s">
        <v>3</v>
      </c>
      <c r="F216" s="156" t="s">
        <v>482</v>
      </c>
      <c r="H216" s="157">
        <v>10.99</v>
      </c>
      <c r="I216" s="158"/>
      <c r="L216" s="154"/>
      <c r="M216" s="159"/>
      <c r="T216" s="160"/>
      <c r="AT216" s="155" t="s">
        <v>212</v>
      </c>
      <c r="AU216" s="155" t="s">
        <v>82</v>
      </c>
      <c r="AV216" s="12" t="s">
        <v>82</v>
      </c>
      <c r="AW216" s="12" t="s">
        <v>34</v>
      </c>
      <c r="AX216" s="12" t="s">
        <v>72</v>
      </c>
      <c r="AY216" s="155" t="s">
        <v>144</v>
      </c>
    </row>
    <row r="217" spans="2:65" s="12" customFormat="1">
      <c r="B217" s="154"/>
      <c r="D217" s="149" t="s">
        <v>212</v>
      </c>
      <c r="E217" s="155" t="s">
        <v>3</v>
      </c>
      <c r="F217" s="156" t="s">
        <v>483</v>
      </c>
      <c r="H217" s="157">
        <v>0.61</v>
      </c>
      <c r="I217" s="158"/>
      <c r="L217" s="154"/>
      <c r="M217" s="159"/>
      <c r="T217" s="160"/>
      <c r="AT217" s="155" t="s">
        <v>212</v>
      </c>
      <c r="AU217" s="155" t="s">
        <v>82</v>
      </c>
      <c r="AV217" s="12" t="s">
        <v>82</v>
      </c>
      <c r="AW217" s="12" t="s">
        <v>34</v>
      </c>
      <c r="AX217" s="12" t="s">
        <v>72</v>
      </c>
      <c r="AY217" s="155" t="s">
        <v>144</v>
      </c>
    </row>
    <row r="218" spans="2:65" s="12" customFormat="1">
      <c r="B218" s="154"/>
      <c r="D218" s="149" t="s">
        <v>212</v>
      </c>
      <c r="E218" s="155" t="s">
        <v>3</v>
      </c>
      <c r="F218" s="156" t="s">
        <v>484</v>
      </c>
      <c r="H218" s="157">
        <v>0.83</v>
      </c>
      <c r="I218" s="158"/>
      <c r="L218" s="154"/>
      <c r="M218" s="159"/>
      <c r="T218" s="160"/>
      <c r="AT218" s="155" t="s">
        <v>212</v>
      </c>
      <c r="AU218" s="155" t="s">
        <v>82</v>
      </c>
      <c r="AV218" s="12" t="s">
        <v>82</v>
      </c>
      <c r="AW218" s="12" t="s">
        <v>34</v>
      </c>
      <c r="AX218" s="12" t="s">
        <v>72</v>
      </c>
      <c r="AY218" s="155" t="s">
        <v>144</v>
      </c>
    </row>
    <row r="219" spans="2:65" s="12" customFormat="1">
      <c r="B219" s="154"/>
      <c r="D219" s="149" t="s">
        <v>212</v>
      </c>
      <c r="E219" s="155" t="s">
        <v>3</v>
      </c>
      <c r="F219" s="156" t="s">
        <v>485</v>
      </c>
      <c r="H219" s="157">
        <v>0.28000000000000003</v>
      </c>
      <c r="I219" s="158"/>
      <c r="L219" s="154"/>
      <c r="M219" s="159"/>
      <c r="T219" s="160"/>
      <c r="AT219" s="155" t="s">
        <v>212</v>
      </c>
      <c r="AU219" s="155" t="s">
        <v>82</v>
      </c>
      <c r="AV219" s="12" t="s">
        <v>82</v>
      </c>
      <c r="AW219" s="12" t="s">
        <v>34</v>
      </c>
      <c r="AX219" s="12" t="s">
        <v>72</v>
      </c>
      <c r="AY219" s="155" t="s">
        <v>144</v>
      </c>
    </row>
    <row r="220" spans="2:65" s="12" customFormat="1">
      <c r="B220" s="154"/>
      <c r="D220" s="149" t="s">
        <v>212</v>
      </c>
      <c r="E220" s="155" t="s">
        <v>3</v>
      </c>
      <c r="F220" s="156" t="s">
        <v>486</v>
      </c>
      <c r="H220" s="157">
        <v>7.8</v>
      </c>
      <c r="I220" s="158"/>
      <c r="L220" s="154"/>
      <c r="M220" s="159"/>
      <c r="T220" s="160"/>
      <c r="AT220" s="155" t="s">
        <v>212</v>
      </c>
      <c r="AU220" s="155" t="s">
        <v>82</v>
      </c>
      <c r="AV220" s="12" t="s">
        <v>82</v>
      </c>
      <c r="AW220" s="12" t="s">
        <v>34</v>
      </c>
      <c r="AX220" s="12" t="s">
        <v>72</v>
      </c>
      <c r="AY220" s="155" t="s">
        <v>144</v>
      </c>
    </row>
    <row r="221" spans="2:65" s="12" customFormat="1">
      <c r="B221" s="154"/>
      <c r="D221" s="149" t="s">
        <v>212</v>
      </c>
      <c r="E221" s="155" t="s">
        <v>3</v>
      </c>
      <c r="F221" s="156" t="s">
        <v>487</v>
      </c>
      <c r="H221" s="157">
        <v>16</v>
      </c>
      <c r="I221" s="158"/>
      <c r="L221" s="154"/>
      <c r="M221" s="159"/>
      <c r="T221" s="160"/>
      <c r="AT221" s="155" t="s">
        <v>212</v>
      </c>
      <c r="AU221" s="155" t="s">
        <v>82</v>
      </c>
      <c r="AV221" s="12" t="s">
        <v>82</v>
      </c>
      <c r="AW221" s="12" t="s">
        <v>34</v>
      </c>
      <c r="AX221" s="12" t="s">
        <v>72</v>
      </c>
      <c r="AY221" s="155" t="s">
        <v>144</v>
      </c>
    </row>
    <row r="222" spans="2:65" s="14" customFormat="1">
      <c r="B222" s="179"/>
      <c r="D222" s="149" t="s">
        <v>212</v>
      </c>
      <c r="E222" s="180" t="s">
        <v>3</v>
      </c>
      <c r="F222" s="181" t="s">
        <v>488</v>
      </c>
      <c r="H222" s="182">
        <v>105.21</v>
      </c>
      <c r="I222" s="183"/>
      <c r="L222" s="179"/>
      <c r="M222" s="184"/>
      <c r="N222" s="185"/>
      <c r="O222" s="185"/>
      <c r="P222" s="185"/>
      <c r="Q222" s="185"/>
      <c r="R222" s="185"/>
      <c r="S222" s="185"/>
      <c r="T222" s="186"/>
      <c r="AT222" s="180" t="s">
        <v>212</v>
      </c>
      <c r="AU222" s="180" t="s">
        <v>82</v>
      </c>
      <c r="AV222" s="14" t="s">
        <v>166</v>
      </c>
      <c r="AW222" s="14" t="s">
        <v>34</v>
      </c>
      <c r="AX222" s="14" t="s">
        <v>80</v>
      </c>
      <c r="AY222" s="180" t="s">
        <v>144</v>
      </c>
    </row>
    <row r="223" spans="2:65" s="1" customFormat="1" ht="6.95" customHeight="1">
      <c r="B223" s="41"/>
      <c r="C223" s="42"/>
      <c r="D223" s="42"/>
      <c r="E223" s="42"/>
      <c r="F223" s="42"/>
      <c r="G223" s="42"/>
      <c r="H223" s="42"/>
      <c r="I223" s="42"/>
      <c r="J223" s="42"/>
      <c r="K223" s="42"/>
      <c r="L223" s="32"/>
    </row>
  </sheetData>
  <autoFilter ref="C95:K222" xr:uid="{00000000-0009-0000-0000-000002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200-000000000000}"/>
    <hyperlink ref="F105" r:id="rId2" xr:uid="{00000000-0004-0000-0200-000001000000}"/>
    <hyperlink ref="F110" r:id="rId3" xr:uid="{00000000-0004-0000-0200-000002000000}"/>
    <hyperlink ref="F114" r:id="rId4" xr:uid="{00000000-0004-0000-0200-000003000000}"/>
    <hyperlink ref="F117" r:id="rId5" xr:uid="{00000000-0004-0000-0200-000004000000}"/>
    <hyperlink ref="F120" r:id="rId6" xr:uid="{00000000-0004-0000-0200-000005000000}"/>
    <hyperlink ref="F123" r:id="rId7" xr:uid="{00000000-0004-0000-0200-000006000000}"/>
    <hyperlink ref="F125" r:id="rId8" xr:uid="{00000000-0004-0000-0200-000007000000}"/>
    <hyperlink ref="F128" r:id="rId9" xr:uid="{00000000-0004-0000-0200-000008000000}"/>
    <hyperlink ref="F130" r:id="rId10" xr:uid="{00000000-0004-0000-0200-000009000000}"/>
    <hyperlink ref="F133" r:id="rId11" xr:uid="{00000000-0004-0000-0200-00000A000000}"/>
    <hyperlink ref="F135" r:id="rId12" xr:uid="{00000000-0004-0000-0200-00000B000000}"/>
    <hyperlink ref="F137" r:id="rId13" xr:uid="{00000000-0004-0000-0200-00000C000000}"/>
    <hyperlink ref="F140" r:id="rId14" xr:uid="{00000000-0004-0000-0200-00000D000000}"/>
    <hyperlink ref="F142" r:id="rId15" xr:uid="{00000000-0004-0000-0200-00000E000000}"/>
    <hyperlink ref="F145" r:id="rId16" xr:uid="{00000000-0004-0000-0200-00000F000000}"/>
    <hyperlink ref="F148" r:id="rId17" xr:uid="{00000000-0004-0000-0200-000010000000}"/>
    <hyperlink ref="F152" r:id="rId18" xr:uid="{00000000-0004-0000-0200-000011000000}"/>
    <hyperlink ref="F155" r:id="rId19" xr:uid="{00000000-0004-0000-0200-000012000000}"/>
    <hyperlink ref="F158" r:id="rId20" xr:uid="{00000000-0004-0000-0200-000013000000}"/>
    <hyperlink ref="F161" r:id="rId21" xr:uid="{00000000-0004-0000-0200-000014000000}"/>
    <hyperlink ref="F165" r:id="rId22" xr:uid="{00000000-0004-0000-0200-000015000000}"/>
    <hyperlink ref="F169" r:id="rId23" xr:uid="{00000000-0004-0000-0200-000016000000}"/>
    <hyperlink ref="F179" r:id="rId24" xr:uid="{00000000-0004-0000-0200-000017000000}"/>
    <hyperlink ref="F183" r:id="rId25" xr:uid="{00000000-0004-0000-0200-000018000000}"/>
    <hyperlink ref="F186" r:id="rId26" xr:uid="{00000000-0004-0000-0200-000019000000}"/>
    <hyperlink ref="F193" r:id="rId27" xr:uid="{00000000-0004-0000-0200-00001A000000}"/>
    <hyperlink ref="F196" r:id="rId28" xr:uid="{00000000-0004-0000-0200-00001B000000}"/>
    <hyperlink ref="F198" r:id="rId29" xr:uid="{00000000-0004-0000-0200-00001C000000}"/>
    <hyperlink ref="F200" r:id="rId30" xr:uid="{00000000-0004-0000-0200-00001D000000}"/>
    <hyperlink ref="F203" r:id="rId31" xr:uid="{00000000-0004-0000-0200-00001E000000}"/>
    <hyperlink ref="F206" r:id="rId32" xr:uid="{00000000-0004-0000-0200-00001F000000}"/>
    <hyperlink ref="F209" r:id="rId33" xr:uid="{00000000-0004-0000-0200-00002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heliportů,Bohunice - RESERVE</v>
      </c>
      <c r="F7" s="286"/>
      <c r="G7" s="286"/>
      <c r="H7" s="286"/>
      <c r="L7" s="20"/>
    </row>
    <row r="8" spans="2:46">
      <c r="B8" s="20"/>
      <c r="D8" s="27" t="s">
        <v>116</v>
      </c>
      <c r="L8" s="20"/>
    </row>
    <row r="9" spans="2:46" ht="16.5" customHeight="1">
      <c r="B9" s="20"/>
      <c r="E9" s="285" t="s">
        <v>190</v>
      </c>
      <c r="F9" s="297"/>
      <c r="G9" s="297"/>
      <c r="H9" s="297"/>
      <c r="L9" s="20"/>
    </row>
    <row r="10" spans="2:46" ht="12" customHeight="1">
      <c r="B10" s="20"/>
      <c r="D10" s="27" t="s">
        <v>191</v>
      </c>
      <c r="L10" s="20"/>
    </row>
    <row r="11" spans="2:46" s="1" customFormat="1" ht="16.5" customHeight="1">
      <c r="B11" s="32"/>
      <c r="E11" s="283" t="s">
        <v>489</v>
      </c>
      <c r="F11" s="287"/>
      <c r="G11" s="287"/>
      <c r="H11" s="287"/>
      <c r="L11" s="32"/>
    </row>
    <row r="12" spans="2:46" s="1" customFormat="1" ht="12" customHeight="1">
      <c r="B12" s="32"/>
      <c r="D12" s="27" t="s">
        <v>490</v>
      </c>
      <c r="L12" s="32"/>
    </row>
    <row r="13" spans="2:46" s="1" customFormat="1" ht="16.5" customHeight="1">
      <c r="B13" s="32"/>
      <c r="E13" s="248" t="s">
        <v>491</v>
      </c>
      <c r="F13" s="287"/>
      <c r="G13" s="287"/>
      <c r="H13" s="28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19</v>
      </c>
      <c r="F15" s="25" t="s">
        <v>3</v>
      </c>
      <c r="I15" s="27" t="s">
        <v>21</v>
      </c>
      <c r="J15" s="25" t="s">
        <v>3</v>
      </c>
      <c r="L15" s="32"/>
    </row>
    <row r="16" spans="2:46" s="1" customFormat="1" ht="12" customHeight="1">
      <c r="B16" s="32"/>
      <c r="D16" s="27" t="s">
        <v>22</v>
      </c>
      <c r="F16" s="25" t="s">
        <v>23</v>
      </c>
      <c r="I16" s="27" t="s">
        <v>24</v>
      </c>
      <c r="J16" s="49" t="str">
        <f>'Rekapitulace stavby'!AN8</f>
        <v>31. 7. 2025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26</v>
      </c>
      <c r="I18" s="27" t="s">
        <v>27</v>
      </c>
      <c r="J18" s="25" t="s">
        <v>3</v>
      </c>
      <c r="L18" s="32"/>
    </row>
    <row r="19" spans="2:12" s="1" customFormat="1" ht="18" customHeight="1">
      <c r="B19" s="32"/>
      <c r="E19" s="25" t="s">
        <v>28</v>
      </c>
      <c r="I19" s="27" t="s">
        <v>29</v>
      </c>
      <c r="J19" s="25" t="s">
        <v>3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27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88" t="str">
        <f>'Rekapitulace stavby'!E14</f>
        <v>Vyplň údaj</v>
      </c>
      <c r="F22" s="254"/>
      <c r="G22" s="254"/>
      <c r="H22" s="254"/>
      <c r="I22" s="27" t="s">
        <v>29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27</v>
      </c>
      <c r="J24" s="25" t="s">
        <v>3</v>
      </c>
      <c r="L24" s="32"/>
    </row>
    <row r="25" spans="2:12" s="1" customFormat="1" ht="18" customHeight="1">
      <c r="B25" s="32"/>
      <c r="E25" s="25" t="s">
        <v>33</v>
      </c>
      <c r="I25" s="27" t="s">
        <v>29</v>
      </c>
      <c r="J25" s="25" t="s">
        <v>3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35</v>
      </c>
      <c r="I27" s="27" t="s">
        <v>27</v>
      </c>
      <c r="J27" s="25" t="s">
        <v>3</v>
      </c>
      <c r="L27" s="32"/>
    </row>
    <row r="28" spans="2:12" s="1" customFormat="1" ht="18" customHeight="1">
      <c r="B28" s="32"/>
      <c r="E28" s="25" t="s">
        <v>33</v>
      </c>
      <c r="I28" s="27" t="s">
        <v>29</v>
      </c>
      <c r="J28" s="25" t="s">
        <v>3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36</v>
      </c>
      <c r="L30" s="32"/>
    </row>
    <row r="31" spans="2:12" s="7" customFormat="1" ht="71.25" customHeight="1">
      <c r="B31" s="91"/>
      <c r="E31" s="258" t="s">
        <v>37</v>
      </c>
      <c r="F31" s="258"/>
      <c r="G31" s="258"/>
      <c r="H31" s="258"/>
      <c r="L31" s="91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25.35" customHeight="1">
      <c r="B34" s="32"/>
      <c r="D34" s="92" t="s">
        <v>38</v>
      </c>
      <c r="J34" s="63">
        <f>ROUND(J96, 2)</f>
        <v>0</v>
      </c>
      <c r="L34" s="32"/>
    </row>
    <row r="35" spans="2:12" s="1" customFormat="1" ht="6.95" customHeight="1">
      <c r="B35" s="32"/>
      <c r="D35" s="50"/>
      <c r="E35" s="50"/>
      <c r="F35" s="50"/>
      <c r="G35" s="50"/>
      <c r="H35" s="50"/>
      <c r="I35" s="50"/>
      <c r="J35" s="50"/>
      <c r="K35" s="50"/>
      <c r="L35" s="32"/>
    </row>
    <row r="36" spans="2:12" s="1" customFormat="1" ht="14.45" customHeight="1">
      <c r="B36" s="32"/>
      <c r="F36" s="35" t="s">
        <v>40</v>
      </c>
      <c r="I36" s="35" t="s">
        <v>39</v>
      </c>
      <c r="J36" s="35" t="s">
        <v>41</v>
      </c>
      <c r="L36" s="32"/>
    </row>
    <row r="37" spans="2:12" s="1" customFormat="1" ht="14.45" customHeight="1">
      <c r="B37" s="32"/>
      <c r="D37" s="52" t="s">
        <v>42</v>
      </c>
      <c r="E37" s="27" t="s">
        <v>43</v>
      </c>
      <c r="F37" s="83">
        <f>ROUND((SUM(BE96:BE175)),  2)</f>
        <v>0</v>
      </c>
      <c r="I37" s="93">
        <v>0.21</v>
      </c>
      <c r="J37" s="83">
        <f>ROUND(((SUM(BE96:BE175))*I37),  2)</f>
        <v>0</v>
      </c>
      <c r="L37" s="32"/>
    </row>
    <row r="38" spans="2:12" s="1" customFormat="1" ht="14.45" customHeight="1">
      <c r="B38" s="32"/>
      <c r="E38" s="27" t="s">
        <v>44</v>
      </c>
      <c r="F38" s="83">
        <f>ROUND((SUM(BF96:BF175)),  2)</f>
        <v>0</v>
      </c>
      <c r="I38" s="93">
        <v>0.12</v>
      </c>
      <c r="J38" s="83">
        <f>ROUND(((SUM(BF96:BF175))*I38),  2)</f>
        <v>0</v>
      </c>
      <c r="L38" s="32"/>
    </row>
    <row r="39" spans="2:12" s="1" customFormat="1" ht="14.45" hidden="1" customHeight="1">
      <c r="B39" s="32"/>
      <c r="E39" s="27" t="s">
        <v>45</v>
      </c>
      <c r="F39" s="83">
        <f>ROUND((SUM(BG96:BG175)),  2)</f>
        <v>0</v>
      </c>
      <c r="I39" s="93">
        <v>0.21</v>
      </c>
      <c r="J39" s="83">
        <f>0</f>
        <v>0</v>
      </c>
      <c r="L39" s="32"/>
    </row>
    <row r="40" spans="2:12" s="1" customFormat="1" ht="14.45" hidden="1" customHeight="1">
      <c r="B40" s="32"/>
      <c r="E40" s="27" t="s">
        <v>46</v>
      </c>
      <c r="F40" s="83">
        <f>ROUND((SUM(BH96:BH175)),  2)</f>
        <v>0</v>
      </c>
      <c r="I40" s="93">
        <v>0.12</v>
      </c>
      <c r="J40" s="83">
        <f>0</f>
        <v>0</v>
      </c>
      <c r="L40" s="32"/>
    </row>
    <row r="41" spans="2:12" s="1" customFormat="1" ht="14.45" hidden="1" customHeight="1">
      <c r="B41" s="32"/>
      <c r="E41" s="27" t="s">
        <v>47</v>
      </c>
      <c r="F41" s="83">
        <f>ROUND((SUM(BI96:BI175)),  2)</f>
        <v>0</v>
      </c>
      <c r="I41" s="93">
        <v>0</v>
      </c>
      <c r="J41" s="83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4"/>
      <c r="D43" s="95" t="s">
        <v>48</v>
      </c>
      <c r="E43" s="54"/>
      <c r="F43" s="54"/>
      <c r="G43" s="96" t="s">
        <v>49</v>
      </c>
      <c r="H43" s="97" t="s">
        <v>50</v>
      </c>
      <c r="I43" s="54"/>
      <c r="J43" s="98">
        <f>SUM(J34:J41)</f>
        <v>0</v>
      </c>
      <c r="K43" s="99"/>
      <c r="L43" s="32"/>
    </row>
    <row r="44" spans="2:12" s="1" customFormat="1" ht="14.4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2"/>
    </row>
    <row r="48" spans="2:12" s="1" customFormat="1" ht="6.95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2"/>
    </row>
    <row r="49" spans="2:12" s="1" customFormat="1" ht="24.95" customHeight="1">
      <c r="B49" s="32"/>
      <c r="C49" s="21" t="s">
        <v>118</v>
      </c>
      <c r="L49" s="32"/>
    </row>
    <row r="50" spans="2:12" s="1" customFormat="1" ht="6.95" customHeight="1">
      <c r="B50" s="32"/>
      <c r="L50" s="32"/>
    </row>
    <row r="51" spans="2:12" s="1" customFormat="1" ht="12" customHeight="1">
      <c r="B51" s="32"/>
      <c r="C51" s="27" t="s">
        <v>17</v>
      </c>
      <c r="L51" s="32"/>
    </row>
    <row r="52" spans="2:12" s="1" customFormat="1" ht="16.5" customHeight="1">
      <c r="B52" s="32"/>
      <c r="E52" s="285" t="str">
        <f>E7</f>
        <v>FN Brno – Modernizace heliportů,Bohunice - RESERVE</v>
      </c>
      <c r="F52" s="286"/>
      <c r="G52" s="286"/>
      <c r="H52" s="286"/>
      <c r="L52" s="32"/>
    </row>
    <row r="53" spans="2:12" ht="12" customHeight="1">
      <c r="B53" s="20"/>
      <c r="C53" s="27" t="s">
        <v>116</v>
      </c>
      <c r="L53" s="20"/>
    </row>
    <row r="54" spans="2:12" ht="16.5" customHeight="1">
      <c r="B54" s="20"/>
      <c r="E54" s="285" t="s">
        <v>190</v>
      </c>
      <c r="F54" s="297"/>
      <c r="G54" s="297"/>
      <c r="H54" s="297"/>
      <c r="L54" s="20"/>
    </row>
    <row r="55" spans="2:12" ht="12" customHeight="1">
      <c r="B55" s="20"/>
      <c r="C55" s="27" t="s">
        <v>191</v>
      </c>
      <c r="L55" s="20"/>
    </row>
    <row r="56" spans="2:12" s="1" customFormat="1" ht="16.5" customHeight="1">
      <c r="B56" s="32"/>
      <c r="E56" s="283" t="s">
        <v>489</v>
      </c>
      <c r="F56" s="287"/>
      <c r="G56" s="287"/>
      <c r="H56" s="287"/>
      <c r="L56" s="32"/>
    </row>
    <row r="57" spans="2:12" s="1" customFormat="1" ht="12" customHeight="1">
      <c r="B57" s="32"/>
      <c r="C57" s="27" t="s">
        <v>490</v>
      </c>
      <c r="L57" s="32"/>
    </row>
    <row r="58" spans="2:12" s="1" customFormat="1" ht="16.5" customHeight="1">
      <c r="B58" s="32"/>
      <c r="E58" s="248" t="str">
        <f>E13</f>
        <v>D2.1 - ESIL- vyhřívání he...</v>
      </c>
      <c r="F58" s="287"/>
      <c r="G58" s="287"/>
      <c r="H58" s="287"/>
      <c r="L58" s="32"/>
    </row>
    <row r="59" spans="2:12" s="1" customFormat="1" ht="6.95" customHeight="1">
      <c r="B59" s="32"/>
      <c r="L59" s="32"/>
    </row>
    <row r="60" spans="2:12" s="1" customFormat="1" ht="12" customHeight="1">
      <c r="B60" s="32"/>
      <c r="C60" s="27" t="s">
        <v>22</v>
      </c>
      <c r="F60" s="25" t="str">
        <f>F16</f>
        <v>FN Brno- Bohunice</v>
      </c>
      <c r="I60" s="27" t="s">
        <v>24</v>
      </c>
      <c r="J60" s="49" t="str">
        <f>IF(J16="","",J16)</f>
        <v>31. 7. 2025</v>
      </c>
      <c r="L60" s="32"/>
    </row>
    <row r="61" spans="2:12" s="1" customFormat="1" ht="6.95" customHeight="1">
      <c r="B61" s="32"/>
      <c r="L61" s="32"/>
    </row>
    <row r="62" spans="2:12" s="1" customFormat="1" ht="25.7" customHeight="1">
      <c r="B62" s="32"/>
      <c r="C62" s="27" t="s">
        <v>26</v>
      </c>
      <c r="F62" s="25" t="str">
        <f>E19</f>
        <v>FN Brmo</v>
      </c>
      <c r="I62" s="27" t="s">
        <v>32</v>
      </c>
      <c r="J62" s="30" t="str">
        <f>E25</f>
        <v>Techniserv, spol. s r.o.</v>
      </c>
      <c r="L62" s="32"/>
    </row>
    <row r="63" spans="2:12" s="1" customFormat="1" ht="25.7" customHeight="1">
      <c r="B63" s="32"/>
      <c r="C63" s="27" t="s">
        <v>30</v>
      </c>
      <c r="F63" s="25" t="str">
        <f>IF(E22="","",E22)</f>
        <v>Vyplň údaj</v>
      </c>
      <c r="I63" s="27" t="s">
        <v>35</v>
      </c>
      <c r="J63" s="30" t="str">
        <f>E28</f>
        <v>Techniserv, spol. s r.o.</v>
      </c>
      <c r="L63" s="32"/>
    </row>
    <row r="64" spans="2:12" s="1" customFormat="1" ht="10.35" customHeight="1">
      <c r="B64" s="32"/>
      <c r="L64" s="32"/>
    </row>
    <row r="65" spans="2:47" s="1" customFormat="1" ht="29.25" customHeight="1">
      <c r="B65" s="32"/>
      <c r="C65" s="100" t="s">
        <v>119</v>
      </c>
      <c r="D65" s="94"/>
      <c r="E65" s="94"/>
      <c r="F65" s="94"/>
      <c r="G65" s="94"/>
      <c r="H65" s="94"/>
      <c r="I65" s="94"/>
      <c r="J65" s="101" t="s">
        <v>120</v>
      </c>
      <c r="K65" s="94"/>
      <c r="L65" s="32"/>
    </row>
    <row r="66" spans="2:47" s="1" customFormat="1" ht="10.35" customHeight="1">
      <c r="B66" s="32"/>
      <c r="L66" s="32"/>
    </row>
    <row r="67" spans="2:47" s="1" customFormat="1" ht="22.9" customHeight="1">
      <c r="B67" s="32"/>
      <c r="C67" s="102" t="s">
        <v>70</v>
      </c>
      <c r="J67" s="63">
        <f>J96</f>
        <v>0</v>
      </c>
      <c r="L67" s="32"/>
      <c r="AU67" s="17" t="s">
        <v>121</v>
      </c>
    </row>
    <row r="68" spans="2:47" s="8" customFormat="1" ht="24.95" customHeight="1">
      <c r="B68" s="103"/>
      <c r="D68" s="104" t="s">
        <v>492</v>
      </c>
      <c r="E68" s="105"/>
      <c r="F68" s="105"/>
      <c r="G68" s="105"/>
      <c r="H68" s="105"/>
      <c r="I68" s="105"/>
      <c r="J68" s="106">
        <f>J97</f>
        <v>0</v>
      </c>
      <c r="L68" s="103"/>
    </row>
    <row r="69" spans="2:47" s="8" customFormat="1" ht="24.95" customHeight="1">
      <c r="B69" s="103"/>
      <c r="D69" s="104" t="s">
        <v>493</v>
      </c>
      <c r="E69" s="105"/>
      <c r="F69" s="105"/>
      <c r="G69" s="105"/>
      <c r="H69" s="105"/>
      <c r="I69" s="105"/>
      <c r="J69" s="106">
        <f>J149</f>
        <v>0</v>
      </c>
      <c r="L69" s="103"/>
    </row>
    <row r="70" spans="2:47" s="8" customFormat="1" ht="24.95" customHeight="1">
      <c r="B70" s="103"/>
      <c r="D70" s="104" t="s">
        <v>494</v>
      </c>
      <c r="E70" s="105"/>
      <c r="F70" s="105"/>
      <c r="G70" s="105"/>
      <c r="H70" s="105"/>
      <c r="I70" s="105"/>
      <c r="J70" s="106">
        <f>J161</f>
        <v>0</v>
      </c>
      <c r="L70" s="103"/>
    </row>
    <row r="71" spans="2:47" s="8" customFormat="1" ht="24.95" customHeight="1">
      <c r="B71" s="103"/>
      <c r="D71" s="104" t="s">
        <v>495</v>
      </c>
      <c r="E71" s="105"/>
      <c r="F71" s="105"/>
      <c r="G71" s="105"/>
      <c r="H71" s="105"/>
      <c r="I71" s="105"/>
      <c r="J71" s="106">
        <f>J166</f>
        <v>0</v>
      </c>
      <c r="L71" s="103"/>
    </row>
    <row r="72" spans="2:47" s="8" customFormat="1" ht="24.95" customHeight="1">
      <c r="B72" s="103"/>
      <c r="D72" s="104" t="s">
        <v>496</v>
      </c>
      <c r="E72" s="105"/>
      <c r="F72" s="105"/>
      <c r="G72" s="105"/>
      <c r="H72" s="105"/>
      <c r="I72" s="105"/>
      <c r="J72" s="106">
        <f>J168</f>
        <v>0</v>
      </c>
      <c r="L72" s="103"/>
    </row>
    <row r="73" spans="2:47" s="1" customFormat="1" ht="21.75" customHeight="1">
      <c r="B73" s="32"/>
      <c r="L73" s="32"/>
    </row>
    <row r="74" spans="2:47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47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47" s="1" customFormat="1" ht="24.95" customHeight="1">
      <c r="B79" s="32"/>
      <c r="C79" s="21" t="s">
        <v>129</v>
      </c>
      <c r="L79" s="32"/>
    </row>
    <row r="80" spans="2:47" s="1" customFormat="1" ht="6.95" customHeight="1">
      <c r="B80" s="32"/>
      <c r="L80" s="32"/>
    </row>
    <row r="81" spans="2:63" s="1" customFormat="1" ht="12" customHeight="1">
      <c r="B81" s="32"/>
      <c r="C81" s="27" t="s">
        <v>17</v>
      </c>
      <c r="L81" s="32"/>
    </row>
    <row r="82" spans="2:63" s="1" customFormat="1" ht="16.5" customHeight="1">
      <c r="B82" s="32"/>
      <c r="E82" s="285" t="str">
        <f>E7</f>
        <v>FN Brno – Modernizace heliportů,Bohunice - RESERVE</v>
      </c>
      <c r="F82" s="286"/>
      <c r="G82" s="286"/>
      <c r="H82" s="286"/>
      <c r="L82" s="32"/>
    </row>
    <row r="83" spans="2:63" ht="12" customHeight="1">
      <c r="B83" s="20"/>
      <c r="C83" s="27" t="s">
        <v>116</v>
      </c>
      <c r="L83" s="20"/>
    </row>
    <row r="84" spans="2:63" ht="16.5" customHeight="1">
      <c r="B84" s="20"/>
      <c r="E84" s="285" t="s">
        <v>190</v>
      </c>
      <c r="F84" s="297"/>
      <c r="G84" s="297"/>
      <c r="H84" s="297"/>
      <c r="L84" s="20"/>
    </row>
    <row r="85" spans="2:63" ht="12" customHeight="1">
      <c r="B85" s="20"/>
      <c r="C85" s="27" t="s">
        <v>191</v>
      </c>
      <c r="L85" s="20"/>
    </row>
    <row r="86" spans="2:63" s="1" customFormat="1" ht="16.5" customHeight="1">
      <c r="B86" s="32"/>
      <c r="E86" s="283" t="s">
        <v>489</v>
      </c>
      <c r="F86" s="287"/>
      <c r="G86" s="287"/>
      <c r="H86" s="287"/>
      <c r="L86" s="32"/>
    </row>
    <row r="87" spans="2:63" s="1" customFormat="1" ht="12" customHeight="1">
      <c r="B87" s="32"/>
      <c r="C87" s="27" t="s">
        <v>490</v>
      </c>
      <c r="L87" s="32"/>
    </row>
    <row r="88" spans="2:63" s="1" customFormat="1" ht="16.5" customHeight="1">
      <c r="B88" s="32"/>
      <c r="E88" s="248" t="str">
        <f>E13</f>
        <v>D2.1 - ESIL- vyhřívání he...</v>
      </c>
      <c r="F88" s="287"/>
      <c r="G88" s="287"/>
      <c r="H88" s="287"/>
      <c r="L88" s="32"/>
    </row>
    <row r="89" spans="2:63" s="1" customFormat="1" ht="6.95" customHeight="1">
      <c r="B89" s="32"/>
      <c r="L89" s="32"/>
    </row>
    <row r="90" spans="2:63" s="1" customFormat="1" ht="12" customHeight="1">
      <c r="B90" s="32"/>
      <c r="C90" s="27" t="s">
        <v>22</v>
      </c>
      <c r="F90" s="25" t="str">
        <f>F16</f>
        <v>FN Brno- Bohunice</v>
      </c>
      <c r="I90" s="27" t="s">
        <v>24</v>
      </c>
      <c r="J90" s="49" t="str">
        <f>IF(J16="","",J16)</f>
        <v>31. 7. 2025</v>
      </c>
      <c r="L90" s="32"/>
    </row>
    <row r="91" spans="2:63" s="1" customFormat="1" ht="6.95" customHeight="1">
      <c r="B91" s="32"/>
      <c r="L91" s="32"/>
    </row>
    <row r="92" spans="2:63" s="1" customFormat="1" ht="25.7" customHeight="1">
      <c r="B92" s="32"/>
      <c r="C92" s="27" t="s">
        <v>26</v>
      </c>
      <c r="F92" s="25" t="str">
        <f>E19</f>
        <v>FN Brmo</v>
      </c>
      <c r="I92" s="27" t="s">
        <v>32</v>
      </c>
      <c r="J92" s="30" t="str">
        <f>E25</f>
        <v>Techniserv, spol. s r.o.</v>
      </c>
      <c r="L92" s="32"/>
    </row>
    <row r="93" spans="2:63" s="1" customFormat="1" ht="25.7" customHeight="1">
      <c r="B93" s="32"/>
      <c r="C93" s="27" t="s">
        <v>30</v>
      </c>
      <c r="F93" s="25" t="str">
        <f>IF(E22="","",E22)</f>
        <v>Vyplň údaj</v>
      </c>
      <c r="I93" s="27" t="s">
        <v>35</v>
      </c>
      <c r="J93" s="30" t="str">
        <f>E28</f>
        <v>Techniserv, spol. s r.o.</v>
      </c>
      <c r="L93" s="32"/>
    </row>
    <row r="94" spans="2:63" s="1" customFormat="1" ht="10.35" customHeight="1">
      <c r="B94" s="32"/>
      <c r="L94" s="32"/>
    </row>
    <row r="95" spans="2:63" s="10" customFormat="1" ht="29.25" customHeight="1">
      <c r="B95" s="111"/>
      <c r="C95" s="112" t="s">
        <v>130</v>
      </c>
      <c r="D95" s="113" t="s">
        <v>57</v>
      </c>
      <c r="E95" s="113" t="s">
        <v>53</v>
      </c>
      <c r="F95" s="113" t="s">
        <v>54</v>
      </c>
      <c r="G95" s="113" t="s">
        <v>131</v>
      </c>
      <c r="H95" s="113" t="s">
        <v>132</v>
      </c>
      <c r="I95" s="113" t="s">
        <v>133</v>
      </c>
      <c r="J95" s="113" t="s">
        <v>120</v>
      </c>
      <c r="K95" s="114" t="s">
        <v>134</v>
      </c>
      <c r="L95" s="111"/>
      <c r="M95" s="56" t="s">
        <v>3</v>
      </c>
      <c r="N95" s="57" t="s">
        <v>42</v>
      </c>
      <c r="O95" s="57" t="s">
        <v>135</v>
      </c>
      <c r="P95" s="57" t="s">
        <v>136</v>
      </c>
      <c r="Q95" s="57" t="s">
        <v>137</v>
      </c>
      <c r="R95" s="57" t="s">
        <v>138</v>
      </c>
      <c r="S95" s="57" t="s">
        <v>139</v>
      </c>
      <c r="T95" s="58" t="s">
        <v>140</v>
      </c>
    </row>
    <row r="96" spans="2:63" s="1" customFormat="1" ht="22.9" customHeight="1">
      <c r="B96" s="32"/>
      <c r="C96" s="61" t="s">
        <v>141</v>
      </c>
      <c r="J96" s="115">
        <f>BK96</f>
        <v>0</v>
      </c>
      <c r="L96" s="32"/>
      <c r="M96" s="59"/>
      <c r="N96" s="50"/>
      <c r="O96" s="50"/>
      <c r="P96" s="116">
        <f>P97+P149+P161+P166+P168</f>
        <v>0</v>
      </c>
      <c r="Q96" s="50"/>
      <c r="R96" s="116">
        <f>R97+R149+R161+R166+R168</f>
        <v>0</v>
      </c>
      <c r="S96" s="50"/>
      <c r="T96" s="117">
        <f>T97+T149+T161+T166+T168</f>
        <v>0</v>
      </c>
      <c r="AT96" s="17" t="s">
        <v>71</v>
      </c>
      <c r="AU96" s="17" t="s">
        <v>121</v>
      </c>
      <c r="BK96" s="118">
        <f>BK97+BK149+BK161+BK166+BK168</f>
        <v>0</v>
      </c>
    </row>
    <row r="97" spans="2:65" s="11" customFormat="1" ht="25.9" customHeight="1">
      <c r="B97" s="119"/>
      <c r="D97" s="120" t="s">
        <v>71</v>
      </c>
      <c r="E97" s="121" t="s">
        <v>497</v>
      </c>
      <c r="F97" s="121" t="s">
        <v>498</v>
      </c>
      <c r="I97" s="122"/>
      <c r="J97" s="123">
        <f>BK97</f>
        <v>0</v>
      </c>
      <c r="L97" s="119"/>
      <c r="M97" s="124"/>
      <c r="P97" s="125">
        <f>SUM(P98:P148)</f>
        <v>0</v>
      </c>
      <c r="R97" s="125">
        <f>SUM(R98:R148)</f>
        <v>0</v>
      </c>
      <c r="T97" s="126">
        <f>SUM(T98:T148)</f>
        <v>0</v>
      </c>
      <c r="AR97" s="120" t="s">
        <v>80</v>
      </c>
      <c r="AT97" s="127" t="s">
        <v>71</v>
      </c>
      <c r="AU97" s="127" t="s">
        <v>72</v>
      </c>
      <c r="AY97" s="120" t="s">
        <v>144</v>
      </c>
      <c r="BK97" s="128">
        <f>SUM(BK98:BK148)</f>
        <v>0</v>
      </c>
    </row>
    <row r="98" spans="2:65" s="1" customFormat="1" ht="33" customHeight="1">
      <c r="B98" s="131"/>
      <c r="C98" s="132" t="s">
        <v>80</v>
      </c>
      <c r="D98" s="132" t="s">
        <v>147</v>
      </c>
      <c r="E98" s="133" t="s">
        <v>499</v>
      </c>
      <c r="F98" s="134" t="s">
        <v>500</v>
      </c>
      <c r="G98" s="135" t="s">
        <v>209</v>
      </c>
      <c r="H98" s="136">
        <v>345</v>
      </c>
      <c r="I98" s="137"/>
      <c r="J98" s="138">
        <f>ROUND(I98*H98,2)</f>
        <v>0</v>
      </c>
      <c r="K98" s="134" t="s">
        <v>3</v>
      </c>
      <c r="L98" s="32"/>
      <c r="M98" s="139" t="s">
        <v>3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166</v>
      </c>
      <c r="AT98" s="143" t="s">
        <v>147</v>
      </c>
      <c r="AU98" s="143" t="s">
        <v>80</v>
      </c>
      <c r="AY98" s="17" t="s">
        <v>144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80</v>
      </c>
      <c r="BK98" s="144">
        <f>ROUND(I98*H98,2)</f>
        <v>0</v>
      </c>
      <c r="BL98" s="17" t="s">
        <v>166</v>
      </c>
      <c r="BM98" s="143" t="s">
        <v>82</v>
      </c>
    </row>
    <row r="99" spans="2:65" s="1" customFormat="1" ht="24.2" customHeight="1">
      <c r="B99" s="131"/>
      <c r="C99" s="161" t="s">
        <v>82</v>
      </c>
      <c r="D99" s="161" t="s">
        <v>335</v>
      </c>
      <c r="E99" s="162" t="s">
        <v>501</v>
      </c>
      <c r="F99" s="163" t="s">
        <v>502</v>
      </c>
      <c r="G99" s="164" t="s">
        <v>209</v>
      </c>
      <c r="H99" s="165">
        <v>345</v>
      </c>
      <c r="I99" s="166"/>
      <c r="J99" s="167">
        <f>ROUND(I99*H99,2)</f>
        <v>0</v>
      </c>
      <c r="K99" s="163" t="s">
        <v>3</v>
      </c>
      <c r="L99" s="168"/>
      <c r="M99" s="169" t="s">
        <v>3</v>
      </c>
      <c r="N99" s="17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239</v>
      </c>
      <c r="AT99" s="143" t="s">
        <v>335</v>
      </c>
      <c r="AU99" s="143" t="s">
        <v>80</v>
      </c>
      <c r="AY99" s="17" t="s">
        <v>144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80</v>
      </c>
      <c r="BK99" s="144">
        <f>ROUND(I99*H99,2)</f>
        <v>0</v>
      </c>
      <c r="BL99" s="17" t="s">
        <v>166</v>
      </c>
      <c r="BM99" s="143" t="s">
        <v>166</v>
      </c>
    </row>
    <row r="100" spans="2:65" s="1" customFormat="1" ht="24.2" customHeight="1">
      <c r="B100" s="131"/>
      <c r="C100" s="132" t="s">
        <v>95</v>
      </c>
      <c r="D100" s="132" t="s">
        <v>147</v>
      </c>
      <c r="E100" s="133" t="s">
        <v>503</v>
      </c>
      <c r="F100" s="134" t="s">
        <v>504</v>
      </c>
      <c r="G100" s="135" t="s">
        <v>248</v>
      </c>
      <c r="H100" s="136">
        <v>30</v>
      </c>
      <c r="I100" s="137"/>
      <c r="J100" s="138">
        <f>ROUND(I100*H100,2)</f>
        <v>0</v>
      </c>
      <c r="K100" s="134" t="s">
        <v>3</v>
      </c>
      <c r="L100" s="32"/>
      <c r="M100" s="139" t="s">
        <v>3</v>
      </c>
      <c r="N100" s="140" t="s">
        <v>43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166</v>
      </c>
      <c r="AT100" s="143" t="s">
        <v>147</v>
      </c>
      <c r="AU100" s="143" t="s">
        <v>80</v>
      </c>
      <c r="AY100" s="17" t="s">
        <v>144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80</v>
      </c>
      <c r="BK100" s="144">
        <f>ROUND(I100*H100,2)</f>
        <v>0</v>
      </c>
      <c r="BL100" s="17" t="s">
        <v>166</v>
      </c>
      <c r="BM100" s="143" t="s">
        <v>177</v>
      </c>
    </row>
    <row r="101" spans="2:65" s="1" customFormat="1" ht="33" customHeight="1">
      <c r="B101" s="131"/>
      <c r="C101" s="132" t="s">
        <v>166</v>
      </c>
      <c r="D101" s="132" t="s">
        <v>147</v>
      </c>
      <c r="E101" s="133" t="s">
        <v>505</v>
      </c>
      <c r="F101" s="134" t="s">
        <v>506</v>
      </c>
      <c r="G101" s="135" t="s">
        <v>209</v>
      </c>
      <c r="H101" s="136">
        <v>90</v>
      </c>
      <c r="I101" s="137"/>
      <c r="J101" s="138">
        <f>ROUND(I101*H101,2)</f>
        <v>0</v>
      </c>
      <c r="K101" s="134" t="s">
        <v>3</v>
      </c>
      <c r="L101" s="32"/>
      <c r="M101" s="139" t="s">
        <v>3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166</v>
      </c>
      <c r="AT101" s="143" t="s">
        <v>147</v>
      </c>
      <c r="AU101" s="143" t="s">
        <v>80</v>
      </c>
      <c r="AY101" s="17" t="s">
        <v>144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80</v>
      </c>
      <c r="BK101" s="144">
        <f>ROUND(I101*H101,2)</f>
        <v>0</v>
      </c>
      <c r="BL101" s="17" t="s">
        <v>166</v>
      </c>
      <c r="BM101" s="143" t="s">
        <v>239</v>
      </c>
    </row>
    <row r="102" spans="2:65" s="1" customFormat="1" ht="24.2" customHeight="1">
      <c r="B102" s="131"/>
      <c r="C102" s="132" t="s">
        <v>143</v>
      </c>
      <c r="D102" s="132" t="s">
        <v>147</v>
      </c>
      <c r="E102" s="133" t="s">
        <v>507</v>
      </c>
      <c r="F102" s="134" t="s">
        <v>508</v>
      </c>
      <c r="G102" s="135" t="s">
        <v>209</v>
      </c>
      <c r="H102" s="136">
        <v>90</v>
      </c>
      <c r="I102" s="137"/>
      <c r="J102" s="138">
        <f>ROUND(I102*H102,2)</f>
        <v>0</v>
      </c>
      <c r="K102" s="134" t="s">
        <v>3</v>
      </c>
      <c r="L102" s="32"/>
      <c r="M102" s="139" t="s">
        <v>3</v>
      </c>
      <c r="N102" s="140" t="s">
        <v>43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166</v>
      </c>
      <c r="AT102" s="143" t="s">
        <v>147</v>
      </c>
      <c r="AU102" s="143" t="s">
        <v>80</v>
      </c>
      <c r="AY102" s="17" t="s">
        <v>144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80</v>
      </c>
      <c r="BK102" s="144">
        <f>ROUND(I102*H102,2)</f>
        <v>0</v>
      </c>
      <c r="BL102" s="17" t="s">
        <v>166</v>
      </c>
      <c r="BM102" s="143" t="s">
        <v>252</v>
      </c>
    </row>
    <row r="103" spans="2:65" s="1" customFormat="1" ht="24.2" customHeight="1">
      <c r="B103" s="131"/>
      <c r="C103" s="161" t="s">
        <v>177</v>
      </c>
      <c r="D103" s="161" t="s">
        <v>335</v>
      </c>
      <c r="E103" s="162" t="s">
        <v>509</v>
      </c>
      <c r="F103" s="163" t="s">
        <v>510</v>
      </c>
      <c r="G103" s="164" t="s">
        <v>209</v>
      </c>
      <c r="H103" s="165">
        <v>90</v>
      </c>
      <c r="I103" s="166"/>
      <c r="J103" s="167">
        <f>ROUND(I103*H103,2)</f>
        <v>0</v>
      </c>
      <c r="K103" s="163" t="s">
        <v>3</v>
      </c>
      <c r="L103" s="168"/>
      <c r="M103" s="169" t="s">
        <v>3</v>
      </c>
      <c r="N103" s="17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239</v>
      </c>
      <c r="AT103" s="143" t="s">
        <v>335</v>
      </c>
      <c r="AU103" s="143" t="s">
        <v>80</v>
      </c>
      <c r="AY103" s="17" t="s">
        <v>144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80</v>
      </c>
      <c r="BK103" s="144">
        <f>ROUND(I103*H103,2)</f>
        <v>0</v>
      </c>
      <c r="BL103" s="17" t="s">
        <v>166</v>
      </c>
      <c r="BM103" s="143" t="s">
        <v>9</v>
      </c>
    </row>
    <row r="104" spans="2:65" s="1" customFormat="1" ht="24.2" customHeight="1">
      <c r="B104" s="131"/>
      <c r="C104" s="132" t="s">
        <v>181</v>
      </c>
      <c r="D104" s="132" t="s">
        <v>147</v>
      </c>
      <c r="E104" s="133" t="s">
        <v>511</v>
      </c>
      <c r="F104" s="134" t="s">
        <v>512</v>
      </c>
      <c r="G104" s="135" t="s">
        <v>248</v>
      </c>
      <c r="H104" s="136">
        <v>2</v>
      </c>
      <c r="I104" s="137"/>
      <c r="J104" s="138">
        <f>ROUND(I104*H104,2)</f>
        <v>0</v>
      </c>
      <c r="K104" s="134" t="s">
        <v>3</v>
      </c>
      <c r="L104" s="32"/>
      <c r="M104" s="139" t="s">
        <v>3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166</v>
      </c>
      <c r="AT104" s="143" t="s">
        <v>147</v>
      </c>
      <c r="AU104" s="143" t="s">
        <v>80</v>
      </c>
      <c r="AY104" s="17" t="s">
        <v>144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80</v>
      </c>
      <c r="BK104" s="144">
        <f>ROUND(I104*H104,2)</f>
        <v>0</v>
      </c>
      <c r="BL104" s="17" t="s">
        <v>166</v>
      </c>
      <c r="BM104" s="143" t="s">
        <v>273</v>
      </c>
    </row>
    <row r="105" spans="2:65" s="1" customFormat="1" ht="16.5" customHeight="1">
      <c r="B105" s="131"/>
      <c r="C105" s="161" t="s">
        <v>239</v>
      </c>
      <c r="D105" s="161" t="s">
        <v>335</v>
      </c>
      <c r="E105" s="162" t="s">
        <v>513</v>
      </c>
      <c r="F105" s="163" t="s">
        <v>514</v>
      </c>
      <c r="G105" s="164" t="s">
        <v>248</v>
      </c>
      <c r="H105" s="165">
        <v>2</v>
      </c>
      <c r="I105" s="166"/>
      <c r="J105" s="167">
        <f>ROUND(I105*H105,2)</f>
        <v>0</v>
      </c>
      <c r="K105" s="163" t="s">
        <v>3</v>
      </c>
      <c r="L105" s="168"/>
      <c r="M105" s="169" t="s">
        <v>3</v>
      </c>
      <c r="N105" s="170" t="s">
        <v>43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239</v>
      </c>
      <c r="AT105" s="143" t="s">
        <v>335</v>
      </c>
      <c r="AU105" s="143" t="s">
        <v>80</v>
      </c>
      <c r="AY105" s="17" t="s">
        <v>144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80</v>
      </c>
      <c r="BK105" s="144">
        <f>ROUND(I105*H105,2)</f>
        <v>0</v>
      </c>
      <c r="BL105" s="17" t="s">
        <v>166</v>
      </c>
      <c r="BM105" s="143" t="s">
        <v>286</v>
      </c>
    </row>
    <row r="106" spans="2:65" s="1" customFormat="1" ht="24.2" customHeight="1">
      <c r="B106" s="131"/>
      <c r="C106" s="132" t="s">
        <v>237</v>
      </c>
      <c r="D106" s="132" t="s">
        <v>147</v>
      </c>
      <c r="E106" s="133" t="s">
        <v>515</v>
      </c>
      <c r="F106" s="134" t="s">
        <v>516</v>
      </c>
      <c r="G106" s="135" t="s">
        <v>209</v>
      </c>
      <c r="H106" s="136">
        <v>90</v>
      </c>
      <c r="I106" s="137"/>
      <c r="J106" s="138">
        <f>ROUND(I106*H106,2)</f>
        <v>0</v>
      </c>
      <c r="K106" s="134" t="s">
        <v>3</v>
      </c>
      <c r="L106" s="32"/>
      <c r="M106" s="139" t="s">
        <v>3</v>
      </c>
      <c r="N106" s="140" t="s">
        <v>43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166</v>
      </c>
      <c r="AT106" s="143" t="s">
        <v>147</v>
      </c>
      <c r="AU106" s="143" t="s">
        <v>80</v>
      </c>
      <c r="AY106" s="17" t="s">
        <v>144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7" t="s">
        <v>80</v>
      </c>
      <c r="BK106" s="144">
        <f>ROUND(I106*H106,2)</f>
        <v>0</v>
      </c>
      <c r="BL106" s="17" t="s">
        <v>166</v>
      </c>
      <c r="BM106" s="143" t="s">
        <v>297</v>
      </c>
    </row>
    <row r="107" spans="2:65" s="1" customFormat="1" ht="24.2" customHeight="1">
      <c r="B107" s="131"/>
      <c r="C107" s="132" t="s">
        <v>252</v>
      </c>
      <c r="D107" s="132" t="s">
        <v>147</v>
      </c>
      <c r="E107" s="133" t="s">
        <v>507</v>
      </c>
      <c r="F107" s="134" t="s">
        <v>508</v>
      </c>
      <c r="G107" s="135" t="s">
        <v>209</v>
      </c>
      <c r="H107" s="136">
        <v>90</v>
      </c>
      <c r="I107" s="137"/>
      <c r="J107" s="138">
        <f>ROUND(I107*H107,2)</f>
        <v>0</v>
      </c>
      <c r="K107" s="134" t="s">
        <v>3</v>
      </c>
      <c r="L107" s="32"/>
      <c r="M107" s="139" t="s">
        <v>3</v>
      </c>
      <c r="N107" s="140" t="s">
        <v>43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166</v>
      </c>
      <c r="AT107" s="143" t="s">
        <v>147</v>
      </c>
      <c r="AU107" s="143" t="s">
        <v>80</v>
      </c>
      <c r="AY107" s="17" t="s">
        <v>144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80</v>
      </c>
      <c r="BK107" s="144">
        <f>ROUND(I107*H107,2)</f>
        <v>0</v>
      </c>
      <c r="BL107" s="17" t="s">
        <v>166</v>
      </c>
      <c r="BM107" s="143" t="s">
        <v>308</v>
      </c>
    </row>
    <row r="108" spans="2:65" s="1" customFormat="1" ht="49.15" customHeight="1">
      <c r="B108" s="131"/>
      <c r="C108" s="161" t="s">
        <v>258</v>
      </c>
      <c r="D108" s="161" t="s">
        <v>335</v>
      </c>
      <c r="E108" s="162" t="s">
        <v>517</v>
      </c>
      <c r="F108" s="163" t="s">
        <v>518</v>
      </c>
      <c r="G108" s="164" t="s">
        <v>209</v>
      </c>
      <c r="H108" s="165">
        <v>90</v>
      </c>
      <c r="I108" s="166"/>
      <c r="J108" s="167">
        <f>ROUND(I108*H108,2)</f>
        <v>0</v>
      </c>
      <c r="K108" s="163" t="s">
        <v>3</v>
      </c>
      <c r="L108" s="168"/>
      <c r="M108" s="169" t="s">
        <v>3</v>
      </c>
      <c r="N108" s="17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239</v>
      </c>
      <c r="AT108" s="143" t="s">
        <v>335</v>
      </c>
      <c r="AU108" s="143" t="s">
        <v>80</v>
      </c>
      <c r="AY108" s="17" t="s">
        <v>144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80</v>
      </c>
      <c r="BK108" s="144">
        <f>ROUND(I108*H108,2)</f>
        <v>0</v>
      </c>
      <c r="BL108" s="17" t="s">
        <v>166</v>
      </c>
      <c r="BM108" s="143" t="s">
        <v>323</v>
      </c>
    </row>
    <row r="109" spans="2:65" s="1" customFormat="1" ht="24.2" customHeight="1">
      <c r="B109" s="131"/>
      <c r="C109" s="132" t="s">
        <v>9</v>
      </c>
      <c r="D109" s="132" t="s">
        <v>147</v>
      </c>
      <c r="E109" s="133" t="s">
        <v>519</v>
      </c>
      <c r="F109" s="134" t="s">
        <v>520</v>
      </c>
      <c r="G109" s="135" t="s">
        <v>248</v>
      </c>
      <c r="H109" s="136">
        <v>10</v>
      </c>
      <c r="I109" s="137"/>
      <c r="J109" s="138">
        <f>ROUND(I109*H109,2)</f>
        <v>0</v>
      </c>
      <c r="K109" s="134" t="s">
        <v>3</v>
      </c>
      <c r="L109" s="32"/>
      <c r="M109" s="139" t="s">
        <v>3</v>
      </c>
      <c r="N109" s="14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166</v>
      </c>
      <c r="AT109" s="143" t="s">
        <v>147</v>
      </c>
      <c r="AU109" s="143" t="s">
        <v>80</v>
      </c>
      <c r="AY109" s="17" t="s">
        <v>144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80</v>
      </c>
      <c r="BK109" s="144">
        <f>ROUND(I109*H109,2)</f>
        <v>0</v>
      </c>
      <c r="BL109" s="17" t="s">
        <v>166</v>
      </c>
      <c r="BM109" s="143" t="s">
        <v>334</v>
      </c>
    </row>
    <row r="110" spans="2:65" s="1" customFormat="1" ht="16.5" customHeight="1">
      <c r="B110" s="131"/>
      <c r="C110" s="161" t="s">
        <v>268</v>
      </c>
      <c r="D110" s="161" t="s">
        <v>335</v>
      </c>
      <c r="E110" s="162" t="s">
        <v>521</v>
      </c>
      <c r="F110" s="163" t="s">
        <v>522</v>
      </c>
      <c r="G110" s="164" t="s">
        <v>248</v>
      </c>
      <c r="H110" s="165">
        <v>10</v>
      </c>
      <c r="I110" s="166"/>
      <c r="J110" s="167">
        <f>ROUND(I110*H110,2)</f>
        <v>0</v>
      </c>
      <c r="K110" s="163" t="s">
        <v>3</v>
      </c>
      <c r="L110" s="168"/>
      <c r="M110" s="169" t="s">
        <v>3</v>
      </c>
      <c r="N110" s="17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239</v>
      </c>
      <c r="AT110" s="143" t="s">
        <v>335</v>
      </c>
      <c r="AU110" s="143" t="s">
        <v>80</v>
      </c>
      <c r="AY110" s="17" t="s">
        <v>144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80</v>
      </c>
      <c r="BK110" s="144">
        <f>ROUND(I110*H110,2)</f>
        <v>0</v>
      </c>
      <c r="BL110" s="17" t="s">
        <v>166</v>
      </c>
      <c r="BM110" s="143" t="s">
        <v>347</v>
      </c>
    </row>
    <row r="111" spans="2:65" s="1" customFormat="1" ht="33" customHeight="1">
      <c r="B111" s="131"/>
      <c r="C111" s="132" t="s">
        <v>273</v>
      </c>
      <c r="D111" s="132" t="s">
        <v>147</v>
      </c>
      <c r="E111" s="133" t="s">
        <v>523</v>
      </c>
      <c r="F111" s="134" t="s">
        <v>524</v>
      </c>
      <c r="G111" s="135" t="s">
        <v>209</v>
      </c>
      <c r="H111" s="136">
        <v>185</v>
      </c>
      <c r="I111" s="137"/>
      <c r="J111" s="138">
        <f>ROUND(I111*H111,2)</f>
        <v>0</v>
      </c>
      <c r="K111" s="134" t="s">
        <v>3</v>
      </c>
      <c r="L111" s="32"/>
      <c r="M111" s="139" t="s">
        <v>3</v>
      </c>
      <c r="N111" s="140" t="s">
        <v>43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166</v>
      </c>
      <c r="AT111" s="143" t="s">
        <v>147</v>
      </c>
      <c r="AU111" s="143" t="s">
        <v>80</v>
      </c>
      <c r="AY111" s="17" t="s">
        <v>144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7" t="s">
        <v>80</v>
      </c>
      <c r="BK111" s="144">
        <f>ROUND(I111*H111,2)</f>
        <v>0</v>
      </c>
      <c r="BL111" s="17" t="s">
        <v>166</v>
      </c>
      <c r="BM111" s="143" t="s">
        <v>358</v>
      </c>
    </row>
    <row r="112" spans="2:65" s="1" customFormat="1" ht="24.2" customHeight="1">
      <c r="B112" s="131"/>
      <c r="C112" s="132" t="s">
        <v>280</v>
      </c>
      <c r="D112" s="132" t="s">
        <v>147</v>
      </c>
      <c r="E112" s="133" t="s">
        <v>507</v>
      </c>
      <c r="F112" s="134" t="s">
        <v>508</v>
      </c>
      <c r="G112" s="135" t="s">
        <v>209</v>
      </c>
      <c r="H112" s="136">
        <v>185</v>
      </c>
      <c r="I112" s="137"/>
      <c r="J112" s="138">
        <f>ROUND(I112*H112,2)</f>
        <v>0</v>
      </c>
      <c r="K112" s="134" t="s">
        <v>3</v>
      </c>
      <c r="L112" s="32"/>
      <c r="M112" s="139" t="s">
        <v>3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166</v>
      </c>
      <c r="AT112" s="143" t="s">
        <v>147</v>
      </c>
      <c r="AU112" s="143" t="s">
        <v>80</v>
      </c>
      <c r="AY112" s="17" t="s">
        <v>144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80</v>
      </c>
      <c r="BK112" s="144">
        <f>ROUND(I112*H112,2)</f>
        <v>0</v>
      </c>
      <c r="BL112" s="17" t="s">
        <v>166</v>
      </c>
      <c r="BM112" s="143" t="s">
        <v>373</v>
      </c>
    </row>
    <row r="113" spans="2:65" s="1" customFormat="1" ht="24.2" customHeight="1">
      <c r="B113" s="131"/>
      <c r="C113" s="161" t="s">
        <v>286</v>
      </c>
      <c r="D113" s="161" t="s">
        <v>335</v>
      </c>
      <c r="E113" s="162" t="s">
        <v>525</v>
      </c>
      <c r="F113" s="163" t="s">
        <v>526</v>
      </c>
      <c r="G113" s="164" t="s">
        <v>209</v>
      </c>
      <c r="H113" s="165">
        <v>185</v>
      </c>
      <c r="I113" s="166"/>
      <c r="J113" s="167">
        <f>ROUND(I113*H113,2)</f>
        <v>0</v>
      </c>
      <c r="K113" s="163" t="s">
        <v>3</v>
      </c>
      <c r="L113" s="168"/>
      <c r="M113" s="169" t="s">
        <v>3</v>
      </c>
      <c r="N113" s="17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239</v>
      </c>
      <c r="AT113" s="143" t="s">
        <v>335</v>
      </c>
      <c r="AU113" s="143" t="s">
        <v>80</v>
      </c>
      <c r="AY113" s="17" t="s">
        <v>144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80</v>
      </c>
      <c r="BK113" s="144">
        <f>ROUND(I113*H113,2)</f>
        <v>0</v>
      </c>
      <c r="BL113" s="17" t="s">
        <v>166</v>
      </c>
      <c r="BM113" s="143" t="s">
        <v>338</v>
      </c>
    </row>
    <row r="114" spans="2:65" s="1" customFormat="1" ht="24.2" customHeight="1">
      <c r="B114" s="131"/>
      <c r="C114" s="132" t="s">
        <v>291</v>
      </c>
      <c r="D114" s="132" t="s">
        <v>147</v>
      </c>
      <c r="E114" s="133" t="s">
        <v>527</v>
      </c>
      <c r="F114" s="134" t="s">
        <v>528</v>
      </c>
      <c r="G114" s="135" t="s">
        <v>248</v>
      </c>
      <c r="H114" s="136">
        <v>2</v>
      </c>
      <c r="I114" s="137"/>
      <c r="J114" s="138">
        <f>ROUND(I114*H114,2)</f>
        <v>0</v>
      </c>
      <c r="K114" s="134" t="s">
        <v>3</v>
      </c>
      <c r="L114" s="32"/>
      <c r="M114" s="139" t="s">
        <v>3</v>
      </c>
      <c r="N114" s="14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166</v>
      </c>
      <c r="AT114" s="143" t="s">
        <v>147</v>
      </c>
      <c r="AU114" s="143" t="s">
        <v>80</v>
      </c>
      <c r="AY114" s="17" t="s">
        <v>144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7" t="s">
        <v>80</v>
      </c>
      <c r="BK114" s="144">
        <f>ROUND(I114*H114,2)</f>
        <v>0</v>
      </c>
      <c r="BL114" s="17" t="s">
        <v>166</v>
      </c>
      <c r="BM114" s="143" t="s">
        <v>392</v>
      </c>
    </row>
    <row r="115" spans="2:65" s="1" customFormat="1" ht="16.5" customHeight="1">
      <c r="B115" s="131"/>
      <c r="C115" s="161" t="s">
        <v>297</v>
      </c>
      <c r="D115" s="161" t="s">
        <v>335</v>
      </c>
      <c r="E115" s="162" t="s">
        <v>529</v>
      </c>
      <c r="F115" s="163" t="s">
        <v>530</v>
      </c>
      <c r="G115" s="164" t="s">
        <v>248</v>
      </c>
      <c r="H115" s="165">
        <v>2</v>
      </c>
      <c r="I115" s="166"/>
      <c r="J115" s="167">
        <f>ROUND(I115*H115,2)</f>
        <v>0</v>
      </c>
      <c r="K115" s="163" t="s">
        <v>3</v>
      </c>
      <c r="L115" s="168"/>
      <c r="M115" s="169" t="s">
        <v>3</v>
      </c>
      <c r="N115" s="170" t="s">
        <v>43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239</v>
      </c>
      <c r="AT115" s="143" t="s">
        <v>335</v>
      </c>
      <c r="AU115" s="143" t="s">
        <v>80</v>
      </c>
      <c r="AY115" s="17" t="s">
        <v>144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80</v>
      </c>
      <c r="BK115" s="144">
        <f>ROUND(I115*H115,2)</f>
        <v>0</v>
      </c>
      <c r="BL115" s="17" t="s">
        <v>166</v>
      </c>
      <c r="BM115" s="143" t="s">
        <v>402</v>
      </c>
    </row>
    <row r="116" spans="2:65" s="1" customFormat="1" ht="24.2" customHeight="1">
      <c r="B116" s="131"/>
      <c r="C116" s="132" t="s">
        <v>302</v>
      </c>
      <c r="D116" s="132" t="s">
        <v>147</v>
      </c>
      <c r="E116" s="133" t="s">
        <v>531</v>
      </c>
      <c r="F116" s="134" t="s">
        <v>532</v>
      </c>
      <c r="G116" s="135" t="s">
        <v>209</v>
      </c>
      <c r="H116" s="136">
        <v>370</v>
      </c>
      <c r="I116" s="137"/>
      <c r="J116" s="138">
        <f>ROUND(I116*H116,2)</f>
        <v>0</v>
      </c>
      <c r="K116" s="134" t="s">
        <v>3</v>
      </c>
      <c r="L116" s="32"/>
      <c r="M116" s="139" t="s">
        <v>3</v>
      </c>
      <c r="N116" s="140" t="s">
        <v>43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166</v>
      </c>
      <c r="AT116" s="143" t="s">
        <v>147</v>
      </c>
      <c r="AU116" s="143" t="s">
        <v>80</v>
      </c>
      <c r="AY116" s="17" t="s">
        <v>144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7" t="s">
        <v>80</v>
      </c>
      <c r="BK116" s="144">
        <f>ROUND(I116*H116,2)</f>
        <v>0</v>
      </c>
      <c r="BL116" s="17" t="s">
        <v>166</v>
      </c>
      <c r="BM116" s="143" t="s">
        <v>411</v>
      </c>
    </row>
    <row r="117" spans="2:65" s="1" customFormat="1" ht="24.2" customHeight="1">
      <c r="B117" s="131"/>
      <c r="C117" s="132" t="s">
        <v>308</v>
      </c>
      <c r="D117" s="132" t="s">
        <v>147</v>
      </c>
      <c r="E117" s="133" t="s">
        <v>507</v>
      </c>
      <c r="F117" s="134" t="s">
        <v>508</v>
      </c>
      <c r="G117" s="135" t="s">
        <v>209</v>
      </c>
      <c r="H117" s="136">
        <v>370</v>
      </c>
      <c r="I117" s="137"/>
      <c r="J117" s="138">
        <f>ROUND(I117*H117,2)</f>
        <v>0</v>
      </c>
      <c r="K117" s="134" t="s">
        <v>3</v>
      </c>
      <c r="L117" s="32"/>
      <c r="M117" s="139" t="s">
        <v>3</v>
      </c>
      <c r="N117" s="140" t="s">
        <v>43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166</v>
      </c>
      <c r="AT117" s="143" t="s">
        <v>147</v>
      </c>
      <c r="AU117" s="143" t="s">
        <v>80</v>
      </c>
      <c r="AY117" s="17" t="s">
        <v>144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80</v>
      </c>
      <c r="BK117" s="144">
        <f>ROUND(I117*H117,2)</f>
        <v>0</v>
      </c>
      <c r="BL117" s="17" t="s">
        <v>166</v>
      </c>
      <c r="BM117" s="143" t="s">
        <v>419</v>
      </c>
    </row>
    <row r="118" spans="2:65" s="1" customFormat="1" ht="49.15" customHeight="1">
      <c r="B118" s="131"/>
      <c r="C118" s="161" t="s">
        <v>8</v>
      </c>
      <c r="D118" s="161" t="s">
        <v>335</v>
      </c>
      <c r="E118" s="162" t="s">
        <v>533</v>
      </c>
      <c r="F118" s="163" t="s">
        <v>534</v>
      </c>
      <c r="G118" s="164" t="s">
        <v>209</v>
      </c>
      <c r="H118" s="165">
        <v>370</v>
      </c>
      <c r="I118" s="166"/>
      <c r="J118" s="167">
        <f>ROUND(I118*H118,2)</f>
        <v>0</v>
      </c>
      <c r="K118" s="163" t="s">
        <v>3</v>
      </c>
      <c r="L118" s="168"/>
      <c r="M118" s="169" t="s">
        <v>3</v>
      </c>
      <c r="N118" s="170" t="s">
        <v>43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239</v>
      </c>
      <c r="AT118" s="143" t="s">
        <v>335</v>
      </c>
      <c r="AU118" s="143" t="s">
        <v>80</v>
      </c>
      <c r="AY118" s="17" t="s">
        <v>144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80</v>
      </c>
      <c r="BK118" s="144">
        <f>ROUND(I118*H118,2)</f>
        <v>0</v>
      </c>
      <c r="BL118" s="17" t="s">
        <v>166</v>
      </c>
      <c r="BM118" s="143" t="s">
        <v>428</v>
      </c>
    </row>
    <row r="119" spans="2:65" s="1" customFormat="1" ht="24.2" customHeight="1">
      <c r="B119" s="131"/>
      <c r="C119" s="132" t="s">
        <v>323</v>
      </c>
      <c r="D119" s="132" t="s">
        <v>147</v>
      </c>
      <c r="E119" s="133" t="s">
        <v>527</v>
      </c>
      <c r="F119" s="134" t="s">
        <v>528</v>
      </c>
      <c r="G119" s="135" t="s">
        <v>248</v>
      </c>
      <c r="H119" s="136">
        <v>8</v>
      </c>
      <c r="I119" s="137"/>
      <c r="J119" s="138">
        <f>ROUND(I119*H119,2)</f>
        <v>0</v>
      </c>
      <c r="K119" s="134" t="s">
        <v>3</v>
      </c>
      <c r="L119" s="32"/>
      <c r="M119" s="139" t="s">
        <v>3</v>
      </c>
      <c r="N119" s="140" t="s">
        <v>43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166</v>
      </c>
      <c r="AT119" s="143" t="s">
        <v>147</v>
      </c>
      <c r="AU119" s="143" t="s">
        <v>80</v>
      </c>
      <c r="AY119" s="17" t="s">
        <v>144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80</v>
      </c>
      <c r="BK119" s="144">
        <f>ROUND(I119*H119,2)</f>
        <v>0</v>
      </c>
      <c r="BL119" s="17" t="s">
        <v>166</v>
      </c>
      <c r="BM119" s="143" t="s">
        <v>441</v>
      </c>
    </row>
    <row r="120" spans="2:65" s="1" customFormat="1" ht="16.5" customHeight="1">
      <c r="B120" s="131"/>
      <c r="C120" s="161" t="s">
        <v>329</v>
      </c>
      <c r="D120" s="161" t="s">
        <v>335</v>
      </c>
      <c r="E120" s="162" t="s">
        <v>529</v>
      </c>
      <c r="F120" s="163" t="s">
        <v>530</v>
      </c>
      <c r="G120" s="164" t="s">
        <v>248</v>
      </c>
      <c r="H120" s="165">
        <v>8</v>
      </c>
      <c r="I120" s="166"/>
      <c r="J120" s="167">
        <f>ROUND(I120*H120,2)</f>
        <v>0</v>
      </c>
      <c r="K120" s="163" t="s">
        <v>3</v>
      </c>
      <c r="L120" s="168"/>
      <c r="M120" s="169" t="s">
        <v>3</v>
      </c>
      <c r="N120" s="170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239</v>
      </c>
      <c r="AT120" s="143" t="s">
        <v>335</v>
      </c>
      <c r="AU120" s="143" t="s">
        <v>80</v>
      </c>
      <c r="AY120" s="17" t="s">
        <v>144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80</v>
      </c>
      <c r="BK120" s="144">
        <f>ROUND(I120*H120,2)</f>
        <v>0</v>
      </c>
      <c r="BL120" s="17" t="s">
        <v>166</v>
      </c>
      <c r="BM120" s="143" t="s">
        <v>452</v>
      </c>
    </row>
    <row r="121" spans="2:65" s="1" customFormat="1" ht="16.5" customHeight="1">
      <c r="B121" s="131"/>
      <c r="C121" s="161" t="s">
        <v>334</v>
      </c>
      <c r="D121" s="161" t="s">
        <v>335</v>
      </c>
      <c r="E121" s="162" t="s">
        <v>535</v>
      </c>
      <c r="F121" s="163" t="s">
        <v>536</v>
      </c>
      <c r="G121" s="164" t="s">
        <v>248</v>
      </c>
      <c r="H121" s="165">
        <v>258</v>
      </c>
      <c r="I121" s="166"/>
      <c r="J121" s="167">
        <f>ROUND(I121*H121,2)</f>
        <v>0</v>
      </c>
      <c r="K121" s="163" t="s">
        <v>3</v>
      </c>
      <c r="L121" s="168"/>
      <c r="M121" s="169" t="s">
        <v>3</v>
      </c>
      <c r="N121" s="170" t="s">
        <v>43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239</v>
      </c>
      <c r="AT121" s="143" t="s">
        <v>335</v>
      </c>
      <c r="AU121" s="143" t="s">
        <v>80</v>
      </c>
      <c r="AY121" s="17" t="s">
        <v>144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80</v>
      </c>
      <c r="BK121" s="144">
        <f>ROUND(I121*H121,2)</f>
        <v>0</v>
      </c>
      <c r="BL121" s="17" t="s">
        <v>166</v>
      </c>
      <c r="BM121" s="143" t="s">
        <v>465</v>
      </c>
    </row>
    <row r="122" spans="2:65" s="1" customFormat="1" ht="24.2" customHeight="1">
      <c r="B122" s="131"/>
      <c r="C122" s="132" t="s">
        <v>340</v>
      </c>
      <c r="D122" s="132" t="s">
        <v>147</v>
      </c>
      <c r="E122" s="133" t="s">
        <v>537</v>
      </c>
      <c r="F122" s="134" t="s">
        <v>538</v>
      </c>
      <c r="G122" s="135" t="s">
        <v>209</v>
      </c>
      <c r="H122" s="136">
        <v>300</v>
      </c>
      <c r="I122" s="137"/>
      <c r="J122" s="138">
        <f>ROUND(I122*H122,2)</f>
        <v>0</v>
      </c>
      <c r="K122" s="134" t="s">
        <v>3</v>
      </c>
      <c r="L122" s="32"/>
      <c r="M122" s="139" t="s">
        <v>3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166</v>
      </c>
      <c r="AT122" s="143" t="s">
        <v>147</v>
      </c>
      <c r="AU122" s="143" t="s">
        <v>80</v>
      </c>
      <c r="AY122" s="17" t="s">
        <v>144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80</v>
      </c>
      <c r="BK122" s="144">
        <f>ROUND(I122*H122,2)</f>
        <v>0</v>
      </c>
      <c r="BL122" s="17" t="s">
        <v>166</v>
      </c>
      <c r="BM122" s="143" t="s">
        <v>475</v>
      </c>
    </row>
    <row r="123" spans="2:65" s="1" customFormat="1" ht="24.2" customHeight="1">
      <c r="B123" s="131"/>
      <c r="C123" s="161" t="s">
        <v>347</v>
      </c>
      <c r="D123" s="161" t="s">
        <v>335</v>
      </c>
      <c r="E123" s="162" t="s">
        <v>539</v>
      </c>
      <c r="F123" s="163" t="s">
        <v>540</v>
      </c>
      <c r="G123" s="164" t="s">
        <v>209</v>
      </c>
      <c r="H123" s="165">
        <v>345</v>
      </c>
      <c r="I123" s="166"/>
      <c r="J123" s="167">
        <f>ROUND(I123*H123,2)</f>
        <v>0</v>
      </c>
      <c r="K123" s="163" t="s">
        <v>3</v>
      </c>
      <c r="L123" s="168"/>
      <c r="M123" s="169" t="s">
        <v>3</v>
      </c>
      <c r="N123" s="170" t="s">
        <v>43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239</v>
      </c>
      <c r="AT123" s="143" t="s">
        <v>335</v>
      </c>
      <c r="AU123" s="143" t="s">
        <v>80</v>
      </c>
      <c r="AY123" s="17" t="s">
        <v>144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80</v>
      </c>
      <c r="BK123" s="144">
        <f>ROUND(I123*H123,2)</f>
        <v>0</v>
      </c>
      <c r="BL123" s="17" t="s">
        <v>166</v>
      </c>
      <c r="BM123" s="143" t="s">
        <v>541</v>
      </c>
    </row>
    <row r="124" spans="2:65" s="1" customFormat="1" ht="24.2" customHeight="1">
      <c r="B124" s="131"/>
      <c r="C124" s="132" t="s">
        <v>352</v>
      </c>
      <c r="D124" s="132" t="s">
        <v>147</v>
      </c>
      <c r="E124" s="133" t="s">
        <v>542</v>
      </c>
      <c r="F124" s="134" t="s">
        <v>543</v>
      </c>
      <c r="G124" s="135" t="s">
        <v>248</v>
      </c>
      <c r="H124" s="136">
        <v>150</v>
      </c>
      <c r="I124" s="137"/>
      <c r="J124" s="138">
        <f>ROUND(I124*H124,2)</f>
        <v>0</v>
      </c>
      <c r="K124" s="134" t="s">
        <v>3</v>
      </c>
      <c r="L124" s="32"/>
      <c r="M124" s="139" t="s">
        <v>3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166</v>
      </c>
      <c r="AT124" s="143" t="s">
        <v>147</v>
      </c>
      <c r="AU124" s="143" t="s">
        <v>80</v>
      </c>
      <c r="AY124" s="17" t="s">
        <v>144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80</v>
      </c>
      <c r="BK124" s="144">
        <f>ROUND(I124*H124,2)</f>
        <v>0</v>
      </c>
      <c r="BL124" s="17" t="s">
        <v>166</v>
      </c>
      <c r="BM124" s="143" t="s">
        <v>544</v>
      </c>
    </row>
    <row r="125" spans="2:65" s="1" customFormat="1" ht="24.2" customHeight="1">
      <c r="B125" s="131"/>
      <c r="C125" s="132" t="s">
        <v>358</v>
      </c>
      <c r="D125" s="132" t="s">
        <v>147</v>
      </c>
      <c r="E125" s="133" t="s">
        <v>545</v>
      </c>
      <c r="F125" s="134" t="s">
        <v>546</v>
      </c>
      <c r="G125" s="135" t="s">
        <v>209</v>
      </c>
      <c r="H125" s="136">
        <v>2100</v>
      </c>
      <c r="I125" s="137"/>
      <c r="J125" s="138">
        <f>ROUND(I125*H125,2)</f>
        <v>0</v>
      </c>
      <c r="K125" s="134" t="s">
        <v>3</v>
      </c>
      <c r="L125" s="32"/>
      <c r="M125" s="139" t="s">
        <v>3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166</v>
      </c>
      <c r="AT125" s="143" t="s">
        <v>147</v>
      </c>
      <c r="AU125" s="143" t="s">
        <v>80</v>
      </c>
      <c r="AY125" s="17" t="s">
        <v>144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80</v>
      </c>
      <c r="BK125" s="144">
        <f>ROUND(I125*H125,2)</f>
        <v>0</v>
      </c>
      <c r="BL125" s="17" t="s">
        <v>166</v>
      </c>
      <c r="BM125" s="143" t="s">
        <v>547</v>
      </c>
    </row>
    <row r="126" spans="2:65" s="1" customFormat="1" ht="24.2" customHeight="1">
      <c r="B126" s="131"/>
      <c r="C126" s="161" t="s">
        <v>365</v>
      </c>
      <c r="D126" s="161" t="s">
        <v>335</v>
      </c>
      <c r="E126" s="162" t="s">
        <v>548</v>
      </c>
      <c r="F126" s="163" t="s">
        <v>549</v>
      </c>
      <c r="G126" s="164" t="s">
        <v>209</v>
      </c>
      <c r="H126" s="165">
        <v>2415</v>
      </c>
      <c r="I126" s="166"/>
      <c r="J126" s="167">
        <f>ROUND(I126*H126,2)</f>
        <v>0</v>
      </c>
      <c r="K126" s="163" t="s">
        <v>3</v>
      </c>
      <c r="L126" s="168"/>
      <c r="M126" s="169" t="s">
        <v>3</v>
      </c>
      <c r="N126" s="17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239</v>
      </c>
      <c r="AT126" s="143" t="s">
        <v>335</v>
      </c>
      <c r="AU126" s="143" t="s">
        <v>80</v>
      </c>
      <c r="AY126" s="17" t="s">
        <v>144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80</v>
      </c>
      <c r="BK126" s="144">
        <f>ROUND(I126*H126,2)</f>
        <v>0</v>
      </c>
      <c r="BL126" s="17" t="s">
        <v>166</v>
      </c>
      <c r="BM126" s="143" t="s">
        <v>550</v>
      </c>
    </row>
    <row r="127" spans="2:65" s="1" customFormat="1" ht="24.2" customHeight="1">
      <c r="B127" s="131"/>
      <c r="C127" s="132" t="s">
        <v>373</v>
      </c>
      <c r="D127" s="132" t="s">
        <v>147</v>
      </c>
      <c r="E127" s="133" t="s">
        <v>542</v>
      </c>
      <c r="F127" s="134" t="s">
        <v>543</v>
      </c>
      <c r="G127" s="135" t="s">
        <v>248</v>
      </c>
      <c r="H127" s="136">
        <v>180</v>
      </c>
      <c r="I127" s="137"/>
      <c r="J127" s="138">
        <f>ROUND(I127*H127,2)</f>
        <v>0</v>
      </c>
      <c r="K127" s="134" t="s">
        <v>3</v>
      </c>
      <c r="L127" s="32"/>
      <c r="M127" s="139" t="s">
        <v>3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166</v>
      </c>
      <c r="AT127" s="143" t="s">
        <v>147</v>
      </c>
      <c r="AU127" s="143" t="s">
        <v>80</v>
      </c>
      <c r="AY127" s="17" t="s">
        <v>144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80</v>
      </c>
      <c r="BK127" s="144">
        <f>ROUND(I127*H127,2)</f>
        <v>0</v>
      </c>
      <c r="BL127" s="17" t="s">
        <v>166</v>
      </c>
      <c r="BM127" s="143" t="s">
        <v>551</v>
      </c>
    </row>
    <row r="128" spans="2:65" s="1" customFormat="1" ht="24.2" customHeight="1">
      <c r="B128" s="131"/>
      <c r="C128" s="132" t="s">
        <v>378</v>
      </c>
      <c r="D128" s="132" t="s">
        <v>147</v>
      </c>
      <c r="E128" s="133" t="s">
        <v>552</v>
      </c>
      <c r="F128" s="134" t="s">
        <v>553</v>
      </c>
      <c r="G128" s="135" t="s">
        <v>209</v>
      </c>
      <c r="H128" s="136">
        <v>2400</v>
      </c>
      <c r="I128" s="137"/>
      <c r="J128" s="138">
        <f>ROUND(I128*H128,2)</f>
        <v>0</v>
      </c>
      <c r="K128" s="134" t="s">
        <v>3</v>
      </c>
      <c r="L128" s="32"/>
      <c r="M128" s="139" t="s">
        <v>3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166</v>
      </c>
      <c r="AT128" s="143" t="s">
        <v>147</v>
      </c>
      <c r="AU128" s="143" t="s">
        <v>80</v>
      </c>
      <c r="AY128" s="17" t="s">
        <v>144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80</v>
      </c>
      <c r="BK128" s="144">
        <f>ROUND(I128*H128,2)</f>
        <v>0</v>
      </c>
      <c r="BL128" s="17" t="s">
        <v>166</v>
      </c>
      <c r="BM128" s="143" t="s">
        <v>554</v>
      </c>
    </row>
    <row r="129" spans="2:65" s="1" customFormat="1" ht="24.2" customHeight="1">
      <c r="B129" s="131"/>
      <c r="C129" s="161" t="s">
        <v>338</v>
      </c>
      <c r="D129" s="161" t="s">
        <v>335</v>
      </c>
      <c r="E129" s="162" t="s">
        <v>555</v>
      </c>
      <c r="F129" s="163" t="s">
        <v>556</v>
      </c>
      <c r="G129" s="164" t="s">
        <v>209</v>
      </c>
      <c r="H129" s="165">
        <v>2610</v>
      </c>
      <c r="I129" s="166"/>
      <c r="J129" s="167">
        <f>ROUND(I129*H129,2)</f>
        <v>0</v>
      </c>
      <c r="K129" s="163" t="s">
        <v>3</v>
      </c>
      <c r="L129" s="168"/>
      <c r="M129" s="169" t="s">
        <v>3</v>
      </c>
      <c r="N129" s="17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239</v>
      </c>
      <c r="AT129" s="143" t="s">
        <v>335</v>
      </c>
      <c r="AU129" s="143" t="s">
        <v>80</v>
      </c>
      <c r="AY129" s="17" t="s">
        <v>144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80</v>
      </c>
      <c r="BK129" s="144">
        <f>ROUND(I129*H129,2)</f>
        <v>0</v>
      </c>
      <c r="BL129" s="17" t="s">
        <v>166</v>
      </c>
      <c r="BM129" s="143" t="s">
        <v>222</v>
      </c>
    </row>
    <row r="130" spans="2:65" s="1" customFormat="1" ht="24.2" customHeight="1">
      <c r="B130" s="131"/>
      <c r="C130" s="132" t="s">
        <v>387</v>
      </c>
      <c r="D130" s="132" t="s">
        <v>147</v>
      </c>
      <c r="E130" s="133" t="s">
        <v>542</v>
      </c>
      <c r="F130" s="134" t="s">
        <v>543</v>
      </c>
      <c r="G130" s="135" t="s">
        <v>248</v>
      </c>
      <c r="H130" s="136">
        <v>160</v>
      </c>
      <c r="I130" s="137"/>
      <c r="J130" s="138">
        <f>ROUND(I130*H130,2)</f>
        <v>0</v>
      </c>
      <c r="K130" s="134" t="s">
        <v>3</v>
      </c>
      <c r="L130" s="32"/>
      <c r="M130" s="139" t="s">
        <v>3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166</v>
      </c>
      <c r="AT130" s="143" t="s">
        <v>147</v>
      </c>
      <c r="AU130" s="143" t="s">
        <v>80</v>
      </c>
      <c r="AY130" s="17" t="s">
        <v>144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80</v>
      </c>
      <c r="BK130" s="144">
        <f>ROUND(I130*H130,2)</f>
        <v>0</v>
      </c>
      <c r="BL130" s="17" t="s">
        <v>166</v>
      </c>
      <c r="BM130" s="143" t="s">
        <v>557</v>
      </c>
    </row>
    <row r="131" spans="2:65" s="1" customFormat="1" ht="55.5" customHeight="1">
      <c r="B131" s="131"/>
      <c r="C131" s="161" t="s">
        <v>392</v>
      </c>
      <c r="D131" s="161" t="s">
        <v>335</v>
      </c>
      <c r="E131" s="162" t="s">
        <v>558</v>
      </c>
      <c r="F131" s="163" t="s">
        <v>559</v>
      </c>
      <c r="G131" s="164" t="s">
        <v>209</v>
      </c>
      <c r="H131" s="165">
        <v>6000</v>
      </c>
      <c r="I131" s="166"/>
      <c r="J131" s="167">
        <f>ROUND(I131*H131,2)</f>
        <v>0</v>
      </c>
      <c r="K131" s="163" t="s">
        <v>3</v>
      </c>
      <c r="L131" s="168"/>
      <c r="M131" s="169" t="s">
        <v>3</v>
      </c>
      <c r="N131" s="17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239</v>
      </c>
      <c r="AT131" s="143" t="s">
        <v>335</v>
      </c>
      <c r="AU131" s="143" t="s">
        <v>80</v>
      </c>
      <c r="AY131" s="17" t="s">
        <v>144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80</v>
      </c>
      <c r="BK131" s="144">
        <f>ROUND(I131*H131,2)</f>
        <v>0</v>
      </c>
      <c r="BL131" s="17" t="s">
        <v>166</v>
      </c>
      <c r="BM131" s="143" t="s">
        <v>560</v>
      </c>
    </row>
    <row r="132" spans="2:65" s="1" customFormat="1" ht="55.5" customHeight="1">
      <c r="B132" s="131"/>
      <c r="C132" s="161" t="s">
        <v>397</v>
      </c>
      <c r="D132" s="161" t="s">
        <v>335</v>
      </c>
      <c r="E132" s="162" t="s">
        <v>561</v>
      </c>
      <c r="F132" s="163" t="s">
        <v>562</v>
      </c>
      <c r="G132" s="164" t="s">
        <v>209</v>
      </c>
      <c r="H132" s="165">
        <v>200</v>
      </c>
      <c r="I132" s="166"/>
      <c r="J132" s="167">
        <f>ROUND(I132*H132,2)</f>
        <v>0</v>
      </c>
      <c r="K132" s="163" t="s">
        <v>3</v>
      </c>
      <c r="L132" s="168"/>
      <c r="M132" s="169" t="s">
        <v>3</v>
      </c>
      <c r="N132" s="17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239</v>
      </c>
      <c r="AT132" s="143" t="s">
        <v>335</v>
      </c>
      <c r="AU132" s="143" t="s">
        <v>80</v>
      </c>
      <c r="AY132" s="17" t="s">
        <v>144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80</v>
      </c>
      <c r="BK132" s="144">
        <f>ROUND(I132*H132,2)</f>
        <v>0</v>
      </c>
      <c r="BL132" s="17" t="s">
        <v>166</v>
      </c>
      <c r="BM132" s="143" t="s">
        <v>563</v>
      </c>
    </row>
    <row r="133" spans="2:65" s="1" customFormat="1" ht="16.5" customHeight="1">
      <c r="B133" s="131"/>
      <c r="C133" s="132" t="s">
        <v>402</v>
      </c>
      <c r="D133" s="132" t="s">
        <v>147</v>
      </c>
      <c r="E133" s="133" t="s">
        <v>564</v>
      </c>
      <c r="F133" s="134" t="s">
        <v>565</v>
      </c>
      <c r="G133" s="135" t="s">
        <v>209</v>
      </c>
      <c r="H133" s="136">
        <v>6200</v>
      </c>
      <c r="I133" s="137"/>
      <c r="J133" s="138">
        <f>ROUND(I133*H133,2)</f>
        <v>0</v>
      </c>
      <c r="K133" s="134" t="s">
        <v>3</v>
      </c>
      <c r="L133" s="32"/>
      <c r="M133" s="139" t="s">
        <v>3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166</v>
      </c>
      <c r="AT133" s="143" t="s">
        <v>147</v>
      </c>
      <c r="AU133" s="143" t="s">
        <v>80</v>
      </c>
      <c r="AY133" s="17" t="s">
        <v>144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80</v>
      </c>
      <c r="BK133" s="144">
        <f>ROUND(I133*H133,2)</f>
        <v>0</v>
      </c>
      <c r="BL133" s="17" t="s">
        <v>166</v>
      </c>
      <c r="BM133" s="143" t="s">
        <v>566</v>
      </c>
    </row>
    <row r="134" spans="2:65" s="1" customFormat="1" ht="21.75" customHeight="1">
      <c r="B134" s="131"/>
      <c r="C134" s="132" t="s">
        <v>406</v>
      </c>
      <c r="D134" s="132" t="s">
        <v>147</v>
      </c>
      <c r="E134" s="133" t="s">
        <v>567</v>
      </c>
      <c r="F134" s="134" t="s">
        <v>568</v>
      </c>
      <c r="G134" s="135" t="s">
        <v>248</v>
      </c>
      <c r="H134" s="136">
        <v>27</v>
      </c>
      <c r="I134" s="137"/>
      <c r="J134" s="138">
        <f>ROUND(I134*H134,2)</f>
        <v>0</v>
      </c>
      <c r="K134" s="134" t="s">
        <v>3</v>
      </c>
      <c r="L134" s="32"/>
      <c r="M134" s="139" t="s">
        <v>3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166</v>
      </c>
      <c r="AT134" s="143" t="s">
        <v>147</v>
      </c>
      <c r="AU134" s="143" t="s">
        <v>80</v>
      </c>
      <c r="AY134" s="17" t="s">
        <v>144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80</v>
      </c>
      <c r="BK134" s="144">
        <f>ROUND(I134*H134,2)</f>
        <v>0</v>
      </c>
      <c r="BL134" s="17" t="s">
        <v>166</v>
      </c>
      <c r="BM134" s="143" t="s">
        <v>569</v>
      </c>
    </row>
    <row r="135" spans="2:65" s="1" customFormat="1" ht="16.5" customHeight="1">
      <c r="B135" s="131"/>
      <c r="C135" s="161" t="s">
        <v>411</v>
      </c>
      <c r="D135" s="161" t="s">
        <v>335</v>
      </c>
      <c r="E135" s="162" t="s">
        <v>570</v>
      </c>
      <c r="F135" s="163" t="s">
        <v>571</v>
      </c>
      <c r="G135" s="164" t="s">
        <v>209</v>
      </c>
      <c r="H135" s="165">
        <v>1350</v>
      </c>
      <c r="I135" s="166"/>
      <c r="J135" s="167">
        <f>ROUND(I135*H135,2)</f>
        <v>0</v>
      </c>
      <c r="K135" s="163" t="s">
        <v>3</v>
      </c>
      <c r="L135" s="168"/>
      <c r="M135" s="169" t="s">
        <v>3</v>
      </c>
      <c r="N135" s="17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239</v>
      </c>
      <c r="AT135" s="143" t="s">
        <v>335</v>
      </c>
      <c r="AU135" s="143" t="s">
        <v>80</v>
      </c>
      <c r="AY135" s="17" t="s">
        <v>144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80</v>
      </c>
      <c r="BK135" s="144">
        <f>ROUND(I135*H135,2)</f>
        <v>0</v>
      </c>
      <c r="BL135" s="17" t="s">
        <v>166</v>
      </c>
      <c r="BM135" s="143" t="s">
        <v>572</v>
      </c>
    </row>
    <row r="136" spans="2:65" s="1" customFormat="1" ht="16.5" customHeight="1">
      <c r="B136" s="131"/>
      <c r="C136" s="132" t="s">
        <v>415</v>
      </c>
      <c r="D136" s="132" t="s">
        <v>147</v>
      </c>
      <c r="E136" s="133" t="s">
        <v>573</v>
      </c>
      <c r="F136" s="134" t="s">
        <v>574</v>
      </c>
      <c r="G136" s="135" t="s">
        <v>209</v>
      </c>
      <c r="H136" s="136">
        <v>1350</v>
      </c>
      <c r="I136" s="137"/>
      <c r="J136" s="138">
        <f>ROUND(I136*H136,2)</f>
        <v>0</v>
      </c>
      <c r="K136" s="134" t="s">
        <v>3</v>
      </c>
      <c r="L136" s="32"/>
      <c r="M136" s="139" t="s">
        <v>3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166</v>
      </c>
      <c r="AT136" s="143" t="s">
        <v>147</v>
      </c>
      <c r="AU136" s="143" t="s">
        <v>80</v>
      </c>
      <c r="AY136" s="17" t="s">
        <v>144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80</v>
      </c>
      <c r="BK136" s="144">
        <f>ROUND(I136*H136,2)</f>
        <v>0</v>
      </c>
      <c r="BL136" s="17" t="s">
        <v>166</v>
      </c>
      <c r="BM136" s="143" t="s">
        <v>575</v>
      </c>
    </row>
    <row r="137" spans="2:65" s="1" customFormat="1" ht="24.2" customHeight="1">
      <c r="B137" s="131"/>
      <c r="C137" s="161" t="s">
        <v>419</v>
      </c>
      <c r="D137" s="161" t="s">
        <v>335</v>
      </c>
      <c r="E137" s="162" t="s">
        <v>576</v>
      </c>
      <c r="F137" s="163" t="s">
        <v>577</v>
      </c>
      <c r="G137" s="164" t="s">
        <v>209</v>
      </c>
      <c r="H137" s="165">
        <v>50</v>
      </c>
      <c r="I137" s="166"/>
      <c r="J137" s="167">
        <f>ROUND(I137*H137,2)</f>
        <v>0</v>
      </c>
      <c r="K137" s="163" t="s">
        <v>3</v>
      </c>
      <c r="L137" s="168"/>
      <c r="M137" s="169" t="s">
        <v>3</v>
      </c>
      <c r="N137" s="17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239</v>
      </c>
      <c r="AT137" s="143" t="s">
        <v>335</v>
      </c>
      <c r="AU137" s="143" t="s">
        <v>80</v>
      </c>
      <c r="AY137" s="17" t="s">
        <v>144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80</v>
      </c>
      <c r="BK137" s="144">
        <f>ROUND(I137*H137,2)</f>
        <v>0</v>
      </c>
      <c r="BL137" s="17" t="s">
        <v>166</v>
      </c>
      <c r="BM137" s="143" t="s">
        <v>578</v>
      </c>
    </row>
    <row r="138" spans="2:65" s="1" customFormat="1" ht="16.5" customHeight="1">
      <c r="B138" s="131"/>
      <c r="C138" s="132" t="s">
        <v>423</v>
      </c>
      <c r="D138" s="132" t="s">
        <v>147</v>
      </c>
      <c r="E138" s="133" t="s">
        <v>579</v>
      </c>
      <c r="F138" s="134" t="s">
        <v>580</v>
      </c>
      <c r="G138" s="135" t="s">
        <v>209</v>
      </c>
      <c r="H138" s="136">
        <v>50</v>
      </c>
      <c r="I138" s="137"/>
      <c r="J138" s="138">
        <f>ROUND(I138*H138,2)</f>
        <v>0</v>
      </c>
      <c r="K138" s="134" t="s">
        <v>3</v>
      </c>
      <c r="L138" s="32"/>
      <c r="M138" s="139" t="s">
        <v>3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166</v>
      </c>
      <c r="AT138" s="143" t="s">
        <v>147</v>
      </c>
      <c r="AU138" s="143" t="s">
        <v>80</v>
      </c>
      <c r="AY138" s="17" t="s">
        <v>144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80</v>
      </c>
      <c r="BK138" s="144">
        <f>ROUND(I138*H138,2)</f>
        <v>0</v>
      </c>
      <c r="BL138" s="17" t="s">
        <v>166</v>
      </c>
      <c r="BM138" s="143" t="s">
        <v>581</v>
      </c>
    </row>
    <row r="139" spans="2:65" s="1" customFormat="1" ht="16.5" customHeight="1">
      <c r="B139" s="131"/>
      <c r="C139" s="132" t="s">
        <v>428</v>
      </c>
      <c r="D139" s="132" t="s">
        <v>147</v>
      </c>
      <c r="E139" s="133" t="s">
        <v>582</v>
      </c>
      <c r="F139" s="134" t="s">
        <v>583</v>
      </c>
      <c r="G139" s="135" t="s">
        <v>248</v>
      </c>
      <c r="H139" s="136">
        <v>27</v>
      </c>
      <c r="I139" s="137"/>
      <c r="J139" s="138">
        <f>ROUND(I139*H139,2)</f>
        <v>0</v>
      </c>
      <c r="K139" s="134" t="s">
        <v>3</v>
      </c>
      <c r="L139" s="32"/>
      <c r="M139" s="139" t="s">
        <v>3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166</v>
      </c>
      <c r="AT139" s="143" t="s">
        <v>147</v>
      </c>
      <c r="AU139" s="143" t="s">
        <v>80</v>
      </c>
      <c r="AY139" s="17" t="s">
        <v>144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80</v>
      </c>
      <c r="BK139" s="144">
        <f>ROUND(I139*H139,2)</f>
        <v>0</v>
      </c>
      <c r="BL139" s="17" t="s">
        <v>166</v>
      </c>
      <c r="BM139" s="143" t="s">
        <v>584</v>
      </c>
    </row>
    <row r="140" spans="2:65" s="1" customFormat="1" ht="24.2" customHeight="1">
      <c r="B140" s="131"/>
      <c r="C140" s="161" t="s">
        <v>436</v>
      </c>
      <c r="D140" s="161" t="s">
        <v>335</v>
      </c>
      <c r="E140" s="162" t="s">
        <v>585</v>
      </c>
      <c r="F140" s="163" t="s">
        <v>586</v>
      </c>
      <c r="G140" s="164" t="s">
        <v>248</v>
      </c>
      <c r="H140" s="165">
        <v>1</v>
      </c>
      <c r="I140" s="166"/>
      <c r="J140" s="167">
        <f>ROUND(I140*H140,2)</f>
        <v>0</v>
      </c>
      <c r="K140" s="163" t="s">
        <v>3</v>
      </c>
      <c r="L140" s="168"/>
      <c r="M140" s="169" t="s">
        <v>3</v>
      </c>
      <c r="N140" s="17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239</v>
      </c>
      <c r="AT140" s="143" t="s">
        <v>335</v>
      </c>
      <c r="AU140" s="143" t="s">
        <v>80</v>
      </c>
      <c r="AY140" s="17" t="s">
        <v>144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80</v>
      </c>
      <c r="BK140" s="144">
        <f>ROUND(I140*H140,2)</f>
        <v>0</v>
      </c>
      <c r="BL140" s="17" t="s">
        <v>166</v>
      </c>
      <c r="BM140" s="143" t="s">
        <v>587</v>
      </c>
    </row>
    <row r="141" spans="2:65" s="1" customFormat="1" ht="21.75" customHeight="1">
      <c r="B141" s="131"/>
      <c r="C141" s="161" t="s">
        <v>441</v>
      </c>
      <c r="D141" s="161" t="s">
        <v>335</v>
      </c>
      <c r="E141" s="162" t="s">
        <v>588</v>
      </c>
      <c r="F141" s="163" t="s">
        <v>589</v>
      </c>
      <c r="G141" s="164" t="s">
        <v>248</v>
      </c>
      <c r="H141" s="165">
        <v>1</v>
      </c>
      <c r="I141" s="166"/>
      <c r="J141" s="167">
        <f>ROUND(I141*H141,2)</f>
        <v>0</v>
      </c>
      <c r="K141" s="163" t="s">
        <v>3</v>
      </c>
      <c r="L141" s="168"/>
      <c r="M141" s="169" t="s">
        <v>3</v>
      </c>
      <c r="N141" s="17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239</v>
      </c>
      <c r="AT141" s="143" t="s">
        <v>335</v>
      </c>
      <c r="AU141" s="143" t="s">
        <v>80</v>
      </c>
      <c r="AY141" s="17" t="s">
        <v>144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80</v>
      </c>
      <c r="BK141" s="144">
        <f>ROUND(I141*H141,2)</f>
        <v>0</v>
      </c>
      <c r="BL141" s="17" t="s">
        <v>166</v>
      </c>
      <c r="BM141" s="143" t="s">
        <v>590</v>
      </c>
    </row>
    <row r="142" spans="2:65" s="1" customFormat="1" ht="24.2" customHeight="1">
      <c r="B142" s="131"/>
      <c r="C142" s="161" t="s">
        <v>446</v>
      </c>
      <c r="D142" s="161" t="s">
        <v>335</v>
      </c>
      <c r="E142" s="162" t="s">
        <v>591</v>
      </c>
      <c r="F142" s="163" t="s">
        <v>592</v>
      </c>
      <c r="G142" s="164" t="s">
        <v>248</v>
      </c>
      <c r="H142" s="165">
        <v>1</v>
      </c>
      <c r="I142" s="166"/>
      <c r="J142" s="167">
        <f>ROUND(I142*H142,2)</f>
        <v>0</v>
      </c>
      <c r="K142" s="163" t="s">
        <v>3</v>
      </c>
      <c r="L142" s="168"/>
      <c r="M142" s="169" t="s">
        <v>3</v>
      </c>
      <c r="N142" s="17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239</v>
      </c>
      <c r="AT142" s="143" t="s">
        <v>335</v>
      </c>
      <c r="AU142" s="143" t="s">
        <v>80</v>
      </c>
      <c r="AY142" s="17" t="s">
        <v>144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80</v>
      </c>
      <c r="BK142" s="144">
        <f>ROUND(I142*H142,2)</f>
        <v>0</v>
      </c>
      <c r="BL142" s="17" t="s">
        <v>166</v>
      </c>
      <c r="BM142" s="143" t="s">
        <v>593</v>
      </c>
    </row>
    <row r="143" spans="2:65" s="1" customFormat="1" ht="16.5" customHeight="1">
      <c r="B143" s="131"/>
      <c r="C143" s="161" t="s">
        <v>452</v>
      </c>
      <c r="D143" s="161" t="s">
        <v>335</v>
      </c>
      <c r="E143" s="162" t="s">
        <v>594</v>
      </c>
      <c r="F143" s="163" t="s">
        <v>595</v>
      </c>
      <c r="G143" s="164" t="s">
        <v>248</v>
      </c>
      <c r="H143" s="165">
        <v>1</v>
      </c>
      <c r="I143" s="166"/>
      <c r="J143" s="167">
        <f>ROUND(I143*H143,2)</f>
        <v>0</v>
      </c>
      <c r="K143" s="163" t="s">
        <v>3</v>
      </c>
      <c r="L143" s="168"/>
      <c r="M143" s="169" t="s">
        <v>3</v>
      </c>
      <c r="N143" s="170" t="s">
        <v>43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239</v>
      </c>
      <c r="AT143" s="143" t="s">
        <v>335</v>
      </c>
      <c r="AU143" s="143" t="s">
        <v>80</v>
      </c>
      <c r="AY143" s="17" t="s">
        <v>144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80</v>
      </c>
      <c r="BK143" s="144">
        <f>ROUND(I143*H143,2)</f>
        <v>0</v>
      </c>
      <c r="BL143" s="17" t="s">
        <v>166</v>
      </c>
      <c r="BM143" s="143" t="s">
        <v>596</v>
      </c>
    </row>
    <row r="144" spans="2:65" s="1" customFormat="1" ht="16.5" customHeight="1">
      <c r="B144" s="131"/>
      <c r="C144" s="132" t="s">
        <v>459</v>
      </c>
      <c r="D144" s="132" t="s">
        <v>147</v>
      </c>
      <c r="E144" s="133" t="s">
        <v>597</v>
      </c>
      <c r="F144" s="134" t="s">
        <v>598</v>
      </c>
      <c r="G144" s="135" t="s">
        <v>248</v>
      </c>
      <c r="H144" s="136">
        <v>4</v>
      </c>
      <c r="I144" s="137"/>
      <c r="J144" s="138">
        <f>ROUND(I144*H144,2)</f>
        <v>0</v>
      </c>
      <c r="K144" s="134" t="s">
        <v>3</v>
      </c>
      <c r="L144" s="32"/>
      <c r="M144" s="139" t="s">
        <v>3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166</v>
      </c>
      <c r="AT144" s="143" t="s">
        <v>147</v>
      </c>
      <c r="AU144" s="143" t="s">
        <v>80</v>
      </c>
      <c r="AY144" s="17" t="s">
        <v>144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80</v>
      </c>
      <c r="BK144" s="144">
        <f>ROUND(I144*H144,2)</f>
        <v>0</v>
      </c>
      <c r="BL144" s="17" t="s">
        <v>166</v>
      </c>
      <c r="BM144" s="143" t="s">
        <v>599</v>
      </c>
    </row>
    <row r="145" spans="2:65" s="1" customFormat="1" ht="24.2" customHeight="1">
      <c r="B145" s="131"/>
      <c r="C145" s="132" t="s">
        <v>465</v>
      </c>
      <c r="D145" s="132" t="s">
        <v>147</v>
      </c>
      <c r="E145" s="133" t="s">
        <v>600</v>
      </c>
      <c r="F145" s="134" t="s">
        <v>601</v>
      </c>
      <c r="G145" s="135" t="s">
        <v>209</v>
      </c>
      <c r="H145" s="136">
        <v>50</v>
      </c>
      <c r="I145" s="137"/>
      <c r="J145" s="138">
        <f>ROUND(I145*H145,2)</f>
        <v>0</v>
      </c>
      <c r="K145" s="134" t="s">
        <v>602</v>
      </c>
      <c r="L145" s="32"/>
      <c r="M145" s="139" t="s">
        <v>3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166</v>
      </c>
      <c r="AT145" s="143" t="s">
        <v>147</v>
      </c>
      <c r="AU145" s="143" t="s">
        <v>80</v>
      </c>
      <c r="AY145" s="17" t="s">
        <v>144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80</v>
      </c>
      <c r="BK145" s="144">
        <f>ROUND(I145*H145,2)</f>
        <v>0</v>
      </c>
      <c r="BL145" s="17" t="s">
        <v>166</v>
      </c>
      <c r="BM145" s="143" t="s">
        <v>603</v>
      </c>
    </row>
    <row r="146" spans="2:65" s="1" customFormat="1" ht="24.2" customHeight="1">
      <c r="B146" s="131"/>
      <c r="C146" s="161" t="s">
        <v>470</v>
      </c>
      <c r="D146" s="161" t="s">
        <v>335</v>
      </c>
      <c r="E146" s="162" t="s">
        <v>604</v>
      </c>
      <c r="F146" s="163" t="s">
        <v>605</v>
      </c>
      <c r="G146" s="164" t="s">
        <v>209</v>
      </c>
      <c r="H146" s="165">
        <v>50</v>
      </c>
      <c r="I146" s="166"/>
      <c r="J146" s="167">
        <f>ROUND(I146*H146,2)</f>
        <v>0</v>
      </c>
      <c r="K146" s="163" t="s">
        <v>602</v>
      </c>
      <c r="L146" s="168"/>
      <c r="M146" s="169" t="s">
        <v>3</v>
      </c>
      <c r="N146" s="17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239</v>
      </c>
      <c r="AT146" s="143" t="s">
        <v>335</v>
      </c>
      <c r="AU146" s="143" t="s">
        <v>80</v>
      </c>
      <c r="AY146" s="17" t="s">
        <v>144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80</v>
      </c>
      <c r="BK146" s="144">
        <f>ROUND(I146*H146,2)</f>
        <v>0</v>
      </c>
      <c r="BL146" s="17" t="s">
        <v>166</v>
      </c>
      <c r="BM146" s="143" t="s">
        <v>606</v>
      </c>
    </row>
    <row r="147" spans="2:65" s="1" customFormat="1" ht="24.2" customHeight="1">
      <c r="B147" s="131"/>
      <c r="C147" s="161" t="s">
        <v>475</v>
      </c>
      <c r="D147" s="161" t="s">
        <v>335</v>
      </c>
      <c r="E147" s="162" t="s">
        <v>607</v>
      </c>
      <c r="F147" s="163" t="s">
        <v>608</v>
      </c>
      <c r="G147" s="164" t="s">
        <v>431</v>
      </c>
      <c r="H147" s="187"/>
      <c r="I147" s="166"/>
      <c r="J147" s="167">
        <f>ROUND(I147*H147,2)</f>
        <v>0</v>
      </c>
      <c r="K147" s="163" t="s">
        <v>3</v>
      </c>
      <c r="L147" s="168"/>
      <c r="M147" s="169" t="s">
        <v>3</v>
      </c>
      <c r="N147" s="17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239</v>
      </c>
      <c r="AT147" s="143" t="s">
        <v>335</v>
      </c>
      <c r="AU147" s="143" t="s">
        <v>80</v>
      </c>
      <c r="AY147" s="17" t="s">
        <v>144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80</v>
      </c>
      <c r="BK147" s="144">
        <f>ROUND(I147*H147,2)</f>
        <v>0</v>
      </c>
      <c r="BL147" s="17" t="s">
        <v>166</v>
      </c>
      <c r="BM147" s="143" t="s">
        <v>609</v>
      </c>
    </row>
    <row r="148" spans="2:65" s="1" customFormat="1" ht="16.5" customHeight="1">
      <c r="B148" s="131"/>
      <c r="C148" s="161" t="s">
        <v>610</v>
      </c>
      <c r="D148" s="161" t="s">
        <v>335</v>
      </c>
      <c r="E148" s="162" t="s">
        <v>611</v>
      </c>
      <c r="F148" s="163" t="s">
        <v>612</v>
      </c>
      <c r="G148" s="164" t="s">
        <v>431</v>
      </c>
      <c r="H148" s="187"/>
      <c r="I148" s="166"/>
      <c r="J148" s="167">
        <f>ROUND(I148*H148,2)</f>
        <v>0</v>
      </c>
      <c r="K148" s="163" t="s">
        <v>3</v>
      </c>
      <c r="L148" s="168"/>
      <c r="M148" s="169" t="s">
        <v>3</v>
      </c>
      <c r="N148" s="17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239</v>
      </c>
      <c r="AT148" s="143" t="s">
        <v>335</v>
      </c>
      <c r="AU148" s="143" t="s">
        <v>80</v>
      </c>
      <c r="AY148" s="17" t="s">
        <v>144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80</v>
      </c>
      <c r="BK148" s="144">
        <f>ROUND(I148*H148,2)</f>
        <v>0</v>
      </c>
      <c r="BL148" s="17" t="s">
        <v>166</v>
      </c>
      <c r="BM148" s="143" t="s">
        <v>613</v>
      </c>
    </row>
    <row r="149" spans="2:65" s="11" customFormat="1" ht="25.9" customHeight="1">
      <c r="B149" s="119"/>
      <c r="D149" s="120" t="s">
        <v>71</v>
      </c>
      <c r="E149" s="121" t="s">
        <v>614</v>
      </c>
      <c r="F149" s="121" t="s">
        <v>615</v>
      </c>
      <c r="I149" s="122"/>
      <c r="J149" s="123">
        <f>BK149</f>
        <v>0</v>
      </c>
      <c r="L149" s="119"/>
      <c r="M149" s="124"/>
      <c r="P149" s="125">
        <f>SUM(P150:P160)</f>
        <v>0</v>
      </c>
      <c r="R149" s="125">
        <f>SUM(R150:R160)</f>
        <v>0</v>
      </c>
      <c r="T149" s="126">
        <f>SUM(T150:T160)</f>
        <v>0</v>
      </c>
      <c r="AR149" s="120" t="s">
        <v>80</v>
      </c>
      <c r="AT149" s="127" t="s">
        <v>71</v>
      </c>
      <c r="AU149" s="127" t="s">
        <v>72</v>
      </c>
      <c r="AY149" s="120" t="s">
        <v>144</v>
      </c>
      <c r="BK149" s="128">
        <f>SUM(BK150:BK160)</f>
        <v>0</v>
      </c>
    </row>
    <row r="150" spans="2:65" s="1" customFormat="1" ht="24.2" customHeight="1">
      <c r="B150" s="131"/>
      <c r="C150" s="132" t="s">
        <v>541</v>
      </c>
      <c r="D150" s="132" t="s">
        <v>147</v>
      </c>
      <c r="E150" s="133" t="s">
        <v>616</v>
      </c>
      <c r="F150" s="134" t="s">
        <v>617</v>
      </c>
      <c r="G150" s="135" t="s">
        <v>248</v>
      </c>
      <c r="H150" s="136">
        <v>2</v>
      </c>
      <c r="I150" s="137"/>
      <c r="J150" s="138">
        <f>ROUND(I150*H150,2)</f>
        <v>0</v>
      </c>
      <c r="K150" s="134" t="s">
        <v>3</v>
      </c>
      <c r="L150" s="32"/>
      <c r="M150" s="139" t="s">
        <v>3</v>
      </c>
      <c r="N150" s="140" t="s">
        <v>43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166</v>
      </c>
      <c r="AT150" s="143" t="s">
        <v>147</v>
      </c>
      <c r="AU150" s="143" t="s">
        <v>80</v>
      </c>
      <c r="AY150" s="17" t="s">
        <v>144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80</v>
      </c>
      <c r="BK150" s="144">
        <f>ROUND(I150*H150,2)</f>
        <v>0</v>
      </c>
      <c r="BL150" s="17" t="s">
        <v>166</v>
      </c>
      <c r="BM150" s="143" t="s">
        <v>618</v>
      </c>
    </row>
    <row r="151" spans="2:65" s="1" customFormat="1" ht="21.75" customHeight="1">
      <c r="B151" s="131"/>
      <c r="C151" s="132" t="s">
        <v>619</v>
      </c>
      <c r="D151" s="132" t="s">
        <v>147</v>
      </c>
      <c r="E151" s="133" t="s">
        <v>620</v>
      </c>
      <c r="F151" s="134" t="s">
        <v>621</v>
      </c>
      <c r="G151" s="135" t="s">
        <v>150</v>
      </c>
      <c r="H151" s="136">
        <v>1</v>
      </c>
      <c r="I151" s="137"/>
      <c r="J151" s="138">
        <f>ROUND(I151*H151,2)</f>
        <v>0</v>
      </c>
      <c r="K151" s="134" t="s">
        <v>3</v>
      </c>
      <c r="L151" s="32"/>
      <c r="M151" s="139" t="s">
        <v>3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166</v>
      </c>
      <c r="AT151" s="143" t="s">
        <v>147</v>
      </c>
      <c r="AU151" s="143" t="s">
        <v>80</v>
      </c>
      <c r="AY151" s="17" t="s">
        <v>144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80</v>
      </c>
      <c r="BK151" s="144">
        <f>ROUND(I151*H151,2)</f>
        <v>0</v>
      </c>
      <c r="BL151" s="17" t="s">
        <v>166</v>
      </c>
      <c r="BM151" s="143" t="s">
        <v>622</v>
      </c>
    </row>
    <row r="152" spans="2:65" s="1" customFormat="1">
      <c r="B152" s="32"/>
      <c r="D152" s="149" t="s">
        <v>188</v>
      </c>
      <c r="F152" s="150" t="s">
        <v>623</v>
      </c>
      <c r="I152" s="147"/>
      <c r="L152" s="32"/>
      <c r="M152" s="148"/>
      <c r="T152" s="53"/>
      <c r="AT152" s="17" t="s">
        <v>188</v>
      </c>
      <c r="AU152" s="17" t="s">
        <v>80</v>
      </c>
    </row>
    <row r="153" spans="2:65" s="1" customFormat="1" ht="21.75" customHeight="1">
      <c r="B153" s="131"/>
      <c r="C153" s="132" t="s">
        <v>544</v>
      </c>
      <c r="D153" s="132" t="s">
        <v>147</v>
      </c>
      <c r="E153" s="133" t="s">
        <v>624</v>
      </c>
      <c r="F153" s="134" t="s">
        <v>625</v>
      </c>
      <c r="G153" s="135" t="s">
        <v>150</v>
      </c>
      <c r="H153" s="136">
        <v>1</v>
      </c>
      <c r="I153" s="137"/>
      <c r="J153" s="138">
        <f>ROUND(I153*H153,2)</f>
        <v>0</v>
      </c>
      <c r="K153" s="134" t="s">
        <v>3</v>
      </c>
      <c r="L153" s="32"/>
      <c r="M153" s="139" t="s">
        <v>3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166</v>
      </c>
      <c r="AT153" s="143" t="s">
        <v>147</v>
      </c>
      <c r="AU153" s="143" t="s">
        <v>80</v>
      </c>
      <c r="AY153" s="17" t="s">
        <v>144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80</v>
      </c>
      <c r="BK153" s="144">
        <f>ROUND(I153*H153,2)</f>
        <v>0</v>
      </c>
      <c r="BL153" s="17" t="s">
        <v>166</v>
      </c>
      <c r="BM153" s="143" t="s">
        <v>626</v>
      </c>
    </row>
    <row r="154" spans="2:65" s="1" customFormat="1">
      <c r="B154" s="32"/>
      <c r="D154" s="149" t="s">
        <v>188</v>
      </c>
      <c r="F154" s="150" t="s">
        <v>627</v>
      </c>
      <c r="I154" s="147"/>
      <c r="L154" s="32"/>
      <c r="M154" s="148"/>
      <c r="T154" s="53"/>
      <c r="AT154" s="17" t="s">
        <v>188</v>
      </c>
      <c r="AU154" s="17" t="s">
        <v>80</v>
      </c>
    </row>
    <row r="155" spans="2:65" s="1" customFormat="1" ht="16.5" customHeight="1">
      <c r="B155" s="131"/>
      <c r="C155" s="161" t="s">
        <v>628</v>
      </c>
      <c r="D155" s="161" t="s">
        <v>335</v>
      </c>
      <c r="E155" s="162" t="s">
        <v>629</v>
      </c>
      <c r="F155" s="163" t="s">
        <v>630</v>
      </c>
      <c r="G155" s="164" t="s">
        <v>150</v>
      </c>
      <c r="H155" s="165">
        <v>1</v>
      </c>
      <c r="I155" s="166"/>
      <c r="J155" s="167">
        <f>ROUND(I155*H155,2)</f>
        <v>0</v>
      </c>
      <c r="K155" s="163" t="s">
        <v>3</v>
      </c>
      <c r="L155" s="168"/>
      <c r="M155" s="169" t="s">
        <v>3</v>
      </c>
      <c r="N155" s="17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239</v>
      </c>
      <c r="AT155" s="143" t="s">
        <v>335</v>
      </c>
      <c r="AU155" s="143" t="s">
        <v>80</v>
      </c>
      <c r="AY155" s="17" t="s">
        <v>144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80</v>
      </c>
      <c r="BK155" s="144">
        <f>ROUND(I155*H155,2)</f>
        <v>0</v>
      </c>
      <c r="BL155" s="17" t="s">
        <v>166</v>
      </c>
      <c r="BM155" s="143" t="s">
        <v>631</v>
      </c>
    </row>
    <row r="156" spans="2:65" s="1" customFormat="1">
      <c r="B156" s="32"/>
      <c r="D156" s="149" t="s">
        <v>188</v>
      </c>
      <c r="F156" s="150" t="s">
        <v>632</v>
      </c>
      <c r="I156" s="147"/>
      <c r="L156" s="32"/>
      <c r="M156" s="148"/>
      <c r="T156" s="53"/>
      <c r="AT156" s="17" t="s">
        <v>188</v>
      </c>
      <c r="AU156" s="17" t="s">
        <v>80</v>
      </c>
    </row>
    <row r="157" spans="2:65" s="1" customFormat="1" ht="16.5" customHeight="1">
      <c r="B157" s="131"/>
      <c r="C157" s="132" t="s">
        <v>547</v>
      </c>
      <c r="D157" s="132" t="s">
        <v>147</v>
      </c>
      <c r="E157" s="133" t="s">
        <v>633</v>
      </c>
      <c r="F157" s="134" t="s">
        <v>634</v>
      </c>
      <c r="G157" s="135" t="s">
        <v>150</v>
      </c>
      <c r="H157" s="136">
        <v>1</v>
      </c>
      <c r="I157" s="137"/>
      <c r="J157" s="138">
        <f>ROUND(I157*H157,2)</f>
        <v>0</v>
      </c>
      <c r="K157" s="134" t="s">
        <v>3</v>
      </c>
      <c r="L157" s="32"/>
      <c r="M157" s="139" t="s">
        <v>3</v>
      </c>
      <c r="N157" s="14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166</v>
      </c>
      <c r="AT157" s="143" t="s">
        <v>147</v>
      </c>
      <c r="AU157" s="143" t="s">
        <v>80</v>
      </c>
      <c r="AY157" s="17" t="s">
        <v>144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80</v>
      </c>
      <c r="BK157" s="144">
        <f>ROUND(I157*H157,2)</f>
        <v>0</v>
      </c>
      <c r="BL157" s="17" t="s">
        <v>166</v>
      </c>
      <c r="BM157" s="143" t="s">
        <v>635</v>
      </c>
    </row>
    <row r="158" spans="2:65" s="1" customFormat="1">
      <c r="B158" s="32"/>
      <c r="D158" s="149" t="s">
        <v>188</v>
      </c>
      <c r="F158" s="150" t="s">
        <v>636</v>
      </c>
      <c r="I158" s="147"/>
      <c r="L158" s="32"/>
      <c r="M158" s="148"/>
      <c r="T158" s="53"/>
      <c r="AT158" s="17" t="s">
        <v>188</v>
      </c>
      <c r="AU158" s="17" t="s">
        <v>80</v>
      </c>
    </row>
    <row r="159" spans="2:65" s="1" customFormat="1" ht="16.5" customHeight="1">
      <c r="B159" s="131"/>
      <c r="C159" s="132" t="s">
        <v>637</v>
      </c>
      <c r="D159" s="132" t="s">
        <v>147</v>
      </c>
      <c r="E159" s="133" t="s">
        <v>638</v>
      </c>
      <c r="F159" s="134" t="s">
        <v>639</v>
      </c>
      <c r="G159" s="135" t="s">
        <v>150</v>
      </c>
      <c r="H159" s="136">
        <v>1</v>
      </c>
      <c r="I159" s="137"/>
      <c r="J159" s="138">
        <f>ROUND(I159*H159,2)</f>
        <v>0</v>
      </c>
      <c r="K159" s="134" t="s">
        <v>3</v>
      </c>
      <c r="L159" s="32"/>
      <c r="M159" s="139" t="s">
        <v>3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166</v>
      </c>
      <c r="AT159" s="143" t="s">
        <v>147</v>
      </c>
      <c r="AU159" s="143" t="s">
        <v>80</v>
      </c>
      <c r="AY159" s="17" t="s">
        <v>144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80</v>
      </c>
      <c r="BK159" s="144">
        <f>ROUND(I159*H159,2)</f>
        <v>0</v>
      </c>
      <c r="BL159" s="17" t="s">
        <v>166</v>
      </c>
      <c r="BM159" s="143" t="s">
        <v>640</v>
      </c>
    </row>
    <row r="160" spans="2:65" s="1" customFormat="1">
      <c r="B160" s="32"/>
      <c r="D160" s="149" t="s">
        <v>188</v>
      </c>
      <c r="F160" s="150" t="s">
        <v>641</v>
      </c>
      <c r="I160" s="147"/>
      <c r="L160" s="32"/>
      <c r="M160" s="148"/>
      <c r="T160" s="53"/>
      <c r="AT160" s="17" t="s">
        <v>188</v>
      </c>
      <c r="AU160" s="17" t="s">
        <v>80</v>
      </c>
    </row>
    <row r="161" spans="2:65" s="11" customFormat="1" ht="25.9" customHeight="1">
      <c r="B161" s="119"/>
      <c r="D161" s="120" t="s">
        <v>71</v>
      </c>
      <c r="E161" s="121" t="s">
        <v>642</v>
      </c>
      <c r="F161" s="121" t="s">
        <v>643</v>
      </c>
      <c r="I161" s="122"/>
      <c r="J161" s="123">
        <f>BK161</f>
        <v>0</v>
      </c>
      <c r="L161" s="119"/>
      <c r="M161" s="124"/>
      <c r="P161" s="125">
        <f>SUM(P162:P165)</f>
        <v>0</v>
      </c>
      <c r="R161" s="125">
        <f>SUM(R162:R165)</f>
        <v>0</v>
      </c>
      <c r="T161" s="126">
        <f>SUM(T162:T165)</f>
        <v>0</v>
      </c>
      <c r="AR161" s="120" t="s">
        <v>80</v>
      </c>
      <c r="AT161" s="127" t="s">
        <v>71</v>
      </c>
      <c r="AU161" s="127" t="s">
        <v>72</v>
      </c>
      <c r="AY161" s="120" t="s">
        <v>144</v>
      </c>
      <c r="BK161" s="128">
        <f>SUM(BK162:BK165)</f>
        <v>0</v>
      </c>
    </row>
    <row r="162" spans="2:65" s="1" customFormat="1" ht="24.2" customHeight="1">
      <c r="B162" s="131"/>
      <c r="C162" s="132" t="s">
        <v>550</v>
      </c>
      <c r="D162" s="132" t="s">
        <v>147</v>
      </c>
      <c r="E162" s="133" t="s">
        <v>644</v>
      </c>
      <c r="F162" s="134" t="s">
        <v>645</v>
      </c>
      <c r="G162" s="135" t="s">
        <v>209</v>
      </c>
      <c r="H162" s="136">
        <v>380</v>
      </c>
      <c r="I162" s="137"/>
      <c r="J162" s="138">
        <f>ROUND(I162*H162,2)</f>
        <v>0</v>
      </c>
      <c r="K162" s="134" t="s">
        <v>3</v>
      </c>
      <c r="L162" s="32"/>
      <c r="M162" s="139" t="s">
        <v>3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166</v>
      </c>
      <c r="AT162" s="143" t="s">
        <v>147</v>
      </c>
      <c r="AU162" s="143" t="s">
        <v>80</v>
      </c>
      <c r="AY162" s="17" t="s">
        <v>144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80</v>
      </c>
      <c r="BK162" s="144">
        <f>ROUND(I162*H162,2)</f>
        <v>0</v>
      </c>
      <c r="BL162" s="17" t="s">
        <v>166</v>
      </c>
      <c r="BM162" s="143" t="s">
        <v>646</v>
      </c>
    </row>
    <row r="163" spans="2:65" s="1" customFormat="1" ht="24.2" customHeight="1">
      <c r="B163" s="131"/>
      <c r="C163" s="161" t="s">
        <v>647</v>
      </c>
      <c r="D163" s="161" t="s">
        <v>335</v>
      </c>
      <c r="E163" s="162" t="s">
        <v>648</v>
      </c>
      <c r="F163" s="163" t="s">
        <v>649</v>
      </c>
      <c r="G163" s="164" t="s">
        <v>209</v>
      </c>
      <c r="H163" s="165">
        <v>380</v>
      </c>
      <c r="I163" s="166"/>
      <c r="J163" s="167">
        <f>ROUND(I163*H163,2)</f>
        <v>0</v>
      </c>
      <c r="K163" s="163" t="s">
        <v>3</v>
      </c>
      <c r="L163" s="168"/>
      <c r="M163" s="169" t="s">
        <v>3</v>
      </c>
      <c r="N163" s="170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239</v>
      </c>
      <c r="AT163" s="143" t="s">
        <v>335</v>
      </c>
      <c r="AU163" s="143" t="s">
        <v>80</v>
      </c>
      <c r="AY163" s="17" t="s">
        <v>144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80</v>
      </c>
      <c r="BK163" s="144">
        <f>ROUND(I163*H163,2)</f>
        <v>0</v>
      </c>
      <c r="BL163" s="17" t="s">
        <v>166</v>
      </c>
      <c r="BM163" s="143" t="s">
        <v>650</v>
      </c>
    </row>
    <row r="164" spans="2:65" s="1" customFormat="1" ht="24.2" customHeight="1">
      <c r="B164" s="131"/>
      <c r="C164" s="132" t="s">
        <v>551</v>
      </c>
      <c r="D164" s="132" t="s">
        <v>147</v>
      </c>
      <c r="E164" s="133" t="s">
        <v>644</v>
      </c>
      <c r="F164" s="134" t="s">
        <v>645</v>
      </c>
      <c r="G164" s="135" t="s">
        <v>209</v>
      </c>
      <c r="H164" s="136">
        <v>200</v>
      </c>
      <c r="I164" s="137"/>
      <c r="J164" s="138">
        <f>ROUND(I164*H164,2)</f>
        <v>0</v>
      </c>
      <c r="K164" s="134" t="s">
        <v>3</v>
      </c>
      <c r="L164" s="32"/>
      <c r="M164" s="139" t="s">
        <v>3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166</v>
      </c>
      <c r="AT164" s="143" t="s">
        <v>147</v>
      </c>
      <c r="AU164" s="143" t="s">
        <v>80</v>
      </c>
      <c r="AY164" s="17" t="s">
        <v>144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80</v>
      </c>
      <c r="BK164" s="144">
        <f>ROUND(I164*H164,2)</f>
        <v>0</v>
      </c>
      <c r="BL164" s="17" t="s">
        <v>166</v>
      </c>
      <c r="BM164" s="143" t="s">
        <v>651</v>
      </c>
    </row>
    <row r="165" spans="2:65" s="1" customFormat="1" ht="24.2" customHeight="1">
      <c r="B165" s="131"/>
      <c r="C165" s="161" t="s">
        <v>652</v>
      </c>
      <c r="D165" s="161" t="s">
        <v>335</v>
      </c>
      <c r="E165" s="162" t="s">
        <v>653</v>
      </c>
      <c r="F165" s="163" t="s">
        <v>654</v>
      </c>
      <c r="G165" s="164" t="s">
        <v>209</v>
      </c>
      <c r="H165" s="165">
        <v>200</v>
      </c>
      <c r="I165" s="166"/>
      <c r="J165" s="167">
        <f>ROUND(I165*H165,2)</f>
        <v>0</v>
      </c>
      <c r="K165" s="163" t="s">
        <v>3</v>
      </c>
      <c r="L165" s="168"/>
      <c r="M165" s="169" t="s">
        <v>3</v>
      </c>
      <c r="N165" s="17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239</v>
      </c>
      <c r="AT165" s="143" t="s">
        <v>335</v>
      </c>
      <c r="AU165" s="143" t="s">
        <v>80</v>
      </c>
      <c r="AY165" s="17" t="s">
        <v>144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80</v>
      </c>
      <c r="BK165" s="144">
        <f>ROUND(I165*H165,2)</f>
        <v>0</v>
      </c>
      <c r="BL165" s="17" t="s">
        <v>166</v>
      </c>
      <c r="BM165" s="143" t="s">
        <v>655</v>
      </c>
    </row>
    <row r="166" spans="2:65" s="11" customFormat="1" ht="25.9" customHeight="1">
      <c r="B166" s="119"/>
      <c r="D166" s="120" t="s">
        <v>71</v>
      </c>
      <c r="E166" s="121" t="s">
        <v>656</v>
      </c>
      <c r="F166" s="121" t="s">
        <v>657</v>
      </c>
      <c r="I166" s="122"/>
      <c r="J166" s="123">
        <f>BK166</f>
        <v>0</v>
      </c>
      <c r="L166" s="119"/>
      <c r="M166" s="124"/>
      <c r="P166" s="125">
        <f>P167</f>
        <v>0</v>
      </c>
      <c r="R166" s="125">
        <f>R167</f>
        <v>0</v>
      </c>
      <c r="T166" s="126">
        <f>T167</f>
        <v>0</v>
      </c>
      <c r="AR166" s="120" t="s">
        <v>82</v>
      </c>
      <c r="AT166" s="127" t="s">
        <v>71</v>
      </c>
      <c r="AU166" s="127" t="s">
        <v>72</v>
      </c>
      <c r="AY166" s="120" t="s">
        <v>144</v>
      </c>
      <c r="BK166" s="128">
        <f>BK167</f>
        <v>0</v>
      </c>
    </row>
    <row r="167" spans="2:65" s="1" customFormat="1" ht="37.9" customHeight="1">
      <c r="B167" s="131"/>
      <c r="C167" s="132" t="s">
        <v>554</v>
      </c>
      <c r="D167" s="132" t="s">
        <v>147</v>
      </c>
      <c r="E167" s="133" t="s">
        <v>658</v>
      </c>
      <c r="F167" s="134" t="s">
        <v>659</v>
      </c>
      <c r="G167" s="135" t="s">
        <v>248</v>
      </c>
      <c r="H167" s="136">
        <v>8</v>
      </c>
      <c r="I167" s="137"/>
      <c r="J167" s="138">
        <f>ROUND(I167*H167,2)</f>
        <v>0</v>
      </c>
      <c r="K167" s="134" t="s">
        <v>3</v>
      </c>
      <c r="L167" s="32"/>
      <c r="M167" s="139" t="s">
        <v>3</v>
      </c>
      <c r="N167" s="140" t="s">
        <v>43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286</v>
      </c>
      <c r="AT167" s="143" t="s">
        <v>147</v>
      </c>
      <c r="AU167" s="143" t="s">
        <v>80</v>
      </c>
      <c r="AY167" s="17" t="s">
        <v>144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80</v>
      </c>
      <c r="BK167" s="144">
        <f>ROUND(I167*H167,2)</f>
        <v>0</v>
      </c>
      <c r="BL167" s="17" t="s">
        <v>286</v>
      </c>
      <c r="BM167" s="143" t="s">
        <v>660</v>
      </c>
    </row>
    <row r="168" spans="2:65" s="11" customFormat="1" ht="25.9" customHeight="1">
      <c r="B168" s="119"/>
      <c r="D168" s="120" t="s">
        <v>71</v>
      </c>
      <c r="E168" s="121" t="s">
        <v>661</v>
      </c>
      <c r="F168" s="121" t="s">
        <v>662</v>
      </c>
      <c r="I168" s="122"/>
      <c r="J168" s="123">
        <f>BK168</f>
        <v>0</v>
      </c>
      <c r="L168" s="119"/>
      <c r="M168" s="124"/>
      <c r="P168" s="125">
        <f>SUM(P169:P175)</f>
        <v>0</v>
      </c>
      <c r="R168" s="125">
        <f>SUM(R169:R175)</f>
        <v>0</v>
      </c>
      <c r="T168" s="126">
        <f>SUM(T169:T175)</f>
        <v>0</v>
      </c>
      <c r="AR168" s="120" t="s">
        <v>166</v>
      </c>
      <c r="AT168" s="127" t="s">
        <v>71</v>
      </c>
      <c r="AU168" s="127" t="s">
        <v>72</v>
      </c>
      <c r="AY168" s="120" t="s">
        <v>144</v>
      </c>
      <c r="BK168" s="128">
        <f>SUM(BK169:BK175)</f>
        <v>0</v>
      </c>
    </row>
    <row r="169" spans="2:65" s="1" customFormat="1" ht="21.75" customHeight="1">
      <c r="B169" s="131"/>
      <c r="C169" s="132" t="s">
        <v>663</v>
      </c>
      <c r="D169" s="132" t="s">
        <v>147</v>
      </c>
      <c r="E169" s="133" t="s">
        <v>664</v>
      </c>
      <c r="F169" s="134" t="s">
        <v>665</v>
      </c>
      <c r="G169" s="135" t="s">
        <v>666</v>
      </c>
      <c r="H169" s="136">
        <v>250</v>
      </c>
      <c r="I169" s="137"/>
      <c r="J169" s="138">
        <f>ROUND(I169*H169,2)</f>
        <v>0</v>
      </c>
      <c r="K169" s="134" t="s">
        <v>3</v>
      </c>
      <c r="L169" s="32"/>
      <c r="M169" s="139" t="s">
        <v>3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667</v>
      </c>
      <c r="AT169" s="143" t="s">
        <v>147</v>
      </c>
      <c r="AU169" s="143" t="s">
        <v>80</v>
      </c>
      <c r="AY169" s="17" t="s">
        <v>144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80</v>
      </c>
      <c r="BK169" s="144">
        <f>ROUND(I169*H169,2)</f>
        <v>0</v>
      </c>
      <c r="BL169" s="17" t="s">
        <v>667</v>
      </c>
      <c r="BM169" s="143" t="s">
        <v>668</v>
      </c>
    </row>
    <row r="170" spans="2:65" s="1" customFormat="1" ht="21.75" customHeight="1">
      <c r="B170" s="131"/>
      <c r="C170" s="132" t="s">
        <v>222</v>
      </c>
      <c r="D170" s="132" t="s">
        <v>147</v>
      </c>
      <c r="E170" s="133" t="s">
        <v>669</v>
      </c>
      <c r="F170" s="134" t="s">
        <v>670</v>
      </c>
      <c r="G170" s="135" t="s">
        <v>666</v>
      </c>
      <c r="H170" s="136">
        <v>40</v>
      </c>
      <c r="I170" s="137"/>
      <c r="J170" s="138">
        <f>ROUND(I170*H170,2)</f>
        <v>0</v>
      </c>
      <c r="K170" s="134" t="s">
        <v>3</v>
      </c>
      <c r="L170" s="32"/>
      <c r="M170" s="139" t="s">
        <v>3</v>
      </c>
      <c r="N170" s="140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667</v>
      </c>
      <c r="AT170" s="143" t="s">
        <v>147</v>
      </c>
      <c r="AU170" s="143" t="s">
        <v>80</v>
      </c>
      <c r="AY170" s="17" t="s">
        <v>144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80</v>
      </c>
      <c r="BK170" s="144">
        <f>ROUND(I170*H170,2)</f>
        <v>0</v>
      </c>
      <c r="BL170" s="17" t="s">
        <v>667</v>
      </c>
      <c r="BM170" s="143" t="s">
        <v>671</v>
      </c>
    </row>
    <row r="171" spans="2:65" s="1" customFormat="1" ht="16.5" customHeight="1">
      <c r="B171" s="131"/>
      <c r="C171" s="132" t="s">
        <v>672</v>
      </c>
      <c r="D171" s="132" t="s">
        <v>147</v>
      </c>
      <c r="E171" s="133" t="s">
        <v>673</v>
      </c>
      <c r="F171" s="134" t="s">
        <v>674</v>
      </c>
      <c r="G171" s="135" t="s">
        <v>666</v>
      </c>
      <c r="H171" s="136">
        <v>80</v>
      </c>
      <c r="I171" s="137"/>
      <c r="J171" s="138">
        <f>ROUND(I171*H171,2)</f>
        <v>0</v>
      </c>
      <c r="K171" s="134" t="s">
        <v>3</v>
      </c>
      <c r="L171" s="32"/>
      <c r="M171" s="139" t="s">
        <v>3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667</v>
      </c>
      <c r="AT171" s="143" t="s">
        <v>147</v>
      </c>
      <c r="AU171" s="143" t="s">
        <v>80</v>
      </c>
      <c r="AY171" s="17" t="s">
        <v>144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80</v>
      </c>
      <c r="BK171" s="144">
        <f>ROUND(I171*H171,2)</f>
        <v>0</v>
      </c>
      <c r="BL171" s="17" t="s">
        <v>667</v>
      </c>
      <c r="BM171" s="143" t="s">
        <v>675</v>
      </c>
    </row>
    <row r="172" spans="2:65" s="1" customFormat="1" ht="16.5" customHeight="1">
      <c r="B172" s="131"/>
      <c r="C172" s="132" t="s">
        <v>557</v>
      </c>
      <c r="D172" s="132" t="s">
        <v>147</v>
      </c>
      <c r="E172" s="133" t="s">
        <v>676</v>
      </c>
      <c r="F172" s="134" t="s">
        <v>677</v>
      </c>
      <c r="G172" s="135" t="s">
        <v>666</v>
      </c>
      <c r="H172" s="136">
        <v>80</v>
      </c>
      <c r="I172" s="137"/>
      <c r="J172" s="138">
        <f>ROUND(I172*H172,2)</f>
        <v>0</v>
      </c>
      <c r="K172" s="134" t="s">
        <v>3</v>
      </c>
      <c r="L172" s="32"/>
      <c r="M172" s="139" t="s">
        <v>3</v>
      </c>
      <c r="N172" s="140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667</v>
      </c>
      <c r="AT172" s="143" t="s">
        <v>147</v>
      </c>
      <c r="AU172" s="143" t="s">
        <v>80</v>
      </c>
      <c r="AY172" s="17" t="s">
        <v>144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80</v>
      </c>
      <c r="BK172" s="144">
        <f>ROUND(I172*H172,2)</f>
        <v>0</v>
      </c>
      <c r="BL172" s="17" t="s">
        <v>667</v>
      </c>
      <c r="BM172" s="143" t="s">
        <v>678</v>
      </c>
    </row>
    <row r="173" spans="2:65" s="1" customFormat="1" ht="24.2" customHeight="1">
      <c r="B173" s="131"/>
      <c r="C173" s="132" t="s">
        <v>679</v>
      </c>
      <c r="D173" s="132" t="s">
        <v>147</v>
      </c>
      <c r="E173" s="133" t="s">
        <v>680</v>
      </c>
      <c r="F173" s="134" t="s">
        <v>681</v>
      </c>
      <c r="G173" s="135" t="s">
        <v>666</v>
      </c>
      <c r="H173" s="136">
        <v>80</v>
      </c>
      <c r="I173" s="137"/>
      <c r="J173" s="138">
        <f>ROUND(I173*H173,2)</f>
        <v>0</v>
      </c>
      <c r="K173" s="134" t="s">
        <v>3</v>
      </c>
      <c r="L173" s="32"/>
      <c r="M173" s="139" t="s">
        <v>3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667</v>
      </c>
      <c r="AT173" s="143" t="s">
        <v>147</v>
      </c>
      <c r="AU173" s="143" t="s">
        <v>80</v>
      </c>
      <c r="AY173" s="17" t="s">
        <v>144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80</v>
      </c>
      <c r="BK173" s="144">
        <f>ROUND(I173*H173,2)</f>
        <v>0</v>
      </c>
      <c r="BL173" s="17" t="s">
        <v>667</v>
      </c>
      <c r="BM173" s="143" t="s">
        <v>682</v>
      </c>
    </row>
    <row r="174" spans="2:65" s="1" customFormat="1" ht="16.5" customHeight="1">
      <c r="B174" s="131"/>
      <c r="C174" s="132" t="s">
        <v>560</v>
      </c>
      <c r="D174" s="132" t="s">
        <v>147</v>
      </c>
      <c r="E174" s="133" t="s">
        <v>683</v>
      </c>
      <c r="F174" s="134" t="s">
        <v>684</v>
      </c>
      <c r="G174" s="135" t="s">
        <v>666</v>
      </c>
      <c r="H174" s="136">
        <v>80</v>
      </c>
      <c r="I174" s="137"/>
      <c r="J174" s="138">
        <f>ROUND(I174*H174,2)</f>
        <v>0</v>
      </c>
      <c r="K174" s="134" t="s">
        <v>3</v>
      </c>
      <c r="L174" s="32"/>
      <c r="M174" s="139" t="s">
        <v>3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667</v>
      </c>
      <c r="AT174" s="143" t="s">
        <v>147</v>
      </c>
      <c r="AU174" s="143" t="s">
        <v>80</v>
      </c>
      <c r="AY174" s="17" t="s">
        <v>144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80</v>
      </c>
      <c r="BK174" s="144">
        <f>ROUND(I174*H174,2)</f>
        <v>0</v>
      </c>
      <c r="BL174" s="17" t="s">
        <v>667</v>
      </c>
      <c r="BM174" s="143" t="s">
        <v>685</v>
      </c>
    </row>
    <row r="175" spans="2:65" s="1" customFormat="1" ht="16.5" customHeight="1">
      <c r="B175" s="131"/>
      <c r="C175" s="132" t="s">
        <v>686</v>
      </c>
      <c r="D175" s="132" t="s">
        <v>147</v>
      </c>
      <c r="E175" s="133" t="s">
        <v>687</v>
      </c>
      <c r="F175" s="134" t="s">
        <v>688</v>
      </c>
      <c r="G175" s="135" t="s">
        <v>248</v>
      </c>
      <c r="H175" s="136">
        <v>1</v>
      </c>
      <c r="I175" s="137"/>
      <c r="J175" s="138">
        <f>ROUND(I175*H175,2)</f>
        <v>0</v>
      </c>
      <c r="K175" s="134" t="s">
        <v>3</v>
      </c>
      <c r="L175" s="32"/>
      <c r="M175" s="188" t="s">
        <v>3</v>
      </c>
      <c r="N175" s="189" t="s">
        <v>43</v>
      </c>
      <c r="O175" s="152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AR175" s="143" t="s">
        <v>667</v>
      </c>
      <c r="AT175" s="143" t="s">
        <v>147</v>
      </c>
      <c r="AU175" s="143" t="s">
        <v>80</v>
      </c>
      <c r="AY175" s="17" t="s">
        <v>144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80</v>
      </c>
      <c r="BK175" s="144">
        <f>ROUND(I175*H175,2)</f>
        <v>0</v>
      </c>
      <c r="BL175" s="17" t="s">
        <v>667</v>
      </c>
      <c r="BM175" s="143" t="s">
        <v>689</v>
      </c>
    </row>
    <row r="176" spans="2:65" s="1" customFormat="1" ht="6.95" customHeight="1">
      <c r="B176" s="41"/>
      <c r="C176" s="42"/>
      <c r="D176" s="42"/>
      <c r="E176" s="42"/>
      <c r="F176" s="42"/>
      <c r="G176" s="42"/>
      <c r="H176" s="42"/>
      <c r="I176" s="42"/>
      <c r="J176" s="42"/>
      <c r="K176" s="42"/>
      <c r="L176" s="32"/>
    </row>
  </sheetData>
  <autoFilter ref="C95:K175" xr:uid="{00000000-0009-0000-0000-000003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heliportů,Bohunice - RESERVE</v>
      </c>
      <c r="F7" s="286"/>
      <c r="G7" s="286"/>
      <c r="H7" s="286"/>
      <c r="L7" s="20"/>
    </row>
    <row r="8" spans="2:46">
      <c r="B8" s="20"/>
      <c r="D8" s="27" t="s">
        <v>116</v>
      </c>
      <c r="L8" s="20"/>
    </row>
    <row r="9" spans="2:46" ht="16.5" customHeight="1">
      <c r="B9" s="20"/>
      <c r="E9" s="285" t="s">
        <v>190</v>
      </c>
      <c r="F9" s="297"/>
      <c r="G9" s="297"/>
      <c r="H9" s="297"/>
      <c r="L9" s="20"/>
    </row>
    <row r="10" spans="2:46" ht="12" customHeight="1">
      <c r="B10" s="20"/>
      <c r="D10" s="27" t="s">
        <v>191</v>
      </c>
      <c r="L10" s="20"/>
    </row>
    <row r="11" spans="2:46" s="1" customFormat="1" ht="16.5" customHeight="1">
      <c r="B11" s="32"/>
      <c r="E11" s="283" t="s">
        <v>489</v>
      </c>
      <c r="F11" s="287"/>
      <c r="G11" s="287"/>
      <c r="H11" s="287"/>
      <c r="L11" s="32"/>
    </row>
    <row r="12" spans="2:46" s="1" customFormat="1" ht="12" customHeight="1">
      <c r="B12" s="32"/>
      <c r="D12" s="27" t="s">
        <v>490</v>
      </c>
      <c r="L12" s="32"/>
    </row>
    <row r="13" spans="2:46" s="1" customFormat="1" ht="16.5" customHeight="1">
      <c r="B13" s="32"/>
      <c r="E13" s="248" t="s">
        <v>690</v>
      </c>
      <c r="F13" s="287"/>
      <c r="G13" s="287"/>
      <c r="H13" s="287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19</v>
      </c>
      <c r="F15" s="25" t="s">
        <v>3</v>
      </c>
      <c r="I15" s="27" t="s">
        <v>21</v>
      </c>
      <c r="J15" s="25" t="s">
        <v>3</v>
      </c>
      <c r="L15" s="32"/>
    </row>
    <row r="16" spans="2:46" s="1" customFormat="1" ht="12" customHeight="1">
      <c r="B16" s="32"/>
      <c r="D16" s="27" t="s">
        <v>22</v>
      </c>
      <c r="F16" s="25" t="s">
        <v>23</v>
      </c>
      <c r="I16" s="27" t="s">
        <v>24</v>
      </c>
      <c r="J16" s="49" t="str">
        <f>'Rekapitulace stavby'!AN8</f>
        <v>31. 7. 2025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26</v>
      </c>
      <c r="I18" s="27" t="s">
        <v>27</v>
      </c>
      <c r="J18" s="25" t="s">
        <v>3</v>
      </c>
      <c r="L18" s="32"/>
    </row>
    <row r="19" spans="2:12" s="1" customFormat="1" ht="18" customHeight="1">
      <c r="B19" s="32"/>
      <c r="E19" s="25" t="s">
        <v>28</v>
      </c>
      <c r="I19" s="27" t="s">
        <v>29</v>
      </c>
      <c r="J19" s="25" t="s">
        <v>3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30</v>
      </c>
      <c r="I21" s="27" t="s">
        <v>27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88" t="str">
        <f>'Rekapitulace stavby'!E14</f>
        <v>Vyplň údaj</v>
      </c>
      <c r="F22" s="254"/>
      <c r="G22" s="254"/>
      <c r="H22" s="254"/>
      <c r="I22" s="27" t="s">
        <v>29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32</v>
      </c>
      <c r="I24" s="27" t="s">
        <v>27</v>
      </c>
      <c r="J24" s="25" t="s">
        <v>3</v>
      </c>
      <c r="L24" s="32"/>
    </row>
    <row r="25" spans="2:12" s="1" customFormat="1" ht="18" customHeight="1">
      <c r="B25" s="32"/>
      <c r="E25" s="25" t="s">
        <v>33</v>
      </c>
      <c r="I25" s="27" t="s">
        <v>29</v>
      </c>
      <c r="J25" s="25" t="s">
        <v>3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35</v>
      </c>
      <c r="I27" s="27" t="s">
        <v>27</v>
      </c>
      <c r="J27" s="25" t="s">
        <v>3</v>
      </c>
      <c r="L27" s="32"/>
    </row>
    <row r="28" spans="2:12" s="1" customFormat="1" ht="18" customHeight="1">
      <c r="B28" s="32"/>
      <c r="E28" s="25" t="s">
        <v>33</v>
      </c>
      <c r="I28" s="27" t="s">
        <v>29</v>
      </c>
      <c r="J28" s="25" t="s">
        <v>3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36</v>
      </c>
      <c r="L30" s="32"/>
    </row>
    <row r="31" spans="2:12" s="7" customFormat="1" ht="71.25" customHeight="1">
      <c r="B31" s="91"/>
      <c r="E31" s="258" t="s">
        <v>37</v>
      </c>
      <c r="F31" s="258"/>
      <c r="G31" s="258"/>
      <c r="H31" s="258"/>
      <c r="L31" s="91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25.35" customHeight="1">
      <c r="B34" s="32"/>
      <c r="D34" s="92" t="s">
        <v>38</v>
      </c>
      <c r="J34" s="63">
        <f>ROUND(J106, 2)</f>
        <v>0</v>
      </c>
      <c r="L34" s="32"/>
    </row>
    <row r="35" spans="2:12" s="1" customFormat="1" ht="6.95" customHeight="1">
      <c r="B35" s="32"/>
      <c r="D35" s="50"/>
      <c r="E35" s="50"/>
      <c r="F35" s="50"/>
      <c r="G35" s="50"/>
      <c r="H35" s="50"/>
      <c r="I35" s="50"/>
      <c r="J35" s="50"/>
      <c r="K35" s="50"/>
      <c r="L35" s="32"/>
    </row>
    <row r="36" spans="2:12" s="1" customFormat="1" ht="14.45" customHeight="1">
      <c r="B36" s="32"/>
      <c r="F36" s="35" t="s">
        <v>40</v>
      </c>
      <c r="I36" s="35" t="s">
        <v>39</v>
      </c>
      <c r="J36" s="35" t="s">
        <v>41</v>
      </c>
      <c r="L36" s="32"/>
    </row>
    <row r="37" spans="2:12" s="1" customFormat="1" ht="14.45" customHeight="1">
      <c r="B37" s="32"/>
      <c r="D37" s="52" t="s">
        <v>42</v>
      </c>
      <c r="E37" s="27" t="s">
        <v>43</v>
      </c>
      <c r="F37" s="83">
        <f>ROUND((SUM(BE106:BE368)),  2)</f>
        <v>0</v>
      </c>
      <c r="I37" s="93">
        <v>0.21</v>
      </c>
      <c r="J37" s="83">
        <f>ROUND(((SUM(BE106:BE368))*I37),  2)</f>
        <v>0</v>
      </c>
      <c r="L37" s="32"/>
    </row>
    <row r="38" spans="2:12" s="1" customFormat="1" ht="14.45" customHeight="1">
      <c r="B38" s="32"/>
      <c r="E38" s="27" t="s">
        <v>44</v>
      </c>
      <c r="F38" s="83">
        <f>ROUND((SUM(BF106:BF368)),  2)</f>
        <v>0</v>
      </c>
      <c r="I38" s="93">
        <v>0.12</v>
      </c>
      <c r="J38" s="83">
        <f>ROUND(((SUM(BF106:BF368))*I38),  2)</f>
        <v>0</v>
      </c>
      <c r="L38" s="32"/>
    </row>
    <row r="39" spans="2:12" s="1" customFormat="1" ht="14.45" hidden="1" customHeight="1">
      <c r="B39" s="32"/>
      <c r="E39" s="27" t="s">
        <v>45</v>
      </c>
      <c r="F39" s="83">
        <f>ROUND((SUM(BG106:BG368)),  2)</f>
        <v>0</v>
      </c>
      <c r="I39" s="93">
        <v>0.21</v>
      </c>
      <c r="J39" s="83">
        <f>0</f>
        <v>0</v>
      </c>
      <c r="L39" s="32"/>
    </row>
    <row r="40" spans="2:12" s="1" customFormat="1" ht="14.45" hidden="1" customHeight="1">
      <c r="B40" s="32"/>
      <c r="E40" s="27" t="s">
        <v>46</v>
      </c>
      <c r="F40" s="83">
        <f>ROUND((SUM(BH106:BH368)),  2)</f>
        <v>0</v>
      </c>
      <c r="I40" s="93">
        <v>0.12</v>
      </c>
      <c r="J40" s="83">
        <f>0</f>
        <v>0</v>
      </c>
      <c r="L40" s="32"/>
    </row>
    <row r="41" spans="2:12" s="1" customFormat="1" ht="14.45" hidden="1" customHeight="1">
      <c r="B41" s="32"/>
      <c r="E41" s="27" t="s">
        <v>47</v>
      </c>
      <c r="F41" s="83">
        <f>ROUND((SUM(BI106:BI368)),  2)</f>
        <v>0</v>
      </c>
      <c r="I41" s="93">
        <v>0</v>
      </c>
      <c r="J41" s="83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4"/>
      <c r="D43" s="95" t="s">
        <v>48</v>
      </c>
      <c r="E43" s="54"/>
      <c r="F43" s="54"/>
      <c r="G43" s="96" t="s">
        <v>49</v>
      </c>
      <c r="H43" s="97" t="s">
        <v>50</v>
      </c>
      <c r="I43" s="54"/>
      <c r="J43" s="98">
        <f>SUM(J34:J41)</f>
        <v>0</v>
      </c>
      <c r="K43" s="99"/>
      <c r="L43" s="32"/>
    </row>
    <row r="44" spans="2:12" s="1" customFormat="1" ht="14.4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2"/>
    </row>
    <row r="48" spans="2:12" s="1" customFormat="1" ht="6.95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2"/>
    </row>
    <row r="49" spans="2:12" s="1" customFormat="1" ht="24.95" customHeight="1">
      <c r="B49" s="32"/>
      <c r="C49" s="21" t="s">
        <v>118</v>
      </c>
      <c r="L49" s="32"/>
    </row>
    <row r="50" spans="2:12" s="1" customFormat="1" ht="6.95" customHeight="1">
      <c r="B50" s="32"/>
      <c r="L50" s="32"/>
    </row>
    <row r="51" spans="2:12" s="1" customFormat="1" ht="12" customHeight="1">
      <c r="B51" s="32"/>
      <c r="C51" s="27" t="s">
        <v>17</v>
      </c>
      <c r="L51" s="32"/>
    </row>
    <row r="52" spans="2:12" s="1" customFormat="1" ht="16.5" customHeight="1">
      <c r="B52" s="32"/>
      <c r="E52" s="285" t="str">
        <f>E7</f>
        <v>FN Brno – Modernizace heliportů,Bohunice - RESERVE</v>
      </c>
      <c r="F52" s="286"/>
      <c r="G52" s="286"/>
      <c r="H52" s="286"/>
      <c r="L52" s="32"/>
    </row>
    <row r="53" spans="2:12" ht="12" customHeight="1">
      <c r="B53" s="20"/>
      <c r="C53" s="27" t="s">
        <v>116</v>
      </c>
      <c r="L53" s="20"/>
    </row>
    <row r="54" spans="2:12" ht="16.5" customHeight="1">
      <c r="B54" s="20"/>
      <c r="E54" s="285" t="s">
        <v>190</v>
      </c>
      <c r="F54" s="297"/>
      <c r="G54" s="297"/>
      <c r="H54" s="297"/>
      <c r="L54" s="20"/>
    </row>
    <row r="55" spans="2:12" ht="12" customHeight="1">
      <c r="B55" s="20"/>
      <c r="C55" s="27" t="s">
        <v>191</v>
      </c>
      <c r="L55" s="20"/>
    </row>
    <row r="56" spans="2:12" s="1" customFormat="1" ht="16.5" customHeight="1">
      <c r="B56" s="32"/>
      <c r="E56" s="283" t="s">
        <v>489</v>
      </c>
      <c r="F56" s="287"/>
      <c r="G56" s="287"/>
      <c r="H56" s="287"/>
      <c r="L56" s="32"/>
    </row>
    <row r="57" spans="2:12" s="1" customFormat="1" ht="12" customHeight="1">
      <c r="B57" s="32"/>
      <c r="C57" s="27" t="s">
        <v>490</v>
      </c>
      <c r="L57" s="32"/>
    </row>
    <row r="58" spans="2:12" s="1" customFormat="1" ht="16.5" customHeight="1">
      <c r="B58" s="32"/>
      <c r="E58" s="248" t="str">
        <f>E13</f>
        <v>D2.2 - ESIL- strojovna SHZ, nouzové osvětlení</v>
      </c>
      <c r="F58" s="287"/>
      <c r="G58" s="287"/>
      <c r="H58" s="287"/>
      <c r="L58" s="32"/>
    </row>
    <row r="59" spans="2:12" s="1" customFormat="1" ht="6.95" customHeight="1">
      <c r="B59" s="32"/>
      <c r="L59" s="32"/>
    </row>
    <row r="60" spans="2:12" s="1" customFormat="1" ht="12" customHeight="1">
      <c r="B60" s="32"/>
      <c r="C60" s="27" t="s">
        <v>22</v>
      </c>
      <c r="F60" s="25" t="str">
        <f>F16</f>
        <v>FN Brno- Bohunice</v>
      </c>
      <c r="I60" s="27" t="s">
        <v>24</v>
      </c>
      <c r="J60" s="49" t="str">
        <f>IF(J16="","",J16)</f>
        <v>31. 7. 2025</v>
      </c>
      <c r="L60" s="32"/>
    </row>
    <row r="61" spans="2:12" s="1" customFormat="1" ht="6.95" customHeight="1">
      <c r="B61" s="32"/>
      <c r="L61" s="32"/>
    </row>
    <row r="62" spans="2:12" s="1" customFormat="1" ht="25.7" customHeight="1">
      <c r="B62" s="32"/>
      <c r="C62" s="27" t="s">
        <v>26</v>
      </c>
      <c r="F62" s="25" t="str">
        <f>E19</f>
        <v>FN Brmo</v>
      </c>
      <c r="I62" s="27" t="s">
        <v>32</v>
      </c>
      <c r="J62" s="30" t="str">
        <f>E25</f>
        <v>Techniserv, spol. s r.o.</v>
      </c>
      <c r="L62" s="32"/>
    </row>
    <row r="63" spans="2:12" s="1" customFormat="1" ht="25.7" customHeight="1">
      <c r="B63" s="32"/>
      <c r="C63" s="27" t="s">
        <v>30</v>
      </c>
      <c r="F63" s="25" t="str">
        <f>IF(E22="","",E22)</f>
        <v>Vyplň údaj</v>
      </c>
      <c r="I63" s="27" t="s">
        <v>35</v>
      </c>
      <c r="J63" s="30" t="str">
        <f>E28</f>
        <v>Techniserv, spol. s r.o.</v>
      </c>
      <c r="L63" s="32"/>
    </row>
    <row r="64" spans="2:12" s="1" customFormat="1" ht="10.35" customHeight="1">
      <c r="B64" s="32"/>
      <c r="L64" s="32"/>
    </row>
    <row r="65" spans="2:47" s="1" customFormat="1" ht="29.25" customHeight="1">
      <c r="B65" s="32"/>
      <c r="C65" s="100" t="s">
        <v>119</v>
      </c>
      <c r="D65" s="94"/>
      <c r="E65" s="94"/>
      <c r="F65" s="94"/>
      <c r="G65" s="94"/>
      <c r="H65" s="94"/>
      <c r="I65" s="94"/>
      <c r="J65" s="101" t="s">
        <v>120</v>
      </c>
      <c r="K65" s="94"/>
      <c r="L65" s="32"/>
    </row>
    <row r="66" spans="2:47" s="1" customFormat="1" ht="10.35" customHeight="1">
      <c r="B66" s="32"/>
      <c r="L66" s="32"/>
    </row>
    <row r="67" spans="2:47" s="1" customFormat="1" ht="22.9" customHeight="1">
      <c r="B67" s="32"/>
      <c r="C67" s="102" t="s">
        <v>70</v>
      </c>
      <c r="J67" s="63">
        <f>J106</f>
        <v>0</v>
      </c>
      <c r="L67" s="32"/>
      <c r="AU67" s="17" t="s">
        <v>121</v>
      </c>
    </row>
    <row r="68" spans="2:47" s="8" customFormat="1" ht="24.95" customHeight="1">
      <c r="B68" s="103"/>
      <c r="D68" s="104" t="s">
        <v>691</v>
      </c>
      <c r="E68" s="105"/>
      <c r="F68" s="105"/>
      <c r="G68" s="105"/>
      <c r="H68" s="105"/>
      <c r="I68" s="105"/>
      <c r="J68" s="106">
        <f>J107</f>
        <v>0</v>
      </c>
      <c r="L68" s="103"/>
    </row>
    <row r="69" spans="2:47" s="9" customFormat="1" ht="19.899999999999999" customHeight="1">
      <c r="B69" s="107"/>
      <c r="D69" s="108" t="s">
        <v>692</v>
      </c>
      <c r="E69" s="109"/>
      <c r="F69" s="109"/>
      <c r="G69" s="109"/>
      <c r="H69" s="109"/>
      <c r="I69" s="109"/>
      <c r="J69" s="110">
        <f>J108</f>
        <v>0</v>
      </c>
      <c r="L69" s="107"/>
    </row>
    <row r="70" spans="2:47" s="9" customFormat="1" ht="19.899999999999999" customHeight="1">
      <c r="B70" s="107"/>
      <c r="D70" s="108" t="s">
        <v>693</v>
      </c>
      <c r="E70" s="109"/>
      <c r="F70" s="109"/>
      <c r="G70" s="109"/>
      <c r="H70" s="109"/>
      <c r="I70" s="109"/>
      <c r="J70" s="110">
        <f>J114</f>
        <v>0</v>
      </c>
      <c r="L70" s="107"/>
    </row>
    <row r="71" spans="2:47" s="9" customFormat="1" ht="19.899999999999999" customHeight="1">
      <c r="B71" s="107"/>
      <c r="D71" s="108" t="s">
        <v>694</v>
      </c>
      <c r="E71" s="109"/>
      <c r="F71" s="109"/>
      <c r="G71" s="109"/>
      <c r="H71" s="109"/>
      <c r="I71" s="109"/>
      <c r="J71" s="110">
        <f>J120</f>
        <v>0</v>
      </c>
      <c r="L71" s="107"/>
    </row>
    <row r="72" spans="2:47" s="8" customFormat="1" ht="24.95" customHeight="1">
      <c r="B72" s="103"/>
      <c r="D72" s="104" t="s">
        <v>695</v>
      </c>
      <c r="E72" s="105"/>
      <c r="F72" s="105"/>
      <c r="G72" s="105"/>
      <c r="H72" s="105"/>
      <c r="I72" s="105"/>
      <c r="J72" s="106">
        <f>J197</f>
        <v>0</v>
      </c>
      <c r="L72" s="103"/>
    </row>
    <row r="73" spans="2:47" s="9" customFormat="1" ht="19.899999999999999" customHeight="1">
      <c r="B73" s="107"/>
      <c r="D73" s="108" t="s">
        <v>696</v>
      </c>
      <c r="E73" s="109"/>
      <c r="F73" s="109"/>
      <c r="G73" s="109"/>
      <c r="H73" s="109"/>
      <c r="I73" s="109"/>
      <c r="J73" s="110">
        <f>J198</f>
        <v>0</v>
      </c>
      <c r="L73" s="107"/>
    </row>
    <row r="74" spans="2:47" s="9" customFormat="1" ht="19.899999999999999" customHeight="1">
      <c r="B74" s="107"/>
      <c r="D74" s="108" t="s">
        <v>697</v>
      </c>
      <c r="E74" s="109"/>
      <c r="F74" s="109"/>
      <c r="G74" s="109"/>
      <c r="H74" s="109"/>
      <c r="I74" s="109"/>
      <c r="J74" s="110">
        <f>J203</f>
        <v>0</v>
      </c>
      <c r="L74" s="107"/>
    </row>
    <row r="75" spans="2:47" s="9" customFormat="1" ht="19.899999999999999" customHeight="1">
      <c r="B75" s="107"/>
      <c r="D75" s="108" t="s">
        <v>698</v>
      </c>
      <c r="E75" s="109"/>
      <c r="F75" s="109"/>
      <c r="G75" s="109"/>
      <c r="H75" s="109"/>
      <c r="I75" s="109"/>
      <c r="J75" s="110">
        <f>J208</f>
        <v>0</v>
      </c>
      <c r="L75" s="107"/>
    </row>
    <row r="76" spans="2:47" s="9" customFormat="1" ht="19.899999999999999" customHeight="1">
      <c r="B76" s="107"/>
      <c r="D76" s="108" t="s">
        <v>699</v>
      </c>
      <c r="E76" s="109"/>
      <c r="F76" s="109"/>
      <c r="G76" s="109"/>
      <c r="H76" s="109"/>
      <c r="I76" s="109"/>
      <c r="J76" s="110">
        <f>J218</f>
        <v>0</v>
      </c>
      <c r="L76" s="107"/>
    </row>
    <row r="77" spans="2:47" s="8" customFormat="1" ht="24.95" customHeight="1">
      <c r="B77" s="103"/>
      <c r="D77" s="104" t="s">
        <v>700</v>
      </c>
      <c r="E77" s="105"/>
      <c r="F77" s="105"/>
      <c r="G77" s="105"/>
      <c r="H77" s="105"/>
      <c r="I77" s="105"/>
      <c r="J77" s="106">
        <f>J224</f>
        <v>0</v>
      </c>
      <c r="L77" s="103"/>
    </row>
    <row r="78" spans="2:47" s="8" customFormat="1" ht="24.95" customHeight="1">
      <c r="B78" s="103"/>
      <c r="D78" s="104" t="s">
        <v>701</v>
      </c>
      <c r="E78" s="105"/>
      <c r="F78" s="105"/>
      <c r="G78" s="105"/>
      <c r="H78" s="105"/>
      <c r="I78" s="105"/>
      <c r="J78" s="106">
        <f>J230</f>
        <v>0</v>
      </c>
      <c r="L78" s="103"/>
    </row>
    <row r="79" spans="2:47" s="8" customFormat="1" ht="24.95" customHeight="1">
      <c r="B79" s="103"/>
      <c r="D79" s="104" t="s">
        <v>702</v>
      </c>
      <c r="E79" s="105"/>
      <c r="F79" s="105"/>
      <c r="G79" s="105"/>
      <c r="H79" s="105"/>
      <c r="I79" s="105"/>
      <c r="J79" s="106">
        <f>J292</f>
        <v>0</v>
      </c>
      <c r="L79" s="103"/>
    </row>
    <row r="80" spans="2:47" s="8" customFormat="1" ht="24.95" customHeight="1">
      <c r="B80" s="103"/>
      <c r="D80" s="104" t="s">
        <v>703</v>
      </c>
      <c r="E80" s="105"/>
      <c r="F80" s="105"/>
      <c r="G80" s="105"/>
      <c r="H80" s="105"/>
      <c r="I80" s="105"/>
      <c r="J80" s="106">
        <f>J346</f>
        <v>0</v>
      </c>
      <c r="L80" s="103"/>
    </row>
    <row r="81" spans="2:12" s="8" customFormat="1" ht="24.95" customHeight="1">
      <c r="B81" s="103"/>
      <c r="D81" s="104" t="s">
        <v>704</v>
      </c>
      <c r="E81" s="105"/>
      <c r="F81" s="105"/>
      <c r="G81" s="105"/>
      <c r="H81" s="105"/>
      <c r="I81" s="105"/>
      <c r="J81" s="106">
        <f>J355</f>
        <v>0</v>
      </c>
      <c r="L81" s="103"/>
    </row>
    <row r="82" spans="2:12" s="8" customFormat="1" ht="24.95" customHeight="1">
      <c r="B82" s="103"/>
      <c r="D82" s="104" t="s">
        <v>705</v>
      </c>
      <c r="E82" s="105"/>
      <c r="F82" s="105"/>
      <c r="G82" s="105"/>
      <c r="H82" s="105"/>
      <c r="I82" s="105"/>
      <c r="J82" s="106">
        <f>J364</f>
        <v>0</v>
      </c>
      <c r="L82" s="103"/>
    </row>
    <row r="83" spans="2:12" s="1" customFormat="1" ht="21.75" customHeight="1">
      <c r="B83" s="32"/>
      <c r="L83" s="32"/>
    </row>
    <row r="84" spans="2:12" s="1" customFormat="1" ht="6.95" customHeight="1"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32"/>
    </row>
    <row r="88" spans="2:12" s="1" customFormat="1" ht="6.95" customHeight="1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32"/>
    </row>
    <row r="89" spans="2:12" s="1" customFormat="1" ht="24.95" customHeight="1">
      <c r="B89" s="32"/>
      <c r="C89" s="21" t="s">
        <v>129</v>
      </c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17</v>
      </c>
      <c r="L91" s="32"/>
    </row>
    <row r="92" spans="2:12" s="1" customFormat="1" ht="16.5" customHeight="1">
      <c r="B92" s="32"/>
      <c r="E92" s="285" t="str">
        <f>E7</f>
        <v>FN Brno – Modernizace heliportů,Bohunice - RESERVE</v>
      </c>
      <c r="F92" s="286"/>
      <c r="G92" s="286"/>
      <c r="H92" s="286"/>
      <c r="L92" s="32"/>
    </row>
    <row r="93" spans="2:12" ht="12" customHeight="1">
      <c r="B93" s="20"/>
      <c r="C93" s="27" t="s">
        <v>116</v>
      </c>
      <c r="L93" s="20"/>
    </row>
    <row r="94" spans="2:12" ht="16.5" customHeight="1">
      <c r="B94" s="20"/>
      <c r="E94" s="285" t="s">
        <v>190</v>
      </c>
      <c r="F94" s="297"/>
      <c r="G94" s="297"/>
      <c r="H94" s="297"/>
      <c r="L94" s="20"/>
    </row>
    <row r="95" spans="2:12" ht="12" customHeight="1">
      <c r="B95" s="20"/>
      <c r="C95" s="27" t="s">
        <v>191</v>
      </c>
      <c r="L95" s="20"/>
    </row>
    <row r="96" spans="2:12" s="1" customFormat="1" ht="16.5" customHeight="1">
      <c r="B96" s="32"/>
      <c r="E96" s="283" t="s">
        <v>489</v>
      </c>
      <c r="F96" s="287"/>
      <c r="G96" s="287"/>
      <c r="H96" s="287"/>
      <c r="L96" s="32"/>
    </row>
    <row r="97" spans="2:65" s="1" customFormat="1" ht="12" customHeight="1">
      <c r="B97" s="32"/>
      <c r="C97" s="27" t="s">
        <v>490</v>
      </c>
      <c r="L97" s="32"/>
    </row>
    <row r="98" spans="2:65" s="1" customFormat="1" ht="16.5" customHeight="1">
      <c r="B98" s="32"/>
      <c r="E98" s="248" t="str">
        <f>E13</f>
        <v>D2.2 - ESIL- strojovna SHZ, nouzové osvětlení</v>
      </c>
      <c r="F98" s="287"/>
      <c r="G98" s="287"/>
      <c r="H98" s="287"/>
      <c r="L98" s="32"/>
    </row>
    <row r="99" spans="2:65" s="1" customFormat="1" ht="6.95" customHeight="1">
      <c r="B99" s="32"/>
      <c r="L99" s="32"/>
    </row>
    <row r="100" spans="2:65" s="1" customFormat="1" ht="12" customHeight="1">
      <c r="B100" s="32"/>
      <c r="C100" s="27" t="s">
        <v>22</v>
      </c>
      <c r="F100" s="25" t="str">
        <f>F16</f>
        <v>FN Brno- Bohunice</v>
      </c>
      <c r="I100" s="27" t="s">
        <v>24</v>
      </c>
      <c r="J100" s="49" t="str">
        <f>IF(J16="","",J16)</f>
        <v>31. 7. 2025</v>
      </c>
      <c r="L100" s="32"/>
    </row>
    <row r="101" spans="2:65" s="1" customFormat="1" ht="6.95" customHeight="1">
      <c r="B101" s="32"/>
      <c r="L101" s="32"/>
    </row>
    <row r="102" spans="2:65" s="1" customFormat="1" ht="25.7" customHeight="1">
      <c r="B102" s="32"/>
      <c r="C102" s="27" t="s">
        <v>26</v>
      </c>
      <c r="F102" s="25" t="str">
        <f>E19</f>
        <v>FN Brmo</v>
      </c>
      <c r="I102" s="27" t="s">
        <v>32</v>
      </c>
      <c r="J102" s="30" t="str">
        <f>E25</f>
        <v>Techniserv, spol. s r.o.</v>
      </c>
      <c r="L102" s="32"/>
    </row>
    <row r="103" spans="2:65" s="1" customFormat="1" ht="25.7" customHeight="1">
      <c r="B103" s="32"/>
      <c r="C103" s="27" t="s">
        <v>30</v>
      </c>
      <c r="F103" s="25" t="str">
        <f>IF(E22="","",E22)</f>
        <v>Vyplň údaj</v>
      </c>
      <c r="I103" s="27" t="s">
        <v>35</v>
      </c>
      <c r="J103" s="30" t="str">
        <f>E28</f>
        <v>Techniserv, spol. s r.o.</v>
      </c>
      <c r="L103" s="32"/>
    </row>
    <row r="104" spans="2:65" s="1" customFormat="1" ht="10.35" customHeight="1">
      <c r="B104" s="32"/>
      <c r="L104" s="32"/>
    </row>
    <row r="105" spans="2:65" s="10" customFormat="1" ht="29.25" customHeight="1">
      <c r="B105" s="111"/>
      <c r="C105" s="112" t="s">
        <v>130</v>
      </c>
      <c r="D105" s="113" t="s">
        <v>57</v>
      </c>
      <c r="E105" s="113" t="s">
        <v>53</v>
      </c>
      <c r="F105" s="113" t="s">
        <v>54</v>
      </c>
      <c r="G105" s="113" t="s">
        <v>131</v>
      </c>
      <c r="H105" s="113" t="s">
        <v>132</v>
      </c>
      <c r="I105" s="113" t="s">
        <v>133</v>
      </c>
      <c r="J105" s="113" t="s">
        <v>120</v>
      </c>
      <c r="K105" s="114" t="s">
        <v>134</v>
      </c>
      <c r="L105" s="111"/>
      <c r="M105" s="56" t="s">
        <v>3</v>
      </c>
      <c r="N105" s="57" t="s">
        <v>42</v>
      </c>
      <c r="O105" s="57" t="s">
        <v>135</v>
      </c>
      <c r="P105" s="57" t="s">
        <v>136</v>
      </c>
      <c r="Q105" s="57" t="s">
        <v>137</v>
      </c>
      <c r="R105" s="57" t="s">
        <v>138</v>
      </c>
      <c r="S105" s="57" t="s">
        <v>139</v>
      </c>
      <c r="T105" s="58" t="s">
        <v>140</v>
      </c>
    </row>
    <row r="106" spans="2:65" s="1" customFormat="1" ht="22.9" customHeight="1">
      <c r="B106" s="32"/>
      <c r="C106" s="61" t="s">
        <v>141</v>
      </c>
      <c r="J106" s="115">
        <f>BK106</f>
        <v>0</v>
      </c>
      <c r="L106" s="32"/>
      <c r="M106" s="59"/>
      <c r="N106" s="50"/>
      <c r="O106" s="50"/>
      <c r="P106" s="116">
        <f>P107+P197+P224+P230+P292+P346+P355+P364</f>
        <v>0</v>
      </c>
      <c r="Q106" s="50"/>
      <c r="R106" s="116">
        <f>R107+R197+R224+R230+R292+R346+R355+R364</f>
        <v>0</v>
      </c>
      <c r="S106" s="50"/>
      <c r="T106" s="117">
        <f>T107+T197+T224+T230+T292+T346+T355+T364</f>
        <v>0</v>
      </c>
      <c r="AT106" s="17" t="s">
        <v>71</v>
      </c>
      <c r="AU106" s="17" t="s">
        <v>121</v>
      </c>
      <c r="BK106" s="118">
        <f>BK107+BK197+BK224+BK230+BK292+BK346+BK355+BK364</f>
        <v>0</v>
      </c>
    </row>
    <row r="107" spans="2:65" s="11" customFormat="1" ht="25.9" customHeight="1">
      <c r="B107" s="119"/>
      <c r="D107" s="120" t="s">
        <v>71</v>
      </c>
      <c r="E107" s="121" t="s">
        <v>706</v>
      </c>
      <c r="F107" s="121" t="s">
        <v>707</v>
      </c>
      <c r="I107" s="122"/>
      <c r="J107" s="123">
        <f>BK107</f>
        <v>0</v>
      </c>
      <c r="L107" s="119"/>
      <c r="M107" s="124"/>
      <c r="P107" s="125">
        <f>P108+P114+P120</f>
        <v>0</v>
      </c>
      <c r="R107" s="125">
        <f>R108+R114+R120</f>
        <v>0</v>
      </c>
      <c r="T107" s="126">
        <f>T108+T114+T120</f>
        <v>0</v>
      </c>
      <c r="AR107" s="120" t="s">
        <v>80</v>
      </c>
      <c r="AT107" s="127" t="s">
        <v>71</v>
      </c>
      <c r="AU107" s="127" t="s">
        <v>72</v>
      </c>
      <c r="AY107" s="120" t="s">
        <v>144</v>
      </c>
      <c r="BK107" s="128">
        <f>BK108+BK114+BK120</f>
        <v>0</v>
      </c>
    </row>
    <row r="108" spans="2:65" s="11" customFormat="1" ht="22.9" customHeight="1">
      <c r="B108" s="119"/>
      <c r="D108" s="120" t="s">
        <v>71</v>
      </c>
      <c r="E108" s="129" t="s">
        <v>708</v>
      </c>
      <c r="F108" s="129" t="s">
        <v>709</v>
      </c>
      <c r="I108" s="122"/>
      <c r="J108" s="130">
        <f>BK108</f>
        <v>0</v>
      </c>
      <c r="L108" s="119"/>
      <c r="M108" s="124"/>
      <c r="P108" s="125">
        <f>SUM(P109:P113)</f>
        <v>0</v>
      </c>
      <c r="R108" s="125">
        <f>SUM(R109:R113)</f>
        <v>0</v>
      </c>
      <c r="T108" s="126">
        <f>SUM(T109:T113)</f>
        <v>0</v>
      </c>
      <c r="AR108" s="120" t="s">
        <v>80</v>
      </c>
      <c r="AT108" s="127" t="s">
        <v>71</v>
      </c>
      <c r="AU108" s="127" t="s">
        <v>80</v>
      </c>
      <c r="AY108" s="120" t="s">
        <v>144</v>
      </c>
      <c r="BK108" s="128">
        <f>SUM(BK109:BK113)</f>
        <v>0</v>
      </c>
    </row>
    <row r="109" spans="2:65" s="1" customFormat="1" ht="24.2" customHeight="1">
      <c r="B109" s="131"/>
      <c r="C109" s="132" t="s">
        <v>80</v>
      </c>
      <c r="D109" s="132" t="s">
        <v>147</v>
      </c>
      <c r="E109" s="133" t="s">
        <v>710</v>
      </c>
      <c r="F109" s="134" t="s">
        <v>711</v>
      </c>
      <c r="G109" s="135" t="s">
        <v>712</v>
      </c>
      <c r="H109" s="136">
        <v>1</v>
      </c>
      <c r="I109" s="137"/>
      <c r="J109" s="138">
        <f>ROUND(I109*H109,2)</f>
        <v>0</v>
      </c>
      <c r="K109" s="134" t="s">
        <v>713</v>
      </c>
      <c r="L109" s="32"/>
      <c r="M109" s="139" t="s">
        <v>3</v>
      </c>
      <c r="N109" s="14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286</v>
      </c>
      <c r="AT109" s="143" t="s">
        <v>147</v>
      </c>
      <c r="AU109" s="143" t="s">
        <v>82</v>
      </c>
      <c r="AY109" s="17" t="s">
        <v>144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80</v>
      </c>
      <c r="BK109" s="144">
        <f>ROUND(I109*H109,2)</f>
        <v>0</v>
      </c>
      <c r="BL109" s="17" t="s">
        <v>286</v>
      </c>
      <c r="BM109" s="143" t="s">
        <v>82</v>
      </c>
    </row>
    <row r="110" spans="2:65" s="1" customFormat="1">
      <c r="B110" s="32"/>
      <c r="D110" s="145" t="s">
        <v>186</v>
      </c>
      <c r="F110" s="146" t="s">
        <v>714</v>
      </c>
      <c r="I110" s="147"/>
      <c r="L110" s="32"/>
      <c r="M110" s="148"/>
      <c r="T110" s="53"/>
      <c r="AT110" s="17" t="s">
        <v>186</v>
      </c>
      <c r="AU110" s="17" t="s">
        <v>82</v>
      </c>
    </row>
    <row r="111" spans="2:65" s="1" customFormat="1" ht="89.25" customHeight="1">
      <c r="B111" s="131"/>
      <c r="C111" s="161" t="s">
        <v>82</v>
      </c>
      <c r="D111" s="161" t="s">
        <v>335</v>
      </c>
      <c r="E111" s="162" t="s">
        <v>715</v>
      </c>
      <c r="F111" s="163" t="s">
        <v>716</v>
      </c>
      <c r="G111" s="164" t="s">
        <v>712</v>
      </c>
      <c r="H111" s="165">
        <v>1</v>
      </c>
      <c r="I111" s="166"/>
      <c r="J111" s="167">
        <f>ROUND(I111*H111,2)</f>
        <v>0</v>
      </c>
      <c r="K111" s="163" t="s">
        <v>3</v>
      </c>
      <c r="L111" s="168"/>
      <c r="M111" s="169" t="s">
        <v>3</v>
      </c>
      <c r="N111" s="170" t="s">
        <v>43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338</v>
      </c>
      <c r="AT111" s="143" t="s">
        <v>335</v>
      </c>
      <c r="AU111" s="143" t="s">
        <v>82</v>
      </c>
      <c r="AY111" s="17" t="s">
        <v>144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7" t="s">
        <v>80</v>
      </c>
      <c r="BK111" s="144">
        <f>ROUND(I111*H111,2)</f>
        <v>0</v>
      </c>
      <c r="BL111" s="17" t="s">
        <v>286</v>
      </c>
      <c r="BM111" s="143" t="s">
        <v>166</v>
      </c>
    </row>
    <row r="112" spans="2:65" s="12" customFormat="1">
      <c r="B112" s="154"/>
      <c r="D112" s="149" t="s">
        <v>212</v>
      </c>
      <c r="E112" s="155" t="s">
        <v>3</v>
      </c>
      <c r="F112" s="156" t="s">
        <v>717</v>
      </c>
      <c r="H112" s="157">
        <v>1</v>
      </c>
      <c r="I112" s="158"/>
      <c r="L112" s="154"/>
      <c r="M112" s="159"/>
      <c r="T112" s="160"/>
      <c r="AT112" s="155" t="s">
        <v>212</v>
      </c>
      <c r="AU112" s="155" t="s">
        <v>82</v>
      </c>
      <c r="AV112" s="12" t="s">
        <v>82</v>
      </c>
      <c r="AW112" s="12" t="s">
        <v>34</v>
      </c>
      <c r="AX112" s="12" t="s">
        <v>72</v>
      </c>
      <c r="AY112" s="155" t="s">
        <v>144</v>
      </c>
    </row>
    <row r="113" spans="2:65" s="14" customFormat="1">
      <c r="B113" s="179"/>
      <c r="D113" s="149" t="s">
        <v>212</v>
      </c>
      <c r="E113" s="180" t="s">
        <v>3</v>
      </c>
      <c r="F113" s="181" t="s">
        <v>488</v>
      </c>
      <c r="H113" s="182">
        <v>1</v>
      </c>
      <c r="I113" s="183"/>
      <c r="L113" s="179"/>
      <c r="M113" s="192"/>
      <c r="T113" s="193"/>
      <c r="AT113" s="180" t="s">
        <v>212</v>
      </c>
      <c r="AU113" s="180" t="s">
        <v>82</v>
      </c>
      <c r="AV113" s="14" t="s">
        <v>166</v>
      </c>
      <c r="AW113" s="14" t="s">
        <v>34</v>
      </c>
      <c r="AX113" s="14" t="s">
        <v>80</v>
      </c>
      <c r="AY113" s="180" t="s">
        <v>144</v>
      </c>
    </row>
    <row r="114" spans="2:65" s="11" customFormat="1" ht="22.9" customHeight="1">
      <c r="B114" s="119"/>
      <c r="D114" s="120" t="s">
        <v>71</v>
      </c>
      <c r="E114" s="129" t="s">
        <v>718</v>
      </c>
      <c r="F114" s="129" t="s">
        <v>719</v>
      </c>
      <c r="I114" s="122"/>
      <c r="J114" s="130">
        <f>BK114</f>
        <v>0</v>
      </c>
      <c r="L114" s="119"/>
      <c r="M114" s="124"/>
      <c r="P114" s="125">
        <f>SUM(P115:P119)</f>
        <v>0</v>
      </c>
      <c r="R114" s="125">
        <f>SUM(R115:R119)</f>
        <v>0</v>
      </c>
      <c r="T114" s="126">
        <f>SUM(T115:T119)</f>
        <v>0</v>
      </c>
      <c r="AR114" s="120" t="s">
        <v>80</v>
      </c>
      <c r="AT114" s="127" t="s">
        <v>71</v>
      </c>
      <c r="AU114" s="127" t="s">
        <v>80</v>
      </c>
      <c r="AY114" s="120" t="s">
        <v>144</v>
      </c>
      <c r="BK114" s="128">
        <f>SUM(BK115:BK119)</f>
        <v>0</v>
      </c>
    </row>
    <row r="115" spans="2:65" s="1" customFormat="1" ht="24.2" customHeight="1">
      <c r="B115" s="131"/>
      <c r="C115" s="132" t="s">
        <v>95</v>
      </c>
      <c r="D115" s="132" t="s">
        <v>147</v>
      </c>
      <c r="E115" s="133" t="s">
        <v>720</v>
      </c>
      <c r="F115" s="134" t="s">
        <v>721</v>
      </c>
      <c r="G115" s="135" t="s">
        <v>712</v>
      </c>
      <c r="H115" s="136">
        <v>1</v>
      </c>
      <c r="I115" s="137"/>
      <c r="J115" s="138">
        <f>ROUND(I115*H115,2)</f>
        <v>0</v>
      </c>
      <c r="K115" s="134" t="s">
        <v>713</v>
      </c>
      <c r="L115" s="32"/>
      <c r="M115" s="139" t="s">
        <v>3</v>
      </c>
      <c r="N115" s="140" t="s">
        <v>43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286</v>
      </c>
      <c r="AT115" s="143" t="s">
        <v>147</v>
      </c>
      <c r="AU115" s="143" t="s">
        <v>82</v>
      </c>
      <c r="AY115" s="17" t="s">
        <v>144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80</v>
      </c>
      <c r="BK115" s="144">
        <f>ROUND(I115*H115,2)</f>
        <v>0</v>
      </c>
      <c r="BL115" s="17" t="s">
        <v>286</v>
      </c>
      <c r="BM115" s="143" t="s">
        <v>177</v>
      </c>
    </row>
    <row r="116" spans="2:65" s="1" customFormat="1">
      <c r="B116" s="32"/>
      <c r="D116" s="145" t="s">
        <v>186</v>
      </c>
      <c r="F116" s="146" t="s">
        <v>722</v>
      </c>
      <c r="I116" s="147"/>
      <c r="L116" s="32"/>
      <c r="M116" s="148"/>
      <c r="T116" s="53"/>
      <c r="AT116" s="17" t="s">
        <v>186</v>
      </c>
      <c r="AU116" s="17" t="s">
        <v>82</v>
      </c>
    </row>
    <row r="117" spans="2:65" s="1" customFormat="1" ht="90" customHeight="1">
      <c r="B117" s="131"/>
      <c r="C117" s="161" t="s">
        <v>166</v>
      </c>
      <c r="D117" s="161" t="s">
        <v>335</v>
      </c>
      <c r="E117" s="162" t="s">
        <v>723</v>
      </c>
      <c r="F117" s="163" t="s">
        <v>724</v>
      </c>
      <c r="G117" s="164" t="s">
        <v>712</v>
      </c>
      <c r="H117" s="165">
        <v>1</v>
      </c>
      <c r="I117" s="166"/>
      <c r="J117" s="167">
        <f>ROUND(I117*H117,2)</f>
        <v>0</v>
      </c>
      <c r="K117" s="163" t="s">
        <v>3</v>
      </c>
      <c r="L117" s="168"/>
      <c r="M117" s="169" t="s">
        <v>3</v>
      </c>
      <c r="N117" s="170" t="s">
        <v>43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338</v>
      </c>
      <c r="AT117" s="143" t="s">
        <v>335</v>
      </c>
      <c r="AU117" s="143" t="s">
        <v>82</v>
      </c>
      <c r="AY117" s="17" t="s">
        <v>144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80</v>
      </c>
      <c r="BK117" s="144">
        <f>ROUND(I117*H117,2)</f>
        <v>0</v>
      </c>
      <c r="BL117" s="17" t="s">
        <v>286</v>
      </c>
      <c r="BM117" s="143" t="s">
        <v>239</v>
      </c>
    </row>
    <row r="118" spans="2:65" s="12" customFormat="1">
      <c r="B118" s="154"/>
      <c r="D118" s="149" t="s">
        <v>212</v>
      </c>
      <c r="E118" s="155" t="s">
        <v>3</v>
      </c>
      <c r="F118" s="156" t="s">
        <v>717</v>
      </c>
      <c r="H118" s="157">
        <v>1</v>
      </c>
      <c r="I118" s="158"/>
      <c r="L118" s="154"/>
      <c r="M118" s="159"/>
      <c r="T118" s="160"/>
      <c r="AT118" s="155" t="s">
        <v>212</v>
      </c>
      <c r="AU118" s="155" t="s">
        <v>82</v>
      </c>
      <c r="AV118" s="12" t="s">
        <v>82</v>
      </c>
      <c r="AW118" s="12" t="s">
        <v>34</v>
      </c>
      <c r="AX118" s="12" t="s">
        <v>72</v>
      </c>
      <c r="AY118" s="155" t="s">
        <v>144</v>
      </c>
    </row>
    <row r="119" spans="2:65" s="14" customFormat="1">
      <c r="B119" s="179"/>
      <c r="D119" s="149" t="s">
        <v>212</v>
      </c>
      <c r="E119" s="180" t="s">
        <v>3</v>
      </c>
      <c r="F119" s="181" t="s">
        <v>488</v>
      </c>
      <c r="H119" s="182">
        <v>1</v>
      </c>
      <c r="I119" s="183"/>
      <c r="L119" s="179"/>
      <c r="M119" s="192"/>
      <c r="T119" s="193"/>
      <c r="AT119" s="180" t="s">
        <v>212</v>
      </c>
      <c r="AU119" s="180" t="s">
        <v>82</v>
      </c>
      <c r="AV119" s="14" t="s">
        <v>166</v>
      </c>
      <c r="AW119" s="14" t="s">
        <v>34</v>
      </c>
      <c r="AX119" s="14" t="s">
        <v>80</v>
      </c>
      <c r="AY119" s="180" t="s">
        <v>144</v>
      </c>
    </row>
    <row r="120" spans="2:65" s="11" customFormat="1" ht="22.9" customHeight="1">
      <c r="B120" s="119"/>
      <c r="D120" s="120" t="s">
        <v>71</v>
      </c>
      <c r="E120" s="129" t="s">
        <v>725</v>
      </c>
      <c r="F120" s="129" t="s">
        <v>726</v>
      </c>
      <c r="I120" s="122"/>
      <c r="J120" s="130">
        <f>BK120</f>
        <v>0</v>
      </c>
      <c r="L120" s="119"/>
      <c r="M120" s="124"/>
      <c r="P120" s="125">
        <f>SUM(P121:P196)</f>
        <v>0</v>
      </c>
      <c r="R120" s="125">
        <f>SUM(R121:R196)</f>
        <v>0</v>
      </c>
      <c r="T120" s="126">
        <f>SUM(T121:T196)</f>
        <v>0</v>
      </c>
      <c r="AR120" s="120" t="s">
        <v>80</v>
      </c>
      <c r="AT120" s="127" t="s">
        <v>71</v>
      </c>
      <c r="AU120" s="127" t="s">
        <v>80</v>
      </c>
      <c r="AY120" s="120" t="s">
        <v>144</v>
      </c>
      <c r="BK120" s="128">
        <f>SUM(BK121:BK196)</f>
        <v>0</v>
      </c>
    </row>
    <row r="121" spans="2:65" s="1" customFormat="1" ht="37.9" customHeight="1">
      <c r="B121" s="131"/>
      <c r="C121" s="132" t="s">
        <v>143</v>
      </c>
      <c r="D121" s="132" t="s">
        <v>147</v>
      </c>
      <c r="E121" s="133" t="s">
        <v>727</v>
      </c>
      <c r="F121" s="134" t="s">
        <v>728</v>
      </c>
      <c r="G121" s="135" t="s">
        <v>712</v>
      </c>
      <c r="H121" s="136">
        <v>1</v>
      </c>
      <c r="I121" s="137"/>
      <c r="J121" s="138">
        <f>ROUND(I121*H121,2)</f>
        <v>0</v>
      </c>
      <c r="K121" s="134" t="s">
        <v>3</v>
      </c>
      <c r="L121" s="32"/>
      <c r="M121" s="139" t="s">
        <v>3</v>
      </c>
      <c r="N121" s="140" t="s">
        <v>43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286</v>
      </c>
      <c r="AT121" s="143" t="s">
        <v>147</v>
      </c>
      <c r="AU121" s="143" t="s">
        <v>82</v>
      </c>
      <c r="AY121" s="17" t="s">
        <v>144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80</v>
      </c>
      <c r="BK121" s="144">
        <f>ROUND(I121*H121,2)</f>
        <v>0</v>
      </c>
      <c r="BL121" s="17" t="s">
        <v>286</v>
      </c>
      <c r="BM121" s="143" t="s">
        <v>252</v>
      </c>
    </row>
    <row r="122" spans="2:65" s="1" customFormat="1" ht="76.349999999999994" customHeight="1">
      <c r="B122" s="131"/>
      <c r="C122" s="161" t="s">
        <v>177</v>
      </c>
      <c r="D122" s="161" t="s">
        <v>335</v>
      </c>
      <c r="E122" s="162" t="s">
        <v>729</v>
      </c>
      <c r="F122" s="163" t="s">
        <v>730</v>
      </c>
      <c r="G122" s="164" t="s">
        <v>712</v>
      </c>
      <c r="H122" s="165">
        <v>1</v>
      </c>
      <c r="I122" s="166"/>
      <c r="J122" s="167">
        <f>ROUND(I122*H122,2)</f>
        <v>0</v>
      </c>
      <c r="K122" s="163" t="s">
        <v>3</v>
      </c>
      <c r="L122" s="168"/>
      <c r="M122" s="169" t="s">
        <v>3</v>
      </c>
      <c r="N122" s="17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338</v>
      </c>
      <c r="AT122" s="143" t="s">
        <v>335</v>
      </c>
      <c r="AU122" s="143" t="s">
        <v>82</v>
      </c>
      <c r="AY122" s="17" t="s">
        <v>144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80</v>
      </c>
      <c r="BK122" s="144">
        <f>ROUND(I122*H122,2)</f>
        <v>0</v>
      </c>
      <c r="BL122" s="17" t="s">
        <v>286</v>
      </c>
      <c r="BM122" s="143" t="s">
        <v>9</v>
      </c>
    </row>
    <row r="123" spans="2:65" s="12" customFormat="1">
      <c r="B123" s="154"/>
      <c r="D123" s="149" t="s">
        <v>212</v>
      </c>
      <c r="E123" s="155" t="s">
        <v>3</v>
      </c>
      <c r="F123" s="156" t="s">
        <v>731</v>
      </c>
      <c r="H123" s="157">
        <v>1</v>
      </c>
      <c r="I123" s="158"/>
      <c r="L123" s="154"/>
      <c r="M123" s="159"/>
      <c r="T123" s="160"/>
      <c r="AT123" s="155" t="s">
        <v>212</v>
      </c>
      <c r="AU123" s="155" t="s">
        <v>82</v>
      </c>
      <c r="AV123" s="12" t="s">
        <v>82</v>
      </c>
      <c r="AW123" s="12" t="s">
        <v>34</v>
      </c>
      <c r="AX123" s="12" t="s">
        <v>72</v>
      </c>
      <c r="AY123" s="155" t="s">
        <v>144</v>
      </c>
    </row>
    <row r="124" spans="2:65" s="14" customFormat="1">
      <c r="B124" s="179"/>
      <c r="D124" s="149" t="s">
        <v>212</v>
      </c>
      <c r="E124" s="180" t="s">
        <v>3</v>
      </c>
      <c r="F124" s="181" t="s">
        <v>488</v>
      </c>
      <c r="H124" s="182">
        <v>1</v>
      </c>
      <c r="I124" s="183"/>
      <c r="L124" s="179"/>
      <c r="M124" s="192"/>
      <c r="T124" s="193"/>
      <c r="AT124" s="180" t="s">
        <v>212</v>
      </c>
      <c r="AU124" s="180" t="s">
        <v>82</v>
      </c>
      <c r="AV124" s="14" t="s">
        <v>166</v>
      </c>
      <c r="AW124" s="14" t="s">
        <v>34</v>
      </c>
      <c r="AX124" s="14" t="s">
        <v>80</v>
      </c>
      <c r="AY124" s="180" t="s">
        <v>144</v>
      </c>
    </row>
    <row r="125" spans="2:65" s="1" customFormat="1" ht="24.2" customHeight="1">
      <c r="B125" s="131"/>
      <c r="C125" s="132" t="s">
        <v>181</v>
      </c>
      <c r="D125" s="132" t="s">
        <v>147</v>
      </c>
      <c r="E125" s="133" t="s">
        <v>732</v>
      </c>
      <c r="F125" s="134" t="s">
        <v>733</v>
      </c>
      <c r="G125" s="135" t="s">
        <v>712</v>
      </c>
      <c r="H125" s="136">
        <v>2</v>
      </c>
      <c r="I125" s="137"/>
      <c r="J125" s="138">
        <f>ROUND(I125*H125,2)</f>
        <v>0</v>
      </c>
      <c r="K125" s="134" t="s">
        <v>713</v>
      </c>
      <c r="L125" s="32"/>
      <c r="M125" s="139" t="s">
        <v>3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286</v>
      </c>
      <c r="AT125" s="143" t="s">
        <v>147</v>
      </c>
      <c r="AU125" s="143" t="s">
        <v>82</v>
      </c>
      <c r="AY125" s="17" t="s">
        <v>144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80</v>
      </c>
      <c r="BK125" s="144">
        <f>ROUND(I125*H125,2)</f>
        <v>0</v>
      </c>
      <c r="BL125" s="17" t="s">
        <v>286</v>
      </c>
      <c r="BM125" s="143" t="s">
        <v>273</v>
      </c>
    </row>
    <row r="126" spans="2:65" s="1" customFormat="1">
      <c r="B126" s="32"/>
      <c r="D126" s="145" t="s">
        <v>186</v>
      </c>
      <c r="F126" s="146" t="s">
        <v>734</v>
      </c>
      <c r="I126" s="147"/>
      <c r="L126" s="32"/>
      <c r="M126" s="148"/>
      <c r="T126" s="53"/>
      <c r="AT126" s="17" t="s">
        <v>186</v>
      </c>
      <c r="AU126" s="17" t="s">
        <v>82</v>
      </c>
    </row>
    <row r="127" spans="2:65" s="1" customFormat="1" ht="37.9" customHeight="1">
      <c r="B127" s="131"/>
      <c r="C127" s="161" t="s">
        <v>239</v>
      </c>
      <c r="D127" s="161" t="s">
        <v>335</v>
      </c>
      <c r="E127" s="162" t="s">
        <v>735</v>
      </c>
      <c r="F127" s="163" t="s">
        <v>736</v>
      </c>
      <c r="G127" s="164" t="s">
        <v>712</v>
      </c>
      <c r="H127" s="165">
        <v>2</v>
      </c>
      <c r="I127" s="166"/>
      <c r="J127" s="167">
        <f>ROUND(I127*H127,2)</f>
        <v>0</v>
      </c>
      <c r="K127" s="163" t="s">
        <v>3</v>
      </c>
      <c r="L127" s="168"/>
      <c r="M127" s="169" t="s">
        <v>3</v>
      </c>
      <c r="N127" s="17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338</v>
      </c>
      <c r="AT127" s="143" t="s">
        <v>335</v>
      </c>
      <c r="AU127" s="143" t="s">
        <v>82</v>
      </c>
      <c r="AY127" s="17" t="s">
        <v>144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80</v>
      </c>
      <c r="BK127" s="144">
        <f>ROUND(I127*H127,2)</f>
        <v>0</v>
      </c>
      <c r="BL127" s="17" t="s">
        <v>286</v>
      </c>
      <c r="BM127" s="143" t="s">
        <v>286</v>
      </c>
    </row>
    <row r="128" spans="2:65" s="12" customFormat="1">
      <c r="B128" s="154"/>
      <c r="D128" s="149" t="s">
        <v>212</v>
      </c>
      <c r="E128" s="155" t="s">
        <v>3</v>
      </c>
      <c r="F128" s="156" t="s">
        <v>737</v>
      </c>
      <c r="H128" s="157">
        <v>2</v>
      </c>
      <c r="I128" s="158"/>
      <c r="L128" s="154"/>
      <c r="M128" s="159"/>
      <c r="T128" s="160"/>
      <c r="AT128" s="155" t="s">
        <v>212</v>
      </c>
      <c r="AU128" s="155" t="s">
        <v>82</v>
      </c>
      <c r="AV128" s="12" t="s">
        <v>82</v>
      </c>
      <c r="AW128" s="12" t="s">
        <v>34</v>
      </c>
      <c r="AX128" s="12" t="s">
        <v>72</v>
      </c>
      <c r="AY128" s="155" t="s">
        <v>144</v>
      </c>
    </row>
    <row r="129" spans="2:65" s="14" customFormat="1">
      <c r="B129" s="179"/>
      <c r="D129" s="149" t="s">
        <v>212</v>
      </c>
      <c r="E129" s="180" t="s">
        <v>3</v>
      </c>
      <c r="F129" s="181" t="s">
        <v>488</v>
      </c>
      <c r="H129" s="182">
        <v>2</v>
      </c>
      <c r="I129" s="183"/>
      <c r="L129" s="179"/>
      <c r="M129" s="192"/>
      <c r="T129" s="193"/>
      <c r="AT129" s="180" t="s">
        <v>212</v>
      </c>
      <c r="AU129" s="180" t="s">
        <v>82</v>
      </c>
      <c r="AV129" s="14" t="s">
        <v>166</v>
      </c>
      <c r="AW129" s="14" t="s">
        <v>34</v>
      </c>
      <c r="AX129" s="14" t="s">
        <v>80</v>
      </c>
      <c r="AY129" s="180" t="s">
        <v>144</v>
      </c>
    </row>
    <row r="130" spans="2:65" s="1" customFormat="1" ht="24.2" customHeight="1">
      <c r="B130" s="131"/>
      <c r="C130" s="132" t="s">
        <v>237</v>
      </c>
      <c r="D130" s="132" t="s">
        <v>147</v>
      </c>
      <c r="E130" s="133" t="s">
        <v>738</v>
      </c>
      <c r="F130" s="134" t="s">
        <v>739</v>
      </c>
      <c r="G130" s="135" t="s">
        <v>712</v>
      </c>
      <c r="H130" s="136">
        <v>1</v>
      </c>
      <c r="I130" s="137"/>
      <c r="J130" s="138">
        <f>ROUND(I130*H130,2)</f>
        <v>0</v>
      </c>
      <c r="K130" s="134" t="s">
        <v>713</v>
      </c>
      <c r="L130" s="32"/>
      <c r="M130" s="139" t="s">
        <v>3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286</v>
      </c>
      <c r="AT130" s="143" t="s">
        <v>147</v>
      </c>
      <c r="AU130" s="143" t="s">
        <v>82</v>
      </c>
      <c r="AY130" s="17" t="s">
        <v>144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80</v>
      </c>
      <c r="BK130" s="144">
        <f>ROUND(I130*H130,2)</f>
        <v>0</v>
      </c>
      <c r="BL130" s="17" t="s">
        <v>286</v>
      </c>
      <c r="BM130" s="143" t="s">
        <v>297</v>
      </c>
    </row>
    <row r="131" spans="2:65" s="1" customFormat="1">
      <c r="B131" s="32"/>
      <c r="D131" s="145" t="s">
        <v>186</v>
      </c>
      <c r="F131" s="146" t="s">
        <v>740</v>
      </c>
      <c r="I131" s="147"/>
      <c r="L131" s="32"/>
      <c r="M131" s="148"/>
      <c r="T131" s="53"/>
      <c r="AT131" s="17" t="s">
        <v>186</v>
      </c>
      <c r="AU131" s="17" t="s">
        <v>82</v>
      </c>
    </row>
    <row r="132" spans="2:65" s="1" customFormat="1" ht="37.9" customHeight="1">
      <c r="B132" s="131"/>
      <c r="C132" s="161" t="s">
        <v>252</v>
      </c>
      <c r="D132" s="161" t="s">
        <v>335</v>
      </c>
      <c r="E132" s="162" t="s">
        <v>741</v>
      </c>
      <c r="F132" s="163" t="s">
        <v>742</v>
      </c>
      <c r="G132" s="164" t="s">
        <v>712</v>
      </c>
      <c r="H132" s="165">
        <v>1</v>
      </c>
      <c r="I132" s="166"/>
      <c r="J132" s="167">
        <f>ROUND(I132*H132,2)</f>
        <v>0</v>
      </c>
      <c r="K132" s="163" t="s">
        <v>3</v>
      </c>
      <c r="L132" s="168"/>
      <c r="M132" s="169" t="s">
        <v>3</v>
      </c>
      <c r="N132" s="17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338</v>
      </c>
      <c r="AT132" s="143" t="s">
        <v>335</v>
      </c>
      <c r="AU132" s="143" t="s">
        <v>82</v>
      </c>
      <c r="AY132" s="17" t="s">
        <v>144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80</v>
      </c>
      <c r="BK132" s="144">
        <f>ROUND(I132*H132,2)</f>
        <v>0</v>
      </c>
      <c r="BL132" s="17" t="s">
        <v>286</v>
      </c>
      <c r="BM132" s="143" t="s">
        <v>308</v>
      </c>
    </row>
    <row r="133" spans="2:65" s="12" customFormat="1">
      <c r="B133" s="154"/>
      <c r="D133" s="149" t="s">
        <v>212</v>
      </c>
      <c r="E133" s="155" t="s">
        <v>3</v>
      </c>
      <c r="F133" s="156" t="s">
        <v>731</v>
      </c>
      <c r="H133" s="157">
        <v>1</v>
      </c>
      <c r="I133" s="158"/>
      <c r="L133" s="154"/>
      <c r="M133" s="159"/>
      <c r="T133" s="160"/>
      <c r="AT133" s="155" t="s">
        <v>212</v>
      </c>
      <c r="AU133" s="155" t="s">
        <v>82</v>
      </c>
      <c r="AV133" s="12" t="s">
        <v>82</v>
      </c>
      <c r="AW133" s="12" t="s">
        <v>34</v>
      </c>
      <c r="AX133" s="12" t="s">
        <v>72</v>
      </c>
      <c r="AY133" s="155" t="s">
        <v>144</v>
      </c>
    </row>
    <row r="134" spans="2:65" s="14" customFormat="1">
      <c r="B134" s="179"/>
      <c r="D134" s="149" t="s">
        <v>212</v>
      </c>
      <c r="E134" s="180" t="s">
        <v>3</v>
      </c>
      <c r="F134" s="181" t="s">
        <v>488</v>
      </c>
      <c r="H134" s="182">
        <v>1</v>
      </c>
      <c r="I134" s="183"/>
      <c r="L134" s="179"/>
      <c r="M134" s="192"/>
      <c r="T134" s="193"/>
      <c r="AT134" s="180" t="s">
        <v>212</v>
      </c>
      <c r="AU134" s="180" t="s">
        <v>82</v>
      </c>
      <c r="AV134" s="14" t="s">
        <v>166</v>
      </c>
      <c r="AW134" s="14" t="s">
        <v>34</v>
      </c>
      <c r="AX134" s="14" t="s">
        <v>80</v>
      </c>
      <c r="AY134" s="180" t="s">
        <v>144</v>
      </c>
    </row>
    <row r="135" spans="2:65" s="1" customFormat="1" ht="37.9" customHeight="1">
      <c r="B135" s="131"/>
      <c r="C135" s="132" t="s">
        <v>258</v>
      </c>
      <c r="D135" s="132" t="s">
        <v>147</v>
      </c>
      <c r="E135" s="133" t="s">
        <v>743</v>
      </c>
      <c r="F135" s="134" t="s">
        <v>744</v>
      </c>
      <c r="G135" s="135" t="s">
        <v>209</v>
      </c>
      <c r="H135" s="136">
        <v>15</v>
      </c>
      <c r="I135" s="137"/>
      <c r="J135" s="138">
        <f>ROUND(I135*H135,2)</f>
        <v>0</v>
      </c>
      <c r="K135" s="134" t="s">
        <v>713</v>
      </c>
      <c r="L135" s="32"/>
      <c r="M135" s="139" t="s">
        <v>3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286</v>
      </c>
      <c r="AT135" s="143" t="s">
        <v>147</v>
      </c>
      <c r="AU135" s="143" t="s">
        <v>82</v>
      </c>
      <c r="AY135" s="17" t="s">
        <v>144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80</v>
      </c>
      <c r="BK135" s="144">
        <f>ROUND(I135*H135,2)</f>
        <v>0</v>
      </c>
      <c r="BL135" s="17" t="s">
        <v>286</v>
      </c>
      <c r="BM135" s="143" t="s">
        <v>323</v>
      </c>
    </row>
    <row r="136" spans="2:65" s="1" customFormat="1">
      <c r="B136" s="32"/>
      <c r="D136" s="145" t="s">
        <v>186</v>
      </c>
      <c r="F136" s="146" t="s">
        <v>745</v>
      </c>
      <c r="I136" s="147"/>
      <c r="L136" s="32"/>
      <c r="M136" s="148"/>
      <c r="T136" s="53"/>
      <c r="AT136" s="17" t="s">
        <v>186</v>
      </c>
      <c r="AU136" s="17" t="s">
        <v>82</v>
      </c>
    </row>
    <row r="137" spans="2:65" s="1" customFormat="1" ht="16.5" customHeight="1">
      <c r="B137" s="131"/>
      <c r="C137" s="161" t="s">
        <v>9</v>
      </c>
      <c r="D137" s="161" t="s">
        <v>335</v>
      </c>
      <c r="E137" s="162" t="s">
        <v>746</v>
      </c>
      <c r="F137" s="163" t="s">
        <v>747</v>
      </c>
      <c r="G137" s="164" t="s">
        <v>209</v>
      </c>
      <c r="H137" s="165">
        <v>6.5</v>
      </c>
      <c r="I137" s="166"/>
      <c r="J137" s="167">
        <f>ROUND(I137*H137,2)</f>
        <v>0</v>
      </c>
      <c r="K137" s="163" t="s">
        <v>3</v>
      </c>
      <c r="L137" s="168"/>
      <c r="M137" s="169" t="s">
        <v>3</v>
      </c>
      <c r="N137" s="17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338</v>
      </c>
      <c r="AT137" s="143" t="s">
        <v>335</v>
      </c>
      <c r="AU137" s="143" t="s">
        <v>82</v>
      </c>
      <c r="AY137" s="17" t="s">
        <v>144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80</v>
      </c>
      <c r="BK137" s="144">
        <f>ROUND(I137*H137,2)</f>
        <v>0</v>
      </c>
      <c r="BL137" s="17" t="s">
        <v>286</v>
      </c>
      <c r="BM137" s="143" t="s">
        <v>334</v>
      </c>
    </row>
    <row r="138" spans="2:65" s="12" customFormat="1">
      <c r="B138" s="154"/>
      <c r="D138" s="149" t="s">
        <v>212</v>
      </c>
      <c r="E138" s="155" t="s">
        <v>3</v>
      </c>
      <c r="F138" s="156" t="s">
        <v>748</v>
      </c>
      <c r="H138" s="157">
        <v>5</v>
      </c>
      <c r="I138" s="158"/>
      <c r="L138" s="154"/>
      <c r="M138" s="159"/>
      <c r="T138" s="160"/>
      <c r="AT138" s="155" t="s">
        <v>212</v>
      </c>
      <c r="AU138" s="155" t="s">
        <v>82</v>
      </c>
      <c r="AV138" s="12" t="s">
        <v>82</v>
      </c>
      <c r="AW138" s="12" t="s">
        <v>34</v>
      </c>
      <c r="AX138" s="12" t="s">
        <v>72</v>
      </c>
      <c r="AY138" s="155" t="s">
        <v>144</v>
      </c>
    </row>
    <row r="139" spans="2:65" s="14" customFormat="1">
      <c r="B139" s="179"/>
      <c r="D139" s="149" t="s">
        <v>212</v>
      </c>
      <c r="E139" s="180" t="s">
        <v>3</v>
      </c>
      <c r="F139" s="181" t="s">
        <v>488</v>
      </c>
      <c r="H139" s="182">
        <v>5</v>
      </c>
      <c r="I139" s="183"/>
      <c r="L139" s="179"/>
      <c r="M139" s="192"/>
      <c r="T139" s="193"/>
      <c r="AT139" s="180" t="s">
        <v>212</v>
      </c>
      <c r="AU139" s="180" t="s">
        <v>82</v>
      </c>
      <c r="AV139" s="14" t="s">
        <v>166</v>
      </c>
      <c r="AW139" s="14" t="s">
        <v>34</v>
      </c>
      <c r="AX139" s="14" t="s">
        <v>80</v>
      </c>
      <c r="AY139" s="180" t="s">
        <v>144</v>
      </c>
    </row>
    <row r="140" spans="2:65" s="12" customFormat="1">
      <c r="B140" s="154"/>
      <c r="D140" s="149" t="s">
        <v>212</v>
      </c>
      <c r="F140" s="156" t="s">
        <v>749</v>
      </c>
      <c r="H140" s="157">
        <v>6.5</v>
      </c>
      <c r="I140" s="158"/>
      <c r="L140" s="154"/>
      <c r="M140" s="159"/>
      <c r="T140" s="160"/>
      <c r="AT140" s="155" t="s">
        <v>212</v>
      </c>
      <c r="AU140" s="155" t="s">
        <v>82</v>
      </c>
      <c r="AV140" s="12" t="s">
        <v>82</v>
      </c>
      <c r="AW140" s="12" t="s">
        <v>4</v>
      </c>
      <c r="AX140" s="12" t="s">
        <v>80</v>
      </c>
      <c r="AY140" s="155" t="s">
        <v>144</v>
      </c>
    </row>
    <row r="141" spans="2:65" s="1" customFormat="1" ht="16.5" customHeight="1">
      <c r="B141" s="131"/>
      <c r="C141" s="161" t="s">
        <v>268</v>
      </c>
      <c r="D141" s="161" t="s">
        <v>335</v>
      </c>
      <c r="E141" s="162" t="s">
        <v>750</v>
      </c>
      <c r="F141" s="163" t="s">
        <v>751</v>
      </c>
      <c r="G141" s="164" t="s">
        <v>209</v>
      </c>
      <c r="H141" s="165">
        <v>13</v>
      </c>
      <c r="I141" s="166"/>
      <c r="J141" s="167">
        <f>ROUND(I141*H141,2)</f>
        <v>0</v>
      </c>
      <c r="K141" s="163" t="s">
        <v>3</v>
      </c>
      <c r="L141" s="168"/>
      <c r="M141" s="169" t="s">
        <v>3</v>
      </c>
      <c r="N141" s="17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338</v>
      </c>
      <c r="AT141" s="143" t="s">
        <v>335</v>
      </c>
      <c r="AU141" s="143" t="s">
        <v>82</v>
      </c>
      <c r="AY141" s="17" t="s">
        <v>144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80</v>
      </c>
      <c r="BK141" s="144">
        <f>ROUND(I141*H141,2)</f>
        <v>0</v>
      </c>
      <c r="BL141" s="17" t="s">
        <v>286</v>
      </c>
      <c r="BM141" s="143" t="s">
        <v>347</v>
      </c>
    </row>
    <row r="142" spans="2:65" s="12" customFormat="1">
      <c r="B142" s="154"/>
      <c r="D142" s="149" t="s">
        <v>212</v>
      </c>
      <c r="E142" s="155" t="s">
        <v>3</v>
      </c>
      <c r="F142" s="156" t="s">
        <v>752</v>
      </c>
      <c r="H142" s="157">
        <v>10</v>
      </c>
      <c r="I142" s="158"/>
      <c r="L142" s="154"/>
      <c r="M142" s="159"/>
      <c r="T142" s="160"/>
      <c r="AT142" s="155" t="s">
        <v>212</v>
      </c>
      <c r="AU142" s="155" t="s">
        <v>82</v>
      </c>
      <c r="AV142" s="12" t="s">
        <v>82</v>
      </c>
      <c r="AW142" s="12" t="s">
        <v>34</v>
      </c>
      <c r="AX142" s="12" t="s">
        <v>72</v>
      </c>
      <c r="AY142" s="155" t="s">
        <v>144</v>
      </c>
    </row>
    <row r="143" spans="2:65" s="14" customFormat="1">
      <c r="B143" s="179"/>
      <c r="D143" s="149" t="s">
        <v>212</v>
      </c>
      <c r="E143" s="180" t="s">
        <v>3</v>
      </c>
      <c r="F143" s="181" t="s">
        <v>488</v>
      </c>
      <c r="H143" s="182">
        <v>10</v>
      </c>
      <c r="I143" s="183"/>
      <c r="L143" s="179"/>
      <c r="M143" s="192"/>
      <c r="T143" s="193"/>
      <c r="AT143" s="180" t="s">
        <v>212</v>
      </c>
      <c r="AU143" s="180" t="s">
        <v>82</v>
      </c>
      <c r="AV143" s="14" t="s">
        <v>166</v>
      </c>
      <c r="AW143" s="14" t="s">
        <v>34</v>
      </c>
      <c r="AX143" s="14" t="s">
        <v>80</v>
      </c>
      <c r="AY143" s="180" t="s">
        <v>144</v>
      </c>
    </row>
    <row r="144" spans="2:65" s="12" customFormat="1">
      <c r="B144" s="154"/>
      <c r="D144" s="149" t="s">
        <v>212</v>
      </c>
      <c r="F144" s="156" t="s">
        <v>753</v>
      </c>
      <c r="H144" s="157">
        <v>13</v>
      </c>
      <c r="I144" s="158"/>
      <c r="L144" s="154"/>
      <c r="M144" s="159"/>
      <c r="T144" s="160"/>
      <c r="AT144" s="155" t="s">
        <v>212</v>
      </c>
      <c r="AU144" s="155" t="s">
        <v>82</v>
      </c>
      <c r="AV144" s="12" t="s">
        <v>82</v>
      </c>
      <c r="AW144" s="12" t="s">
        <v>4</v>
      </c>
      <c r="AX144" s="12" t="s">
        <v>80</v>
      </c>
      <c r="AY144" s="155" t="s">
        <v>144</v>
      </c>
    </row>
    <row r="145" spans="2:65" s="1" customFormat="1" ht="37.9" customHeight="1">
      <c r="B145" s="131"/>
      <c r="C145" s="132" t="s">
        <v>273</v>
      </c>
      <c r="D145" s="132" t="s">
        <v>147</v>
      </c>
      <c r="E145" s="133" t="s">
        <v>754</v>
      </c>
      <c r="F145" s="134" t="s">
        <v>755</v>
      </c>
      <c r="G145" s="135" t="s">
        <v>209</v>
      </c>
      <c r="H145" s="136">
        <v>5</v>
      </c>
      <c r="I145" s="137"/>
      <c r="J145" s="138">
        <f>ROUND(I145*H145,2)</f>
        <v>0</v>
      </c>
      <c r="K145" s="134" t="s">
        <v>713</v>
      </c>
      <c r="L145" s="32"/>
      <c r="M145" s="139" t="s">
        <v>3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286</v>
      </c>
      <c r="AT145" s="143" t="s">
        <v>147</v>
      </c>
      <c r="AU145" s="143" t="s">
        <v>82</v>
      </c>
      <c r="AY145" s="17" t="s">
        <v>144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80</v>
      </c>
      <c r="BK145" s="144">
        <f>ROUND(I145*H145,2)</f>
        <v>0</v>
      </c>
      <c r="BL145" s="17" t="s">
        <v>286</v>
      </c>
      <c r="BM145" s="143" t="s">
        <v>358</v>
      </c>
    </row>
    <row r="146" spans="2:65" s="1" customFormat="1">
      <c r="B146" s="32"/>
      <c r="D146" s="145" t="s">
        <v>186</v>
      </c>
      <c r="F146" s="146" t="s">
        <v>756</v>
      </c>
      <c r="I146" s="147"/>
      <c r="L146" s="32"/>
      <c r="M146" s="148"/>
      <c r="T146" s="53"/>
      <c r="AT146" s="17" t="s">
        <v>186</v>
      </c>
      <c r="AU146" s="17" t="s">
        <v>82</v>
      </c>
    </row>
    <row r="147" spans="2:65" s="1" customFormat="1" ht="24.2" customHeight="1">
      <c r="B147" s="131"/>
      <c r="C147" s="161" t="s">
        <v>280</v>
      </c>
      <c r="D147" s="161" t="s">
        <v>335</v>
      </c>
      <c r="E147" s="162" t="s">
        <v>757</v>
      </c>
      <c r="F147" s="163" t="s">
        <v>758</v>
      </c>
      <c r="G147" s="164" t="s">
        <v>209</v>
      </c>
      <c r="H147" s="165">
        <v>6.5</v>
      </c>
      <c r="I147" s="166"/>
      <c r="J147" s="167">
        <f>ROUND(I147*H147,2)</f>
        <v>0</v>
      </c>
      <c r="K147" s="163" t="s">
        <v>3</v>
      </c>
      <c r="L147" s="168"/>
      <c r="M147" s="169" t="s">
        <v>3</v>
      </c>
      <c r="N147" s="17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338</v>
      </c>
      <c r="AT147" s="143" t="s">
        <v>335</v>
      </c>
      <c r="AU147" s="143" t="s">
        <v>82</v>
      </c>
      <c r="AY147" s="17" t="s">
        <v>144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80</v>
      </c>
      <c r="BK147" s="144">
        <f>ROUND(I147*H147,2)</f>
        <v>0</v>
      </c>
      <c r="BL147" s="17" t="s">
        <v>286</v>
      </c>
      <c r="BM147" s="143" t="s">
        <v>373</v>
      </c>
    </row>
    <row r="148" spans="2:65" s="12" customFormat="1">
      <c r="B148" s="154"/>
      <c r="D148" s="149" t="s">
        <v>212</v>
      </c>
      <c r="E148" s="155" t="s">
        <v>3</v>
      </c>
      <c r="F148" s="156" t="s">
        <v>748</v>
      </c>
      <c r="H148" s="157">
        <v>5</v>
      </c>
      <c r="I148" s="158"/>
      <c r="L148" s="154"/>
      <c r="M148" s="159"/>
      <c r="T148" s="160"/>
      <c r="AT148" s="155" t="s">
        <v>212</v>
      </c>
      <c r="AU148" s="155" t="s">
        <v>82</v>
      </c>
      <c r="AV148" s="12" t="s">
        <v>82</v>
      </c>
      <c r="AW148" s="12" t="s">
        <v>34</v>
      </c>
      <c r="AX148" s="12" t="s">
        <v>72</v>
      </c>
      <c r="AY148" s="155" t="s">
        <v>144</v>
      </c>
    </row>
    <row r="149" spans="2:65" s="14" customFormat="1">
      <c r="B149" s="179"/>
      <c r="D149" s="149" t="s">
        <v>212</v>
      </c>
      <c r="E149" s="180" t="s">
        <v>3</v>
      </c>
      <c r="F149" s="181" t="s">
        <v>488</v>
      </c>
      <c r="H149" s="182">
        <v>5</v>
      </c>
      <c r="I149" s="183"/>
      <c r="L149" s="179"/>
      <c r="M149" s="192"/>
      <c r="T149" s="193"/>
      <c r="AT149" s="180" t="s">
        <v>212</v>
      </c>
      <c r="AU149" s="180" t="s">
        <v>82</v>
      </c>
      <c r="AV149" s="14" t="s">
        <v>166</v>
      </c>
      <c r="AW149" s="14" t="s">
        <v>34</v>
      </c>
      <c r="AX149" s="14" t="s">
        <v>80</v>
      </c>
      <c r="AY149" s="180" t="s">
        <v>144</v>
      </c>
    </row>
    <row r="150" spans="2:65" s="12" customFormat="1">
      <c r="B150" s="154"/>
      <c r="D150" s="149" t="s">
        <v>212</v>
      </c>
      <c r="F150" s="156" t="s">
        <v>749</v>
      </c>
      <c r="H150" s="157">
        <v>6.5</v>
      </c>
      <c r="I150" s="158"/>
      <c r="L150" s="154"/>
      <c r="M150" s="159"/>
      <c r="T150" s="160"/>
      <c r="AT150" s="155" t="s">
        <v>212</v>
      </c>
      <c r="AU150" s="155" t="s">
        <v>82</v>
      </c>
      <c r="AV150" s="12" t="s">
        <v>82</v>
      </c>
      <c r="AW150" s="12" t="s">
        <v>4</v>
      </c>
      <c r="AX150" s="12" t="s">
        <v>80</v>
      </c>
      <c r="AY150" s="155" t="s">
        <v>144</v>
      </c>
    </row>
    <row r="151" spans="2:65" s="1" customFormat="1" ht="33" customHeight="1">
      <c r="B151" s="131"/>
      <c r="C151" s="132" t="s">
        <v>286</v>
      </c>
      <c r="D151" s="132" t="s">
        <v>147</v>
      </c>
      <c r="E151" s="133" t="s">
        <v>759</v>
      </c>
      <c r="F151" s="134" t="s">
        <v>760</v>
      </c>
      <c r="G151" s="135" t="s">
        <v>209</v>
      </c>
      <c r="H151" s="136">
        <v>10</v>
      </c>
      <c r="I151" s="137"/>
      <c r="J151" s="138">
        <f>ROUND(I151*H151,2)</f>
        <v>0</v>
      </c>
      <c r="K151" s="134" t="s">
        <v>3</v>
      </c>
      <c r="L151" s="32"/>
      <c r="M151" s="139" t="s">
        <v>3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286</v>
      </c>
      <c r="AT151" s="143" t="s">
        <v>147</v>
      </c>
      <c r="AU151" s="143" t="s">
        <v>82</v>
      </c>
      <c r="AY151" s="17" t="s">
        <v>144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80</v>
      </c>
      <c r="BK151" s="144">
        <f>ROUND(I151*H151,2)</f>
        <v>0</v>
      </c>
      <c r="BL151" s="17" t="s">
        <v>286</v>
      </c>
      <c r="BM151" s="143" t="s">
        <v>338</v>
      </c>
    </row>
    <row r="152" spans="2:65" s="1" customFormat="1" ht="16.5" customHeight="1">
      <c r="B152" s="131"/>
      <c r="C152" s="161" t="s">
        <v>291</v>
      </c>
      <c r="D152" s="161" t="s">
        <v>335</v>
      </c>
      <c r="E152" s="162" t="s">
        <v>761</v>
      </c>
      <c r="F152" s="163" t="s">
        <v>762</v>
      </c>
      <c r="G152" s="164" t="s">
        <v>209</v>
      </c>
      <c r="H152" s="165">
        <v>13</v>
      </c>
      <c r="I152" s="166"/>
      <c r="J152" s="167">
        <f>ROUND(I152*H152,2)</f>
        <v>0</v>
      </c>
      <c r="K152" s="163" t="s">
        <v>3</v>
      </c>
      <c r="L152" s="168"/>
      <c r="M152" s="169" t="s">
        <v>3</v>
      </c>
      <c r="N152" s="17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338</v>
      </c>
      <c r="AT152" s="143" t="s">
        <v>335</v>
      </c>
      <c r="AU152" s="143" t="s">
        <v>82</v>
      </c>
      <c r="AY152" s="17" t="s">
        <v>144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80</v>
      </c>
      <c r="BK152" s="144">
        <f>ROUND(I152*H152,2)</f>
        <v>0</v>
      </c>
      <c r="BL152" s="17" t="s">
        <v>286</v>
      </c>
      <c r="BM152" s="143" t="s">
        <v>392</v>
      </c>
    </row>
    <row r="153" spans="2:65" s="12" customFormat="1">
      <c r="B153" s="154"/>
      <c r="D153" s="149" t="s">
        <v>212</v>
      </c>
      <c r="E153" s="155" t="s">
        <v>3</v>
      </c>
      <c r="F153" s="156" t="s">
        <v>752</v>
      </c>
      <c r="H153" s="157">
        <v>10</v>
      </c>
      <c r="I153" s="158"/>
      <c r="L153" s="154"/>
      <c r="M153" s="159"/>
      <c r="T153" s="160"/>
      <c r="AT153" s="155" t="s">
        <v>212</v>
      </c>
      <c r="AU153" s="155" t="s">
        <v>82</v>
      </c>
      <c r="AV153" s="12" t="s">
        <v>82</v>
      </c>
      <c r="AW153" s="12" t="s">
        <v>34</v>
      </c>
      <c r="AX153" s="12" t="s">
        <v>72</v>
      </c>
      <c r="AY153" s="155" t="s">
        <v>144</v>
      </c>
    </row>
    <row r="154" spans="2:65" s="14" customFormat="1">
      <c r="B154" s="179"/>
      <c r="D154" s="149" t="s">
        <v>212</v>
      </c>
      <c r="E154" s="180" t="s">
        <v>3</v>
      </c>
      <c r="F154" s="181" t="s">
        <v>488</v>
      </c>
      <c r="H154" s="182">
        <v>10</v>
      </c>
      <c r="I154" s="183"/>
      <c r="L154" s="179"/>
      <c r="M154" s="192"/>
      <c r="T154" s="193"/>
      <c r="AT154" s="180" t="s">
        <v>212</v>
      </c>
      <c r="AU154" s="180" t="s">
        <v>82</v>
      </c>
      <c r="AV154" s="14" t="s">
        <v>166</v>
      </c>
      <c r="AW154" s="14" t="s">
        <v>34</v>
      </c>
      <c r="AX154" s="14" t="s">
        <v>80</v>
      </c>
      <c r="AY154" s="180" t="s">
        <v>144</v>
      </c>
    </row>
    <row r="155" spans="2:65" s="12" customFormat="1">
      <c r="B155" s="154"/>
      <c r="D155" s="149" t="s">
        <v>212</v>
      </c>
      <c r="F155" s="156" t="s">
        <v>753</v>
      </c>
      <c r="H155" s="157">
        <v>13</v>
      </c>
      <c r="I155" s="158"/>
      <c r="L155" s="154"/>
      <c r="M155" s="159"/>
      <c r="T155" s="160"/>
      <c r="AT155" s="155" t="s">
        <v>212</v>
      </c>
      <c r="AU155" s="155" t="s">
        <v>82</v>
      </c>
      <c r="AV155" s="12" t="s">
        <v>82</v>
      </c>
      <c r="AW155" s="12" t="s">
        <v>4</v>
      </c>
      <c r="AX155" s="12" t="s">
        <v>80</v>
      </c>
      <c r="AY155" s="155" t="s">
        <v>144</v>
      </c>
    </row>
    <row r="156" spans="2:65" s="1" customFormat="1" ht="33" customHeight="1">
      <c r="B156" s="131"/>
      <c r="C156" s="132" t="s">
        <v>297</v>
      </c>
      <c r="D156" s="132" t="s">
        <v>147</v>
      </c>
      <c r="E156" s="133" t="s">
        <v>763</v>
      </c>
      <c r="F156" s="134" t="s">
        <v>764</v>
      </c>
      <c r="G156" s="135" t="s">
        <v>209</v>
      </c>
      <c r="H156" s="136">
        <v>10</v>
      </c>
      <c r="I156" s="137"/>
      <c r="J156" s="138">
        <f>ROUND(I156*H156,2)</f>
        <v>0</v>
      </c>
      <c r="K156" s="134" t="s">
        <v>3</v>
      </c>
      <c r="L156" s="32"/>
      <c r="M156" s="139" t="s">
        <v>3</v>
      </c>
      <c r="N156" s="140" t="s">
        <v>43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286</v>
      </c>
      <c r="AT156" s="143" t="s">
        <v>147</v>
      </c>
      <c r="AU156" s="143" t="s">
        <v>82</v>
      </c>
      <c r="AY156" s="17" t="s">
        <v>144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80</v>
      </c>
      <c r="BK156" s="144">
        <f>ROUND(I156*H156,2)</f>
        <v>0</v>
      </c>
      <c r="BL156" s="17" t="s">
        <v>286</v>
      </c>
      <c r="BM156" s="143" t="s">
        <v>402</v>
      </c>
    </row>
    <row r="157" spans="2:65" s="1" customFormat="1" ht="16.5" customHeight="1">
      <c r="B157" s="131"/>
      <c r="C157" s="161" t="s">
        <v>302</v>
      </c>
      <c r="D157" s="161" t="s">
        <v>335</v>
      </c>
      <c r="E157" s="162" t="s">
        <v>765</v>
      </c>
      <c r="F157" s="163" t="s">
        <v>766</v>
      </c>
      <c r="G157" s="164" t="s">
        <v>209</v>
      </c>
      <c r="H157" s="165">
        <v>13</v>
      </c>
      <c r="I157" s="166"/>
      <c r="J157" s="167">
        <f>ROUND(I157*H157,2)</f>
        <v>0</v>
      </c>
      <c r="K157" s="163" t="s">
        <v>3</v>
      </c>
      <c r="L157" s="168"/>
      <c r="M157" s="169" t="s">
        <v>3</v>
      </c>
      <c r="N157" s="17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338</v>
      </c>
      <c r="AT157" s="143" t="s">
        <v>335</v>
      </c>
      <c r="AU157" s="143" t="s">
        <v>82</v>
      </c>
      <c r="AY157" s="17" t="s">
        <v>144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80</v>
      </c>
      <c r="BK157" s="144">
        <f>ROUND(I157*H157,2)</f>
        <v>0</v>
      </c>
      <c r="BL157" s="17" t="s">
        <v>286</v>
      </c>
      <c r="BM157" s="143" t="s">
        <v>411</v>
      </c>
    </row>
    <row r="158" spans="2:65" s="12" customFormat="1">
      <c r="B158" s="154"/>
      <c r="D158" s="149" t="s">
        <v>212</v>
      </c>
      <c r="E158" s="155" t="s">
        <v>3</v>
      </c>
      <c r="F158" s="156" t="s">
        <v>752</v>
      </c>
      <c r="H158" s="157">
        <v>10</v>
      </c>
      <c r="I158" s="158"/>
      <c r="L158" s="154"/>
      <c r="M158" s="159"/>
      <c r="T158" s="160"/>
      <c r="AT158" s="155" t="s">
        <v>212</v>
      </c>
      <c r="AU158" s="155" t="s">
        <v>82</v>
      </c>
      <c r="AV158" s="12" t="s">
        <v>82</v>
      </c>
      <c r="AW158" s="12" t="s">
        <v>34</v>
      </c>
      <c r="AX158" s="12" t="s">
        <v>72</v>
      </c>
      <c r="AY158" s="155" t="s">
        <v>144</v>
      </c>
    </row>
    <row r="159" spans="2:65" s="14" customFormat="1">
      <c r="B159" s="179"/>
      <c r="D159" s="149" t="s">
        <v>212</v>
      </c>
      <c r="E159" s="180" t="s">
        <v>3</v>
      </c>
      <c r="F159" s="181" t="s">
        <v>488</v>
      </c>
      <c r="H159" s="182">
        <v>10</v>
      </c>
      <c r="I159" s="183"/>
      <c r="L159" s="179"/>
      <c r="M159" s="192"/>
      <c r="T159" s="193"/>
      <c r="AT159" s="180" t="s">
        <v>212</v>
      </c>
      <c r="AU159" s="180" t="s">
        <v>82</v>
      </c>
      <c r="AV159" s="14" t="s">
        <v>166</v>
      </c>
      <c r="AW159" s="14" t="s">
        <v>34</v>
      </c>
      <c r="AX159" s="14" t="s">
        <v>80</v>
      </c>
      <c r="AY159" s="180" t="s">
        <v>144</v>
      </c>
    </row>
    <row r="160" spans="2:65" s="12" customFormat="1">
      <c r="B160" s="154"/>
      <c r="D160" s="149" t="s">
        <v>212</v>
      </c>
      <c r="F160" s="156" t="s">
        <v>753</v>
      </c>
      <c r="H160" s="157">
        <v>13</v>
      </c>
      <c r="I160" s="158"/>
      <c r="L160" s="154"/>
      <c r="M160" s="159"/>
      <c r="T160" s="160"/>
      <c r="AT160" s="155" t="s">
        <v>212</v>
      </c>
      <c r="AU160" s="155" t="s">
        <v>82</v>
      </c>
      <c r="AV160" s="12" t="s">
        <v>82</v>
      </c>
      <c r="AW160" s="12" t="s">
        <v>4</v>
      </c>
      <c r="AX160" s="12" t="s">
        <v>80</v>
      </c>
      <c r="AY160" s="155" t="s">
        <v>144</v>
      </c>
    </row>
    <row r="161" spans="2:65" s="1" customFormat="1" ht="33" customHeight="1">
      <c r="B161" s="131"/>
      <c r="C161" s="132" t="s">
        <v>308</v>
      </c>
      <c r="D161" s="132" t="s">
        <v>147</v>
      </c>
      <c r="E161" s="133" t="s">
        <v>767</v>
      </c>
      <c r="F161" s="134" t="s">
        <v>768</v>
      </c>
      <c r="G161" s="135" t="s">
        <v>209</v>
      </c>
      <c r="H161" s="136">
        <v>10</v>
      </c>
      <c r="I161" s="137"/>
      <c r="J161" s="138">
        <f>ROUND(I161*H161,2)</f>
        <v>0</v>
      </c>
      <c r="K161" s="134" t="s">
        <v>3</v>
      </c>
      <c r="L161" s="32"/>
      <c r="M161" s="139" t="s">
        <v>3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286</v>
      </c>
      <c r="AT161" s="143" t="s">
        <v>147</v>
      </c>
      <c r="AU161" s="143" t="s">
        <v>82</v>
      </c>
      <c r="AY161" s="17" t="s">
        <v>144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80</v>
      </c>
      <c r="BK161" s="144">
        <f>ROUND(I161*H161,2)</f>
        <v>0</v>
      </c>
      <c r="BL161" s="17" t="s">
        <v>286</v>
      </c>
      <c r="BM161" s="143" t="s">
        <v>419</v>
      </c>
    </row>
    <row r="162" spans="2:65" s="1" customFormat="1" ht="16.5" customHeight="1">
      <c r="B162" s="131"/>
      <c r="C162" s="161" t="s">
        <v>8</v>
      </c>
      <c r="D162" s="161" t="s">
        <v>335</v>
      </c>
      <c r="E162" s="162" t="s">
        <v>769</v>
      </c>
      <c r="F162" s="163" t="s">
        <v>770</v>
      </c>
      <c r="G162" s="164" t="s">
        <v>209</v>
      </c>
      <c r="H162" s="165">
        <v>13</v>
      </c>
      <c r="I162" s="166"/>
      <c r="J162" s="167">
        <f>ROUND(I162*H162,2)</f>
        <v>0</v>
      </c>
      <c r="K162" s="163" t="s">
        <v>3</v>
      </c>
      <c r="L162" s="168"/>
      <c r="M162" s="169" t="s">
        <v>3</v>
      </c>
      <c r="N162" s="17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338</v>
      </c>
      <c r="AT162" s="143" t="s">
        <v>335</v>
      </c>
      <c r="AU162" s="143" t="s">
        <v>82</v>
      </c>
      <c r="AY162" s="17" t="s">
        <v>144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80</v>
      </c>
      <c r="BK162" s="144">
        <f>ROUND(I162*H162,2)</f>
        <v>0</v>
      </c>
      <c r="BL162" s="17" t="s">
        <v>286</v>
      </c>
      <c r="BM162" s="143" t="s">
        <v>428</v>
      </c>
    </row>
    <row r="163" spans="2:65" s="12" customFormat="1">
      <c r="B163" s="154"/>
      <c r="D163" s="149" t="s">
        <v>212</v>
      </c>
      <c r="E163" s="155" t="s">
        <v>3</v>
      </c>
      <c r="F163" s="156" t="s">
        <v>752</v>
      </c>
      <c r="H163" s="157">
        <v>10</v>
      </c>
      <c r="I163" s="158"/>
      <c r="L163" s="154"/>
      <c r="M163" s="159"/>
      <c r="T163" s="160"/>
      <c r="AT163" s="155" t="s">
        <v>212</v>
      </c>
      <c r="AU163" s="155" t="s">
        <v>82</v>
      </c>
      <c r="AV163" s="12" t="s">
        <v>82</v>
      </c>
      <c r="AW163" s="12" t="s">
        <v>34</v>
      </c>
      <c r="AX163" s="12" t="s">
        <v>72</v>
      </c>
      <c r="AY163" s="155" t="s">
        <v>144</v>
      </c>
    </row>
    <row r="164" spans="2:65" s="14" customFormat="1">
      <c r="B164" s="179"/>
      <c r="D164" s="149" t="s">
        <v>212</v>
      </c>
      <c r="E164" s="180" t="s">
        <v>3</v>
      </c>
      <c r="F164" s="181" t="s">
        <v>488</v>
      </c>
      <c r="H164" s="182">
        <v>10</v>
      </c>
      <c r="I164" s="183"/>
      <c r="L164" s="179"/>
      <c r="M164" s="192"/>
      <c r="T164" s="193"/>
      <c r="AT164" s="180" t="s">
        <v>212</v>
      </c>
      <c r="AU164" s="180" t="s">
        <v>82</v>
      </c>
      <c r="AV164" s="14" t="s">
        <v>166</v>
      </c>
      <c r="AW164" s="14" t="s">
        <v>34</v>
      </c>
      <c r="AX164" s="14" t="s">
        <v>80</v>
      </c>
      <c r="AY164" s="180" t="s">
        <v>144</v>
      </c>
    </row>
    <row r="165" spans="2:65" s="12" customFormat="1">
      <c r="B165" s="154"/>
      <c r="D165" s="149" t="s">
        <v>212</v>
      </c>
      <c r="F165" s="156" t="s">
        <v>753</v>
      </c>
      <c r="H165" s="157">
        <v>13</v>
      </c>
      <c r="I165" s="158"/>
      <c r="L165" s="154"/>
      <c r="M165" s="159"/>
      <c r="T165" s="160"/>
      <c r="AT165" s="155" t="s">
        <v>212</v>
      </c>
      <c r="AU165" s="155" t="s">
        <v>82</v>
      </c>
      <c r="AV165" s="12" t="s">
        <v>82</v>
      </c>
      <c r="AW165" s="12" t="s">
        <v>4</v>
      </c>
      <c r="AX165" s="12" t="s">
        <v>80</v>
      </c>
      <c r="AY165" s="155" t="s">
        <v>144</v>
      </c>
    </row>
    <row r="166" spans="2:65" s="1" customFormat="1" ht="33" customHeight="1">
      <c r="B166" s="131"/>
      <c r="C166" s="132" t="s">
        <v>323</v>
      </c>
      <c r="D166" s="132" t="s">
        <v>147</v>
      </c>
      <c r="E166" s="133" t="s">
        <v>771</v>
      </c>
      <c r="F166" s="134" t="s">
        <v>772</v>
      </c>
      <c r="G166" s="135" t="s">
        <v>209</v>
      </c>
      <c r="H166" s="136">
        <v>5</v>
      </c>
      <c r="I166" s="137"/>
      <c r="J166" s="138">
        <f>ROUND(I166*H166,2)</f>
        <v>0</v>
      </c>
      <c r="K166" s="134" t="s">
        <v>3</v>
      </c>
      <c r="L166" s="32"/>
      <c r="M166" s="139" t="s">
        <v>3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286</v>
      </c>
      <c r="AT166" s="143" t="s">
        <v>147</v>
      </c>
      <c r="AU166" s="143" t="s">
        <v>82</v>
      </c>
      <c r="AY166" s="17" t="s">
        <v>144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80</v>
      </c>
      <c r="BK166" s="144">
        <f>ROUND(I166*H166,2)</f>
        <v>0</v>
      </c>
      <c r="BL166" s="17" t="s">
        <v>286</v>
      </c>
      <c r="BM166" s="143" t="s">
        <v>441</v>
      </c>
    </row>
    <row r="167" spans="2:65" s="1" customFormat="1" ht="16.5" customHeight="1">
      <c r="B167" s="131"/>
      <c r="C167" s="161" t="s">
        <v>329</v>
      </c>
      <c r="D167" s="161" t="s">
        <v>335</v>
      </c>
      <c r="E167" s="162" t="s">
        <v>773</v>
      </c>
      <c r="F167" s="163" t="s">
        <v>774</v>
      </c>
      <c r="G167" s="164" t="s">
        <v>209</v>
      </c>
      <c r="H167" s="165">
        <v>6.5</v>
      </c>
      <c r="I167" s="166"/>
      <c r="J167" s="167">
        <f>ROUND(I167*H167,2)</f>
        <v>0</v>
      </c>
      <c r="K167" s="163" t="s">
        <v>3</v>
      </c>
      <c r="L167" s="168"/>
      <c r="M167" s="169" t="s">
        <v>3</v>
      </c>
      <c r="N167" s="170" t="s">
        <v>43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338</v>
      </c>
      <c r="AT167" s="143" t="s">
        <v>335</v>
      </c>
      <c r="AU167" s="143" t="s">
        <v>82</v>
      </c>
      <c r="AY167" s="17" t="s">
        <v>144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80</v>
      </c>
      <c r="BK167" s="144">
        <f>ROUND(I167*H167,2)</f>
        <v>0</v>
      </c>
      <c r="BL167" s="17" t="s">
        <v>286</v>
      </c>
      <c r="BM167" s="143" t="s">
        <v>452</v>
      </c>
    </row>
    <row r="168" spans="2:65" s="12" customFormat="1">
      <c r="B168" s="154"/>
      <c r="D168" s="149" t="s">
        <v>212</v>
      </c>
      <c r="E168" s="155" t="s">
        <v>3</v>
      </c>
      <c r="F168" s="156" t="s">
        <v>748</v>
      </c>
      <c r="H168" s="157">
        <v>5</v>
      </c>
      <c r="I168" s="158"/>
      <c r="L168" s="154"/>
      <c r="M168" s="159"/>
      <c r="T168" s="160"/>
      <c r="AT168" s="155" t="s">
        <v>212</v>
      </c>
      <c r="AU168" s="155" t="s">
        <v>82</v>
      </c>
      <c r="AV168" s="12" t="s">
        <v>82</v>
      </c>
      <c r="AW168" s="12" t="s">
        <v>34</v>
      </c>
      <c r="AX168" s="12" t="s">
        <v>72</v>
      </c>
      <c r="AY168" s="155" t="s">
        <v>144</v>
      </c>
    </row>
    <row r="169" spans="2:65" s="14" customFormat="1">
      <c r="B169" s="179"/>
      <c r="D169" s="149" t="s">
        <v>212</v>
      </c>
      <c r="E169" s="180" t="s">
        <v>3</v>
      </c>
      <c r="F169" s="181" t="s">
        <v>488</v>
      </c>
      <c r="H169" s="182">
        <v>5</v>
      </c>
      <c r="I169" s="183"/>
      <c r="L169" s="179"/>
      <c r="M169" s="192"/>
      <c r="T169" s="193"/>
      <c r="AT169" s="180" t="s">
        <v>212</v>
      </c>
      <c r="AU169" s="180" t="s">
        <v>82</v>
      </c>
      <c r="AV169" s="14" t="s">
        <v>166</v>
      </c>
      <c r="AW169" s="14" t="s">
        <v>34</v>
      </c>
      <c r="AX169" s="14" t="s">
        <v>80</v>
      </c>
      <c r="AY169" s="180" t="s">
        <v>144</v>
      </c>
    </row>
    <row r="170" spans="2:65" s="12" customFormat="1">
      <c r="B170" s="154"/>
      <c r="D170" s="149" t="s">
        <v>212</v>
      </c>
      <c r="F170" s="156" t="s">
        <v>749</v>
      </c>
      <c r="H170" s="157">
        <v>6.5</v>
      </c>
      <c r="I170" s="158"/>
      <c r="L170" s="154"/>
      <c r="M170" s="159"/>
      <c r="T170" s="160"/>
      <c r="AT170" s="155" t="s">
        <v>212</v>
      </c>
      <c r="AU170" s="155" t="s">
        <v>82</v>
      </c>
      <c r="AV170" s="12" t="s">
        <v>82</v>
      </c>
      <c r="AW170" s="12" t="s">
        <v>4</v>
      </c>
      <c r="AX170" s="12" t="s">
        <v>80</v>
      </c>
      <c r="AY170" s="155" t="s">
        <v>144</v>
      </c>
    </row>
    <row r="171" spans="2:65" s="1" customFormat="1" ht="24.2" customHeight="1">
      <c r="B171" s="131"/>
      <c r="C171" s="132" t="s">
        <v>334</v>
      </c>
      <c r="D171" s="132" t="s">
        <v>147</v>
      </c>
      <c r="E171" s="133" t="s">
        <v>775</v>
      </c>
      <c r="F171" s="134" t="s">
        <v>776</v>
      </c>
      <c r="G171" s="135" t="s">
        <v>712</v>
      </c>
      <c r="H171" s="136">
        <v>20</v>
      </c>
      <c r="I171" s="137"/>
      <c r="J171" s="138">
        <f>ROUND(I171*H171,2)</f>
        <v>0</v>
      </c>
      <c r="K171" s="134" t="s">
        <v>713</v>
      </c>
      <c r="L171" s="32"/>
      <c r="M171" s="139" t="s">
        <v>3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286</v>
      </c>
      <c r="AT171" s="143" t="s">
        <v>147</v>
      </c>
      <c r="AU171" s="143" t="s">
        <v>82</v>
      </c>
      <c r="AY171" s="17" t="s">
        <v>144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80</v>
      </c>
      <c r="BK171" s="144">
        <f>ROUND(I171*H171,2)</f>
        <v>0</v>
      </c>
      <c r="BL171" s="17" t="s">
        <v>286</v>
      </c>
      <c r="BM171" s="143" t="s">
        <v>465</v>
      </c>
    </row>
    <row r="172" spans="2:65" s="1" customFormat="1">
      <c r="B172" s="32"/>
      <c r="D172" s="145" t="s">
        <v>186</v>
      </c>
      <c r="F172" s="146" t="s">
        <v>777</v>
      </c>
      <c r="I172" s="147"/>
      <c r="L172" s="32"/>
      <c r="M172" s="148"/>
      <c r="T172" s="53"/>
      <c r="AT172" s="17" t="s">
        <v>186</v>
      </c>
      <c r="AU172" s="17" t="s">
        <v>82</v>
      </c>
    </row>
    <row r="173" spans="2:65" s="1" customFormat="1" ht="24.2" customHeight="1">
      <c r="B173" s="131"/>
      <c r="C173" s="132" t="s">
        <v>340</v>
      </c>
      <c r="D173" s="132" t="s">
        <v>147</v>
      </c>
      <c r="E173" s="133" t="s">
        <v>542</v>
      </c>
      <c r="F173" s="134" t="s">
        <v>543</v>
      </c>
      <c r="G173" s="135" t="s">
        <v>712</v>
      </c>
      <c r="H173" s="136">
        <v>5</v>
      </c>
      <c r="I173" s="137"/>
      <c r="J173" s="138">
        <f>ROUND(I173*H173,2)</f>
        <v>0</v>
      </c>
      <c r="K173" s="134" t="s">
        <v>713</v>
      </c>
      <c r="L173" s="32"/>
      <c r="M173" s="139" t="s">
        <v>3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286</v>
      </c>
      <c r="AT173" s="143" t="s">
        <v>147</v>
      </c>
      <c r="AU173" s="143" t="s">
        <v>82</v>
      </c>
      <c r="AY173" s="17" t="s">
        <v>144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80</v>
      </c>
      <c r="BK173" s="144">
        <f>ROUND(I173*H173,2)</f>
        <v>0</v>
      </c>
      <c r="BL173" s="17" t="s">
        <v>286</v>
      </c>
      <c r="BM173" s="143" t="s">
        <v>475</v>
      </c>
    </row>
    <row r="174" spans="2:65" s="1" customFormat="1">
      <c r="B174" s="32"/>
      <c r="D174" s="145" t="s">
        <v>186</v>
      </c>
      <c r="F174" s="146" t="s">
        <v>778</v>
      </c>
      <c r="I174" s="147"/>
      <c r="L174" s="32"/>
      <c r="M174" s="148"/>
      <c r="T174" s="53"/>
      <c r="AT174" s="17" t="s">
        <v>186</v>
      </c>
      <c r="AU174" s="17" t="s">
        <v>82</v>
      </c>
    </row>
    <row r="175" spans="2:65" s="1" customFormat="1" ht="24.2" customHeight="1">
      <c r="B175" s="131"/>
      <c r="C175" s="132" t="s">
        <v>347</v>
      </c>
      <c r="D175" s="132" t="s">
        <v>147</v>
      </c>
      <c r="E175" s="133" t="s">
        <v>779</v>
      </c>
      <c r="F175" s="134" t="s">
        <v>780</v>
      </c>
      <c r="G175" s="135" t="s">
        <v>712</v>
      </c>
      <c r="H175" s="136">
        <v>5</v>
      </c>
      <c r="I175" s="137"/>
      <c r="J175" s="138">
        <f>ROUND(I175*H175,2)</f>
        <v>0</v>
      </c>
      <c r="K175" s="134" t="s">
        <v>713</v>
      </c>
      <c r="L175" s="32"/>
      <c r="M175" s="139" t="s">
        <v>3</v>
      </c>
      <c r="N175" s="140" t="s">
        <v>43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286</v>
      </c>
      <c r="AT175" s="143" t="s">
        <v>147</v>
      </c>
      <c r="AU175" s="143" t="s">
        <v>82</v>
      </c>
      <c r="AY175" s="17" t="s">
        <v>144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80</v>
      </c>
      <c r="BK175" s="144">
        <f>ROUND(I175*H175,2)</f>
        <v>0</v>
      </c>
      <c r="BL175" s="17" t="s">
        <v>286</v>
      </c>
      <c r="BM175" s="143" t="s">
        <v>541</v>
      </c>
    </row>
    <row r="176" spans="2:65" s="1" customFormat="1">
      <c r="B176" s="32"/>
      <c r="D176" s="145" t="s">
        <v>186</v>
      </c>
      <c r="F176" s="146" t="s">
        <v>781</v>
      </c>
      <c r="I176" s="147"/>
      <c r="L176" s="32"/>
      <c r="M176" s="148"/>
      <c r="T176" s="53"/>
      <c r="AT176" s="17" t="s">
        <v>186</v>
      </c>
      <c r="AU176" s="17" t="s">
        <v>82</v>
      </c>
    </row>
    <row r="177" spans="2:65" s="1" customFormat="1" ht="24.2" customHeight="1">
      <c r="B177" s="131"/>
      <c r="C177" s="132" t="s">
        <v>352</v>
      </c>
      <c r="D177" s="132" t="s">
        <v>147</v>
      </c>
      <c r="E177" s="133" t="s">
        <v>503</v>
      </c>
      <c r="F177" s="134" t="s">
        <v>782</v>
      </c>
      <c r="G177" s="135" t="s">
        <v>712</v>
      </c>
      <c r="H177" s="136">
        <v>5</v>
      </c>
      <c r="I177" s="137"/>
      <c r="J177" s="138">
        <f>ROUND(I177*H177,2)</f>
        <v>0</v>
      </c>
      <c r="K177" s="134" t="s">
        <v>713</v>
      </c>
      <c r="L177" s="32"/>
      <c r="M177" s="139" t="s">
        <v>3</v>
      </c>
      <c r="N177" s="140" t="s">
        <v>43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286</v>
      </c>
      <c r="AT177" s="143" t="s">
        <v>147</v>
      </c>
      <c r="AU177" s="143" t="s">
        <v>82</v>
      </c>
      <c r="AY177" s="17" t="s">
        <v>144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80</v>
      </c>
      <c r="BK177" s="144">
        <f>ROUND(I177*H177,2)</f>
        <v>0</v>
      </c>
      <c r="BL177" s="17" t="s">
        <v>286</v>
      </c>
      <c r="BM177" s="143" t="s">
        <v>544</v>
      </c>
    </row>
    <row r="178" spans="2:65" s="1" customFormat="1">
      <c r="B178" s="32"/>
      <c r="D178" s="145" t="s">
        <v>186</v>
      </c>
      <c r="F178" s="146" t="s">
        <v>783</v>
      </c>
      <c r="I178" s="147"/>
      <c r="L178" s="32"/>
      <c r="M178" s="148"/>
      <c r="T178" s="53"/>
      <c r="AT178" s="17" t="s">
        <v>186</v>
      </c>
      <c r="AU178" s="17" t="s">
        <v>82</v>
      </c>
    </row>
    <row r="179" spans="2:65" s="1" customFormat="1" ht="24.2" customHeight="1">
      <c r="B179" s="131"/>
      <c r="C179" s="132" t="s">
        <v>358</v>
      </c>
      <c r="D179" s="132" t="s">
        <v>147</v>
      </c>
      <c r="E179" s="133" t="s">
        <v>527</v>
      </c>
      <c r="F179" s="134" t="s">
        <v>512</v>
      </c>
      <c r="G179" s="135" t="s">
        <v>712</v>
      </c>
      <c r="H179" s="136">
        <v>2</v>
      </c>
      <c r="I179" s="137"/>
      <c r="J179" s="138">
        <f>ROUND(I179*H179,2)</f>
        <v>0</v>
      </c>
      <c r="K179" s="134" t="s">
        <v>713</v>
      </c>
      <c r="L179" s="32"/>
      <c r="M179" s="139" t="s">
        <v>3</v>
      </c>
      <c r="N179" s="140" t="s">
        <v>43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286</v>
      </c>
      <c r="AT179" s="143" t="s">
        <v>147</v>
      </c>
      <c r="AU179" s="143" t="s">
        <v>82</v>
      </c>
      <c r="AY179" s="17" t="s">
        <v>144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80</v>
      </c>
      <c r="BK179" s="144">
        <f>ROUND(I179*H179,2)</f>
        <v>0</v>
      </c>
      <c r="BL179" s="17" t="s">
        <v>286</v>
      </c>
      <c r="BM179" s="143" t="s">
        <v>547</v>
      </c>
    </row>
    <row r="180" spans="2:65" s="1" customFormat="1">
      <c r="B180" s="32"/>
      <c r="D180" s="145" t="s">
        <v>186</v>
      </c>
      <c r="F180" s="146" t="s">
        <v>784</v>
      </c>
      <c r="I180" s="147"/>
      <c r="L180" s="32"/>
      <c r="M180" s="148"/>
      <c r="T180" s="53"/>
      <c r="AT180" s="17" t="s">
        <v>186</v>
      </c>
      <c r="AU180" s="17" t="s">
        <v>82</v>
      </c>
    </row>
    <row r="181" spans="2:65" s="1" customFormat="1" ht="16.5" customHeight="1">
      <c r="B181" s="131"/>
      <c r="C181" s="132" t="s">
        <v>365</v>
      </c>
      <c r="D181" s="132" t="s">
        <v>147</v>
      </c>
      <c r="E181" s="133" t="s">
        <v>785</v>
      </c>
      <c r="F181" s="134" t="s">
        <v>786</v>
      </c>
      <c r="G181" s="135" t="s">
        <v>712</v>
      </c>
      <c r="H181" s="136">
        <v>30</v>
      </c>
      <c r="I181" s="137"/>
      <c r="J181" s="138">
        <f>ROUND(I181*H181,2)</f>
        <v>0</v>
      </c>
      <c r="K181" s="134" t="s">
        <v>713</v>
      </c>
      <c r="L181" s="32"/>
      <c r="M181" s="139" t="s">
        <v>3</v>
      </c>
      <c r="N181" s="140" t="s">
        <v>43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286</v>
      </c>
      <c r="AT181" s="143" t="s">
        <v>147</v>
      </c>
      <c r="AU181" s="143" t="s">
        <v>82</v>
      </c>
      <c r="AY181" s="17" t="s">
        <v>144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80</v>
      </c>
      <c r="BK181" s="144">
        <f>ROUND(I181*H181,2)</f>
        <v>0</v>
      </c>
      <c r="BL181" s="17" t="s">
        <v>286</v>
      </c>
      <c r="BM181" s="143" t="s">
        <v>550</v>
      </c>
    </row>
    <row r="182" spans="2:65" s="1" customFormat="1">
      <c r="B182" s="32"/>
      <c r="D182" s="145" t="s">
        <v>186</v>
      </c>
      <c r="F182" s="146" t="s">
        <v>787</v>
      </c>
      <c r="I182" s="147"/>
      <c r="L182" s="32"/>
      <c r="M182" s="148"/>
      <c r="T182" s="53"/>
      <c r="AT182" s="17" t="s">
        <v>186</v>
      </c>
      <c r="AU182" s="17" t="s">
        <v>82</v>
      </c>
    </row>
    <row r="183" spans="2:65" s="1" customFormat="1" ht="24.2" customHeight="1">
      <c r="B183" s="131"/>
      <c r="C183" s="161" t="s">
        <v>373</v>
      </c>
      <c r="D183" s="161" t="s">
        <v>335</v>
      </c>
      <c r="E183" s="162" t="s">
        <v>788</v>
      </c>
      <c r="F183" s="163" t="s">
        <v>789</v>
      </c>
      <c r="G183" s="164" t="s">
        <v>712</v>
      </c>
      <c r="H183" s="165">
        <v>10</v>
      </c>
      <c r="I183" s="166"/>
      <c r="J183" s="167">
        <f>ROUND(I183*H183,2)</f>
        <v>0</v>
      </c>
      <c r="K183" s="163" t="s">
        <v>3</v>
      </c>
      <c r="L183" s="168"/>
      <c r="M183" s="169" t="s">
        <v>3</v>
      </c>
      <c r="N183" s="17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338</v>
      </c>
      <c r="AT183" s="143" t="s">
        <v>335</v>
      </c>
      <c r="AU183" s="143" t="s">
        <v>82</v>
      </c>
      <c r="AY183" s="17" t="s">
        <v>144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80</v>
      </c>
      <c r="BK183" s="144">
        <f>ROUND(I183*H183,2)</f>
        <v>0</v>
      </c>
      <c r="BL183" s="17" t="s">
        <v>286</v>
      </c>
      <c r="BM183" s="143" t="s">
        <v>551</v>
      </c>
    </row>
    <row r="184" spans="2:65" s="12" customFormat="1">
      <c r="B184" s="154"/>
      <c r="D184" s="149" t="s">
        <v>212</v>
      </c>
      <c r="E184" s="155" t="s">
        <v>3</v>
      </c>
      <c r="F184" s="156" t="s">
        <v>790</v>
      </c>
      <c r="H184" s="157">
        <v>10</v>
      </c>
      <c r="I184" s="158"/>
      <c r="L184" s="154"/>
      <c r="M184" s="159"/>
      <c r="T184" s="160"/>
      <c r="AT184" s="155" t="s">
        <v>212</v>
      </c>
      <c r="AU184" s="155" t="s">
        <v>82</v>
      </c>
      <c r="AV184" s="12" t="s">
        <v>82</v>
      </c>
      <c r="AW184" s="12" t="s">
        <v>34</v>
      </c>
      <c r="AX184" s="12" t="s">
        <v>72</v>
      </c>
      <c r="AY184" s="155" t="s">
        <v>144</v>
      </c>
    </row>
    <row r="185" spans="2:65" s="14" customFormat="1">
      <c r="B185" s="179"/>
      <c r="D185" s="149" t="s">
        <v>212</v>
      </c>
      <c r="E185" s="180" t="s">
        <v>3</v>
      </c>
      <c r="F185" s="181" t="s">
        <v>488</v>
      </c>
      <c r="H185" s="182">
        <v>10</v>
      </c>
      <c r="I185" s="183"/>
      <c r="L185" s="179"/>
      <c r="M185" s="192"/>
      <c r="T185" s="193"/>
      <c r="AT185" s="180" t="s">
        <v>212</v>
      </c>
      <c r="AU185" s="180" t="s">
        <v>82</v>
      </c>
      <c r="AV185" s="14" t="s">
        <v>166</v>
      </c>
      <c r="AW185" s="14" t="s">
        <v>34</v>
      </c>
      <c r="AX185" s="14" t="s">
        <v>80</v>
      </c>
      <c r="AY185" s="180" t="s">
        <v>144</v>
      </c>
    </row>
    <row r="186" spans="2:65" s="1" customFormat="1" ht="24.2" customHeight="1">
      <c r="B186" s="131"/>
      <c r="C186" s="161" t="s">
        <v>378</v>
      </c>
      <c r="D186" s="161" t="s">
        <v>335</v>
      </c>
      <c r="E186" s="162" t="s">
        <v>791</v>
      </c>
      <c r="F186" s="163" t="s">
        <v>792</v>
      </c>
      <c r="G186" s="164" t="s">
        <v>712</v>
      </c>
      <c r="H186" s="165">
        <v>20</v>
      </c>
      <c r="I186" s="166"/>
      <c r="J186" s="167">
        <f>ROUND(I186*H186,2)</f>
        <v>0</v>
      </c>
      <c r="K186" s="163" t="s">
        <v>3</v>
      </c>
      <c r="L186" s="168"/>
      <c r="M186" s="169" t="s">
        <v>3</v>
      </c>
      <c r="N186" s="17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338</v>
      </c>
      <c r="AT186" s="143" t="s">
        <v>335</v>
      </c>
      <c r="AU186" s="143" t="s">
        <v>82</v>
      </c>
      <c r="AY186" s="17" t="s">
        <v>144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80</v>
      </c>
      <c r="BK186" s="144">
        <f>ROUND(I186*H186,2)</f>
        <v>0</v>
      </c>
      <c r="BL186" s="17" t="s">
        <v>286</v>
      </c>
      <c r="BM186" s="143" t="s">
        <v>554</v>
      </c>
    </row>
    <row r="187" spans="2:65" s="12" customFormat="1">
      <c r="B187" s="154"/>
      <c r="D187" s="149" t="s">
        <v>212</v>
      </c>
      <c r="E187" s="155" t="s">
        <v>3</v>
      </c>
      <c r="F187" s="156" t="s">
        <v>793</v>
      </c>
      <c r="H187" s="157">
        <v>20</v>
      </c>
      <c r="I187" s="158"/>
      <c r="L187" s="154"/>
      <c r="M187" s="159"/>
      <c r="T187" s="160"/>
      <c r="AT187" s="155" t="s">
        <v>212</v>
      </c>
      <c r="AU187" s="155" t="s">
        <v>82</v>
      </c>
      <c r="AV187" s="12" t="s">
        <v>82</v>
      </c>
      <c r="AW187" s="12" t="s">
        <v>34</v>
      </c>
      <c r="AX187" s="12" t="s">
        <v>72</v>
      </c>
      <c r="AY187" s="155" t="s">
        <v>144</v>
      </c>
    </row>
    <row r="188" spans="2:65" s="14" customFormat="1">
      <c r="B188" s="179"/>
      <c r="D188" s="149" t="s">
        <v>212</v>
      </c>
      <c r="E188" s="180" t="s">
        <v>3</v>
      </c>
      <c r="F188" s="181" t="s">
        <v>488</v>
      </c>
      <c r="H188" s="182">
        <v>20</v>
      </c>
      <c r="I188" s="183"/>
      <c r="L188" s="179"/>
      <c r="M188" s="192"/>
      <c r="T188" s="193"/>
      <c r="AT188" s="180" t="s">
        <v>212</v>
      </c>
      <c r="AU188" s="180" t="s">
        <v>82</v>
      </c>
      <c r="AV188" s="14" t="s">
        <v>166</v>
      </c>
      <c r="AW188" s="14" t="s">
        <v>34</v>
      </c>
      <c r="AX188" s="14" t="s">
        <v>80</v>
      </c>
      <c r="AY188" s="180" t="s">
        <v>144</v>
      </c>
    </row>
    <row r="189" spans="2:65" s="1" customFormat="1" ht="37.9" customHeight="1">
      <c r="B189" s="131"/>
      <c r="C189" s="132" t="s">
        <v>338</v>
      </c>
      <c r="D189" s="132" t="s">
        <v>147</v>
      </c>
      <c r="E189" s="133" t="s">
        <v>794</v>
      </c>
      <c r="F189" s="134" t="s">
        <v>795</v>
      </c>
      <c r="G189" s="135" t="s">
        <v>712</v>
      </c>
      <c r="H189" s="136">
        <v>3</v>
      </c>
      <c r="I189" s="137"/>
      <c r="J189" s="138">
        <f>ROUND(I189*H189,2)</f>
        <v>0</v>
      </c>
      <c r="K189" s="134" t="s">
        <v>713</v>
      </c>
      <c r="L189" s="32"/>
      <c r="M189" s="139" t="s">
        <v>3</v>
      </c>
      <c r="N189" s="14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286</v>
      </c>
      <c r="AT189" s="143" t="s">
        <v>147</v>
      </c>
      <c r="AU189" s="143" t="s">
        <v>82</v>
      </c>
      <c r="AY189" s="17" t="s">
        <v>144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80</v>
      </c>
      <c r="BK189" s="144">
        <f>ROUND(I189*H189,2)</f>
        <v>0</v>
      </c>
      <c r="BL189" s="17" t="s">
        <v>286</v>
      </c>
      <c r="BM189" s="143" t="s">
        <v>222</v>
      </c>
    </row>
    <row r="190" spans="2:65" s="1" customFormat="1">
      <c r="B190" s="32"/>
      <c r="D190" s="145" t="s">
        <v>186</v>
      </c>
      <c r="F190" s="146" t="s">
        <v>796</v>
      </c>
      <c r="I190" s="147"/>
      <c r="L190" s="32"/>
      <c r="M190" s="148"/>
      <c r="T190" s="53"/>
      <c r="AT190" s="17" t="s">
        <v>186</v>
      </c>
      <c r="AU190" s="17" t="s">
        <v>82</v>
      </c>
    </row>
    <row r="191" spans="2:65" s="1" customFormat="1" ht="90" customHeight="1">
      <c r="B191" s="131"/>
      <c r="C191" s="161" t="s">
        <v>387</v>
      </c>
      <c r="D191" s="161" t="s">
        <v>335</v>
      </c>
      <c r="E191" s="162" t="s">
        <v>797</v>
      </c>
      <c r="F191" s="163" t="s">
        <v>798</v>
      </c>
      <c r="G191" s="164" t="s">
        <v>712</v>
      </c>
      <c r="H191" s="165">
        <v>2</v>
      </c>
      <c r="I191" s="166"/>
      <c r="J191" s="167">
        <f>ROUND(I191*H191,2)</f>
        <v>0</v>
      </c>
      <c r="K191" s="163" t="s">
        <v>3</v>
      </c>
      <c r="L191" s="168"/>
      <c r="M191" s="169" t="s">
        <v>3</v>
      </c>
      <c r="N191" s="170" t="s">
        <v>43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338</v>
      </c>
      <c r="AT191" s="143" t="s">
        <v>335</v>
      </c>
      <c r="AU191" s="143" t="s">
        <v>82</v>
      </c>
      <c r="AY191" s="17" t="s">
        <v>144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80</v>
      </c>
      <c r="BK191" s="144">
        <f>ROUND(I191*H191,2)</f>
        <v>0</v>
      </c>
      <c r="BL191" s="17" t="s">
        <v>286</v>
      </c>
      <c r="BM191" s="143" t="s">
        <v>557</v>
      </c>
    </row>
    <row r="192" spans="2:65" s="12" customFormat="1">
      <c r="B192" s="154"/>
      <c r="D192" s="149" t="s">
        <v>212</v>
      </c>
      <c r="E192" s="155" t="s">
        <v>3</v>
      </c>
      <c r="F192" s="156" t="s">
        <v>737</v>
      </c>
      <c r="H192" s="157">
        <v>2</v>
      </c>
      <c r="I192" s="158"/>
      <c r="L192" s="154"/>
      <c r="M192" s="159"/>
      <c r="T192" s="160"/>
      <c r="AT192" s="155" t="s">
        <v>212</v>
      </c>
      <c r="AU192" s="155" t="s">
        <v>82</v>
      </c>
      <c r="AV192" s="12" t="s">
        <v>82</v>
      </c>
      <c r="AW192" s="12" t="s">
        <v>34</v>
      </c>
      <c r="AX192" s="12" t="s">
        <v>72</v>
      </c>
      <c r="AY192" s="155" t="s">
        <v>144</v>
      </c>
    </row>
    <row r="193" spans="2:65" s="14" customFormat="1">
      <c r="B193" s="179"/>
      <c r="D193" s="149" t="s">
        <v>212</v>
      </c>
      <c r="E193" s="180" t="s">
        <v>3</v>
      </c>
      <c r="F193" s="181" t="s">
        <v>488</v>
      </c>
      <c r="H193" s="182">
        <v>2</v>
      </c>
      <c r="I193" s="183"/>
      <c r="L193" s="179"/>
      <c r="M193" s="192"/>
      <c r="T193" s="193"/>
      <c r="AT193" s="180" t="s">
        <v>212</v>
      </c>
      <c r="AU193" s="180" t="s">
        <v>82</v>
      </c>
      <c r="AV193" s="14" t="s">
        <v>166</v>
      </c>
      <c r="AW193" s="14" t="s">
        <v>34</v>
      </c>
      <c r="AX193" s="14" t="s">
        <v>80</v>
      </c>
      <c r="AY193" s="180" t="s">
        <v>144</v>
      </c>
    </row>
    <row r="194" spans="2:65" s="1" customFormat="1" ht="90" customHeight="1">
      <c r="B194" s="131"/>
      <c r="C194" s="161" t="s">
        <v>392</v>
      </c>
      <c r="D194" s="161" t="s">
        <v>335</v>
      </c>
      <c r="E194" s="162" t="s">
        <v>799</v>
      </c>
      <c r="F194" s="163" t="s">
        <v>800</v>
      </c>
      <c r="G194" s="164" t="s">
        <v>712</v>
      </c>
      <c r="H194" s="165">
        <v>1</v>
      </c>
      <c r="I194" s="166"/>
      <c r="J194" s="167">
        <f>ROUND(I194*H194,2)</f>
        <v>0</v>
      </c>
      <c r="K194" s="163" t="s">
        <v>3</v>
      </c>
      <c r="L194" s="168"/>
      <c r="M194" s="169" t="s">
        <v>3</v>
      </c>
      <c r="N194" s="170" t="s">
        <v>43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338</v>
      </c>
      <c r="AT194" s="143" t="s">
        <v>335</v>
      </c>
      <c r="AU194" s="143" t="s">
        <v>82</v>
      </c>
      <c r="AY194" s="17" t="s">
        <v>144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80</v>
      </c>
      <c r="BK194" s="144">
        <f>ROUND(I194*H194,2)</f>
        <v>0</v>
      </c>
      <c r="BL194" s="17" t="s">
        <v>286</v>
      </c>
      <c r="BM194" s="143" t="s">
        <v>560</v>
      </c>
    </row>
    <row r="195" spans="2:65" s="12" customFormat="1">
      <c r="B195" s="154"/>
      <c r="D195" s="149" t="s">
        <v>212</v>
      </c>
      <c r="E195" s="155" t="s">
        <v>3</v>
      </c>
      <c r="F195" s="156" t="s">
        <v>731</v>
      </c>
      <c r="H195" s="157">
        <v>1</v>
      </c>
      <c r="I195" s="158"/>
      <c r="L195" s="154"/>
      <c r="M195" s="159"/>
      <c r="T195" s="160"/>
      <c r="AT195" s="155" t="s">
        <v>212</v>
      </c>
      <c r="AU195" s="155" t="s">
        <v>82</v>
      </c>
      <c r="AV195" s="12" t="s">
        <v>82</v>
      </c>
      <c r="AW195" s="12" t="s">
        <v>34</v>
      </c>
      <c r="AX195" s="12" t="s">
        <v>72</v>
      </c>
      <c r="AY195" s="155" t="s">
        <v>144</v>
      </c>
    </row>
    <row r="196" spans="2:65" s="14" customFormat="1">
      <c r="B196" s="179"/>
      <c r="D196" s="149" t="s">
        <v>212</v>
      </c>
      <c r="E196" s="180" t="s">
        <v>3</v>
      </c>
      <c r="F196" s="181" t="s">
        <v>488</v>
      </c>
      <c r="H196" s="182">
        <v>1</v>
      </c>
      <c r="I196" s="183"/>
      <c r="L196" s="179"/>
      <c r="M196" s="192"/>
      <c r="T196" s="193"/>
      <c r="AT196" s="180" t="s">
        <v>212</v>
      </c>
      <c r="AU196" s="180" t="s">
        <v>82</v>
      </c>
      <c r="AV196" s="14" t="s">
        <v>166</v>
      </c>
      <c r="AW196" s="14" t="s">
        <v>34</v>
      </c>
      <c r="AX196" s="14" t="s">
        <v>80</v>
      </c>
      <c r="AY196" s="180" t="s">
        <v>144</v>
      </c>
    </row>
    <row r="197" spans="2:65" s="11" customFormat="1" ht="25.9" customHeight="1">
      <c r="B197" s="119"/>
      <c r="D197" s="120" t="s">
        <v>71</v>
      </c>
      <c r="E197" s="121" t="s">
        <v>86</v>
      </c>
      <c r="F197" s="121" t="s">
        <v>801</v>
      </c>
      <c r="I197" s="122"/>
      <c r="J197" s="123">
        <f>BK197</f>
        <v>0</v>
      </c>
      <c r="L197" s="119"/>
      <c r="M197" s="124"/>
      <c r="P197" s="125">
        <f>P198+P203+P208+P218</f>
        <v>0</v>
      </c>
      <c r="R197" s="125">
        <f>R198+R203+R208+R218</f>
        <v>0</v>
      </c>
      <c r="T197" s="126">
        <f>T198+T203+T208+T218</f>
        <v>0</v>
      </c>
      <c r="AR197" s="120" t="s">
        <v>80</v>
      </c>
      <c r="AT197" s="127" t="s">
        <v>71</v>
      </c>
      <c r="AU197" s="127" t="s">
        <v>72</v>
      </c>
      <c r="AY197" s="120" t="s">
        <v>144</v>
      </c>
      <c r="BK197" s="128">
        <f>BK198+BK203+BK208+BK218</f>
        <v>0</v>
      </c>
    </row>
    <row r="198" spans="2:65" s="11" customFormat="1" ht="22.9" customHeight="1">
      <c r="B198" s="119"/>
      <c r="D198" s="120" t="s">
        <v>71</v>
      </c>
      <c r="E198" s="129" t="s">
        <v>90</v>
      </c>
      <c r="F198" s="129" t="s">
        <v>802</v>
      </c>
      <c r="I198" s="122"/>
      <c r="J198" s="130">
        <f>BK198</f>
        <v>0</v>
      </c>
      <c r="L198" s="119"/>
      <c r="M198" s="124"/>
      <c r="P198" s="125">
        <f>SUM(P199:P202)</f>
        <v>0</v>
      </c>
      <c r="R198" s="125">
        <f>SUM(R199:R202)</f>
        <v>0</v>
      </c>
      <c r="T198" s="126">
        <f>SUM(T199:T202)</f>
        <v>0</v>
      </c>
      <c r="AR198" s="120" t="s">
        <v>80</v>
      </c>
      <c r="AT198" s="127" t="s">
        <v>71</v>
      </c>
      <c r="AU198" s="127" t="s">
        <v>80</v>
      </c>
      <c r="AY198" s="120" t="s">
        <v>144</v>
      </c>
      <c r="BK198" s="128">
        <f>SUM(BK199:BK202)</f>
        <v>0</v>
      </c>
    </row>
    <row r="199" spans="2:65" s="1" customFormat="1" ht="37.9" customHeight="1">
      <c r="B199" s="131"/>
      <c r="C199" s="132" t="s">
        <v>397</v>
      </c>
      <c r="D199" s="132" t="s">
        <v>147</v>
      </c>
      <c r="E199" s="133" t="s">
        <v>803</v>
      </c>
      <c r="F199" s="134" t="s">
        <v>804</v>
      </c>
      <c r="G199" s="135" t="s">
        <v>712</v>
      </c>
      <c r="H199" s="136">
        <v>1</v>
      </c>
      <c r="I199" s="137"/>
      <c r="J199" s="138">
        <f>ROUND(I199*H199,2)</f>
        <v>0</v>
      </c>
      <c r="K199" s="134" t="s">
        <v>3</v>
      </c>
      <c r="L199" s="32"/>
      <c r="M199" s="139" t="s">
        <v>3</v>
      </c>
      <c r="N199" s="140" t="s">
        <v>43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286</v>
      </c>
      <c r="AT199" s="143" t="s">
        <v>147</v>
      </c>
      <c r="AU199" s="143" t="s">
        <v>82</v>
      </c>
      <c r="AY199" s="17" t="s">
        <v>144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80</v>
      </c>
      <c r="BK199" s="144">
        <f>ROUND(I199*H199,2)</f>
        <v>0</v>
      </c>
      <c r="BL199" s="17" t="s">
        <v>286</v>
      </c>
      <c r="BM199" s="143" t="s">
        <v>563</v>
      </c>
    </row>
    <row r="200" spans="2:65" s="1" customFormat="1" ht="37.9" customHeight="1">
      <c r="B200" s="131"/>
      <c r="C200" s="161" t="s">
        <v>402</v>
      </c>
      <c r="D200" s="161" t="s">
        <v>335</v>
      </c>
      <c r="E200" s="162" t="s">
        <v>805</v>
      </c>
      <c r="F200" s="163" t="s">
        <v>806</v>
      </c>
      <c r="G200" s="164" t="s">
        <v>712</v>
      </c>
      <c r="H200" s="165">
        <v>1</v>
      </c>
      <c r="I200" s="166"/>
      <c r="J200" s="167">
        <f>ROUND(I200*H200,2)</f>
        <v>0</v>
      </c>
      <c r="K200" s="163" t="s">
        <v>3</v>
      </c>
      <c r="L200" s="168"/>
      <c r="M200" s="169" t="s">
        <v>3</v>
      </c>
      <c r="N200" s="170" t="s">
        <v>43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338</v>
      </c>
      <c r="AT200" s="143" t="s">
        <v>335</v>
      </c>
      <c r="AU200" s="143" t="s">
        <v>82</v>
      </c>
      <c r="AY200" s="17" t="s">
        <v>144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80</v>
      </c>
      <c r="BK200" s="144">
        <f>ROUND(I200*H200,2)</f>
        <v>0</v>
      </c>
      <c r="BL200" s="17" t="s">
        <v>286</v>
      </c>
      <c r="BM200" s="143" t="s">
        <v>566</v>
      </c>
    </row>
    <row r="201" spans="2:65" s="12" customFormat="1">
      <c r="B201" s="154"/>
      <c r="D201" s="149" t="s">
        <v>212</v>
      </c>
      <c r="E201" s="155" t="s">
        <v>3</v>
      </c>
      <c r="F201" s="156" t="s">
        <v>717</v>
      </c>
      <c r="H201" s="157">
        <v>1</v>
      </c>
      <c r="I201" s="158"/>
      <c r="L201" s="154"/>
      <c r="M201" s="159"/>
      <c r="T201" s="160"/>
      <c r="AT201" s="155" t="s">
        <v>212</v>
      </c>
      <c r="AU201" s="155" t="s">
        <v>82</v>
      </c>
      <c r="AV201" s="12" t="s">
        <v>82</v>
      </c>
      <c r="AW201" s="12" t="s">
        <v>34</v>
      </c>
      <c r="AX201" s="12" t="s">
        <v>72</v>
      </c>
      <c r="AY201" s="155" t="s">
        <v>144</v>
      </c>
    </row>
    <row r="202" spans="2:65" s="14" customFormat="1">
      <c r="B202" s="179"/>
      <c r="D202" s="149" t="s">
        <v>212</v>
      </c>
      <c r="E202" s="180" t="s">
        <v>3</v>
      </c>
      <c r="F202" s="181" t="s">
        <v>488</v>
      </c>
      <c r="H202" s="182">
        <v>1</v>
      </c>
      <c r="I202" s="183"/>
      <c r="L202" s="179"/>
      <c r="M202" s="192"/>
      <c r="T202" s="193"/>
      <c r="AT202" s="180" t="s">
        <v>212</v>
      </c>
      <c r="AU202" s="180" t="s">
        <v>82</v>
      </c>
      <c r="AV202" s="14" t="s">
        <v>166</v>
      </c>
      <c r="AW202" s="14" t="s">
        <v>34</v>
      </c>
      <c r="AX202" s="14" t="s">
        <v>80</v>
      </c>
      <c r="AY202" s="180" t="s">
        <v>144</v>
      </c>
    </row>
    <row r="203" spans="2:65" s="11" customFormat="1" ht="22.9" customHeight="1">
      <c r="B203" s="119"/>
      <c r="D203" s="120" t="s">
        <v>71</v>
      </c>
      <c r="E203" s="129" t="s">
        <v>100</v>
      </c>
      <c r="F203" s="129" t="s">
        <v>807</v>
      </c>
      <c r="I203" s="122"/>
      <c r="J203" s="130">
        <f>BK203</f>
        <v>0</v>
      </c>
      <c r="L203" s="119"/>
      <c r="M203" s="124"/>
      <c r="P203" s="125">
        <f>SUM(P204:P207)</f>
        <v>0</v>
      </c>
      <c r="R203" s="125">
        <f>SUM(R204:R207)</f>
        <v>0</v>
      </c>
      <c r="T203" s="126">
        <f>SUM(T204:T207)</f>
        <v>0</v>
      </c>
      <c r="AR203" s="120" t="s">
        <v>80</v>
      </c>
      <c r="AT203" s="127" t="s">
        <v>71</v>
      </c>
      <c r="AU203" s="127" t="s">
        <v>80</v>
      </c>
      <c r="AY203" s="120" t="s">
        <v>144</v>
      </c>
      <c r="BK203" s="128">
        <f>SUM(BK204:BK207)</f>
        <v>0</v>
      </c>
    </row>
    <row r="204" spans="2:65" s="1" customFormat="1" ht="37.9" customHeight="1">
      <c r="B204" s="131"/>
      <c r="C204" s="132" t="s">
        <v>406</v>
      </c>
      <c r="D204" s="132" t="s">
        <v>147</v>
      </c>
      <c r="E204" s="133" t="s">
        <v>808</v>
      </c>
      <c r="F204" s="134" t="s">
        <v>809</v>
      </c>
      <c r="G204" s="135" t="s">
        <v>712</v>
      </c>
      <c r="H204" s="136">
        <v>1</v>
      </c>
      <c r="I204" s="137"/>
      <c r="J204" s="138">
        <f>ROUND(I204*H204,2)</f>
        <v>0</v>
      </c>
      <c r="K204" s="134" t="s">
        <v>3</v>
      </c>
      <c r="L204" s="32"/>
      <c r="M204" s="139" t="s">
        <v>3</v>
      </c>
      <c r="N204" s="140" t="s">
        <v>43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286</v>
      </c>
      <c r="AT204" s="143" t="s">
        <v>147</v>
      </c>
      <c r="AU204" s="143" t="s">
        <v>82</v>
      </c>
      <c r="AY204" s="17" t="s">
        <v>144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80</v>
      </c>
      <c r="BK204" s="144">
        <f>ROUND(I204*H204,2)</f>
        <v>0</v>
      </c>
      <c r="BL204" s="17" t="s">
        <v>286</v>
      </c>
      <c r="BM204" s="143" t="s">
        <v>569</v>
      </c>
    </row>
    <row r="205" spans="2:65" s="1" customFormat="1" ht="37.9" customHeight="1">
      <c r="B205" s="131"/>
      <c r="C205" s="161" t="s">
        <v>411</v>
      </c>
      <c r="D205" s="161" t="s">
        <v>335</v>
      </c>
      <c r="E205" s="162" t="s">
        <v>810</v>
      </c>
      <c r="F205" s="163" t="s">
        <v>811</v>
      </c>
      <c r="G205" s="164" t="s">
        <v>712</v>
      </c>
      <c r="H205" s="165">
        <v>1</v>
      </c>
      <c r="I205" s="166"/>
      <c r="J205" s="167">
        <f>ROUND(I205*H205,2)</f>
        <v>0</v>
      </c>
      <c r="K205" s="163" t="s">
        <v>3</v>
      </c>
      <c r="L205" s="168"/>
      <c r="M205" s="169" t="s">
        <v>3</v>
      </c>
      <c r="N205" s="170" t="s">
        <v>43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338</v>
      </c>
      <c r="AT205" s="143" t="s">
        <v>335</v>
      </c>
      <c r="AU205" s="143" t="s">
        <v>82</v>
      </c>
      <c r="AY205" s="17" t="s">
        <v>144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80</v>
      </c>
      <c r="BK205" s="144">
        <f>ROUND(I205*H205,2)</f>
        <v>0</v>
      </c>
      <c r="BL205" s="17" t="s">
        <v>286</v>
      </c>
      <c r="BM205" s="143" t="s">
        <v>572</v>
      </c>
    </row>
    <row r="206" spans="2:65" s="12" customFormat="1">
      <c r="B206" s="154"/>
      <c r="D206" s="149" t="s">
        <v>212</v>
      </c>
      <c r="E206" s="155" t="s">
        <v>3</v>
      </c>
      <c r="F206" s="156" t="s">
        <v>717</v>
      </c>
      <c r="H206" s="157">
        <v>1</v>
      </c>
      <c r="I206" s="158"/>
      <c r="L206" s="154"/>
      <c r="M206" s="159"/>
      <c r="T206" s="160"/>
      <c r="AT206" s="155" t="s">
        <v>212</v>
      </c>
      <c r="AU206" s="155" t="s">
        <v>82</v>
      </c>
      <c r="AV206" s="12" t="s">
        <v>82</v>
      </c>
      <c r="AW206" s="12" t="s">
        <v>34</v>
      </c>
      <c r="AX206" s="12" t="s">
        <v>72</v>
      </c>
      <c r="AY206" s="155" t="s">
        <v>144</v>
      </c>
    </row>
    <row r="207" spans="2:65" s="14" customFormat="1">
      <c r="B207" s="179"/>
      <c r="D207" s="149" t="s">
        <v>212</v>
      </c>
      <c r="E207" s="180" t="s">
        <v>3</v>
      </c>
      <c r="F207" s="181" t="s">
        <v>488</v>
      </c>
      <c r="H207" s="182">
        <v>1</v>
      </c>
      <c r="I207" s="183"/>
      <c r="L207" s="179"/>
      <c r="M207" s="192"/>
      <c r="T207" s="193"/>
      <c r="AT207" s="180" t="s">
        <v>212</v>
      </c>
      <c r="AU207" s="180" t="s">
        <v>82</v>
      </c>
      <c r="AV207" s="14" t="s">
        <v>166</v>
      </c>
      <c r="AW207" s="14" t="s">
        <v>34</v>
      </c>
      <c r="AX207" s="14" t="s">
        <v>80</v>
      </c>
      <c r="AY207" s="180" t="s">
        <v>144</v>
      </c>
    </row>
    <row r="208" spans="2:65" s="11" customFormat="1" ht="22.9" customHeight="1">
      <c r="B208" s="119"/>
      <c r="D208" s="120" t="s">
        <v>71</v>
      </c>
      <c r="E208" s="129" t="s">
        <v>103</v>
      </c>
      <c r="F208" s="129" t="s">
        <v>812</v>
      </c>
      <c r="I208" s="122"/>
      <c r="J208" s="130">
        <f>BK208</f>
        <v>0</v>
      </c>
      <c r="L208" s="119"/>
      <c r="M208" s="124"/>
      <c r="P208" s="125">
        <f>SUM(P209:P217)</f>
        <v>0</v>
      </c>
      <c r="R208" s="125">
        <f>SUM(R209:R217)</f>
        <v>0</v>
      </c>
      <c r="T208" s="126">
        <f>SUM(T209:T217)</f>
        <v>0</v>
      </c>
      <c r="AR208" s="120" t="s">
        <v>80</v>
      </c>
      <c r="AT208" s="127" t="s">
        <v>71</v>
      </c>
      <c r="AU208" s="127" t="s">
        <v>80</v>
      </c>
      <c r="AY208" s="120" t="s">
        <v>144</v>
      </c>
      <c r="BK208" s="128">
        <f>SUM(BK209:BK217)</f>
        <v>0</v>
      </c>
    </row>
    <row r="209" spans="2:65" s="1" customFormat="1" ht="37.9" customHeight="1">
      <c r="B209" s="131"/>
      <c r="C209" s="132" t="s">
        <v>415</v>
      </c>
      <c r="D209" s="132" t="s">
        <v>147</v>
      </c>
      <c r="E209" s="133" t="s">
        <v>813</v>
      </c>
      <c r="F209" s="134" t="s">
        <v>814</v>
      </c>
      <c r="G209" s="135" t="s">
        <v>712</v>
      </c>
      <c r="H209" s="136">
        <v>2</v>
      </c>
      <c r="I209" s="137"/>
      <c r="J209" s="138">
        <f>ROUND(I209*H209,2)</f>
        <v>0</v>
      </c>
      <c r="K209" s="134" t="s">
        <v>3</v>
      </c>
      <c r="L209" s="32"/>
      <c r="M209" s="139" t="s">
        <v>3</v>
      </c>
      <c r="N209" s="140" t="s">
        <v>43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286</v>
      </c>
      <c r="AT209" s="143" t="s">
        <v>147</v>
      </c>
      <c r="AU209" s="143" t="s">
        <v>82</v>
      </c>
      <c r="AY209" s="17" t="s">
        <v>144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80</v>
      </c>
      <c r="BK209" s="144">
        <f>ROUND(I209*H209,2)</f>
        <v>0</v>
      </c>
      <c r="BL209" s="17" t="s">
        <v>286</v>
      </c>
      <c r="BM209" s="143" t="s">
        <v>575</v>
      </c>
    </row>
    <row r="210" spans="2:65" s="1" customFormat="1" ht="37.9" customHeight="1">
      <c r="B210" s="131"/>
      <c r="C210" s="161" t="s">
        <v>419</v>
      </c>
      <c r="D210" s="161" t="s">
        <v>335</v>
      </c>
      <c r="E210" s="162" t="s">
        <v>815</v>
      </c>
      <c r="F210" s="163" t="s">
        <v>816</v>
      </c>
      <c r="G210" s="164" t="s">
        <v>712</v>
      </c>
      <c r="H210" s="165">
        <v>2</v>
      </c>
      <c r="I210" s="166"/>
      <c r="J210" s="167">
        <f>ROUND(I210*H210,2)</f>
        <v>0</v>
      </c>
      <c r="K210" s="163" t="s">
        <v>3</v>
      </c>
      <c r="L210" s="168"/>
      <c r="M210" s="169" t="s">
        <v>3</v>
      </c>
      <c r="N210" s="170" t="s">
        <v>43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338</v>
      </c>
      <c r="AT210" s="143" t="s">
        <v>335</v>
      </c>
      <c r="AU210" s="143" t="s">
        <v>82</v>
      </c>
      <c r="AY210" s="17" t="s">
        <v>144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80</v>
      </c>
      <c r="BK210" s="144">
        <f>ROUND(I210*H210,2)</f>
        <v>0</v>
      </c>
      <c r="BL210" s="17" t="s">
        <v>286</v>
      </c>
      <c r="BM210" s="143" t="s">
        <v>578</v>
      </c>
    </row>
    <row r="211" spans="2:65" s="1" customFormat="1" ht="49.15" customHeight="1">
      <c r="B211" s="131"/>
      <c r="C211" s="161" t="s">
        <v>423</v>
      </c>
      <c r="D211" s="161" t="s">
        <v>335</v>
      </c>
      <c r="E211" s="162" t="s">
        <v>817</v>
      </c>
      <c r="F211" s="163" t="s">
        <v>818</v>
      </c>
      <c r="G211" s="164" t="s">
        <v>712</v>
      </c>
      <c r="H211" s="165">
        <v>2</v>
      </c>
      <c r="I211" s="166"/>
      <c r="J211" s="167">
        <f>ROUND(I211*H211,2)</f>
        <v>0</v>
      </c>
      <c r="K211" s="163" t="s">
        <v>3</v>
      </c>
      <c r="L211" s="168"/>
      <c r="M211" s="169" t="s">
        <v>3</v>
      </c>
      <c r="N211" s="170" t="s">
        <v>43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338</v>
      </c>
      <c r="AT211" s="143" t="s">
        <v>335</v>
      </c>
      <c r="AU211" s="143" t="s">
        <v>82</v>
      </c>
      <c r="AY211" s="17" t="s">
        <v>144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80</v>
      </c>
      <c r="BK211" s="144">
        <f>ROUND(I211*H211,2)</f>
        <v>0</v>
      </c>
      <c r="BL211" s="17" t="s">
        <v>286</v>
      </c>
      <c r="BM211" s="143" t="s">
        <v>581</v>
      </c>
    </row>
    <row r="212" spans="2:65" s="13" customFormat="1">
      <c r="B212" s="173"/>
      <c r="D212" s="149" t="s">
        <v>212</v>
      </c>
      <c r="E212" s="174" t="s">
        <v>3</v>
      </c>
      <c r="F212" s="175" t="s">
        <v>819</v>
      </c>
      <c r="H212" s="174" t="s">
        <v>3</v>
      </c>
      <c r="I212" s="176"/>
      <c r="L212" s="173"/>
      <c r="M212" s="177"/>
      <c r="T212" s="178"/>
      <c r="AT212" s="174" t="s">
        <v>212</v>
      </c>
      <c r="AU212" s="174" t="s">
        <v>82</v>
      </c>
      <c r="AV212" s="13" t="s">
        <v>80</v>
      </c>
      <c r="AW212" s="13" t="s">
        <v>34</v>
      </c>
      <c r="AX212" s="13" t="s">
        <v>72</v>
      </c>
      <c r="AY212" s="174" t="s">
        <v>144</v>
      </c>
    </row>
    <row r="213" spans="2:65" s="12" customFormat="1">
      <c r="B213" s="154"/>
      <c r="D213" s="149" t="s">
        <v>212</v>
      </c>
      <c r="E213" s="155" t="s">
        <v>3</v>
      </c>
      <c r="F213" s="156" t="s">
        <v>820</v>
      </c>
      <c r="H213" s="157">
        <v>2</v>
      </c>
      <c r="I213" s="158"/>
      <c r="L213" s="154"/>
      <c r="M213" s="159"/>
      <c r="T213" s="160"/>
      <c r="AT213" s="155" t="s">
        <v>212</v>
      </c>
      <c r="AU213" s="155" t="s">
        <v>82</v>
      </c>
      <c r="AV213" s="12" t="s">
        <v>82</v>
      </c>
      <c r="AW213" s="12" t="s">
        <v>34</v>
      </c>
      <c r="AX213" s="12" t="s">
        <v>72</v>
      </c>
      <c r="AY213" s="155" t="s">
        <v>144</v>
      </c>
    </row>
    <row r="214" spans="2:65" s="14" customFormat="1">
      <c r="B214" s="179"/>
      <c r="D214" s="149" t="s">
        <v>212</v>
      </c>
      <c r="E214" s="180" t="s">
        <v>3</v>
      </c>
      <c r="F214" s="181" t="s">
        <v>488</v>
      </c>
      <c r="H214" s="182">
        <v>2</v>
      </c>
      <c r="I214" s="183"/>
      <c r="L214" s="179"/>
      <c r="M214" s="192"/>
      <c r="T214" s="193"/>
      <c r="AT214" s="180" t="s">
        <v>212</v>
      </c>
      <c r="AU214" s="180" t="s">
        <v>82</v>
      </c>
      <c r="AV214" s="14" t="s">
        <v>166</v>
      </c>
      <c r="AW214" s="14" t="s">
        <v>34</v>
      </c>
      <c r="AX214" s="14" t="s">
        <v>80</v>
      </c>
      <c r="AY214" s="180" t="s">
        <v>144</v>
      </c>
    </row>
    <row r="215" spans="2:65" s="1" customFormat="1" ht="49.15" customHeight="1">
      <c r="B215" s="131"/>
      <c r="C215" s="161" t="s">
        <v>428</v>
      </c>
      <c r="D215" s="161" t="s">
        <v>335</v>
      </c>
      <c r="E215" s="162" t="s">
        <v>821</v>
      </c>
      <c r="F215" s="163" t="s">
        <v>822</v>
      </c>
      <c r="G215" s="164" t="s">
        <v>712</v>
      </c>
      <c r="H215" s="165">
        <v>1</v>
      </c>
      <c r="I215" s="166"/>
      <c r="J215" s="167">
        <f>ROUND(I215*H215,2)</f>
        <v>0</v>
      </c>
      <c r="K215" s="163" t="s">
        <v>3</v>
      </c>
      <c r="L215" s="168"/>
      <c r="M215" s="169" t="s">
        <v>3</v>
      </c>
      <c r="N215" s="170" t="s">
        <v>43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338</v>
      </c>
      <c r="AT215" s="143" t="s">
        <v>335</v>
      </c>
      <c r="AU215" s="143" t="s">
        <v>82</v>
      </c>
      <c r="AY215" s="17" t="s">
        <v>144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80</v>
      </c>
      <c r="BK215" s="144">
        <f>ROUND(I215*H215,2)</f>
        <v>0</v>
      </c>
      <c r="BL215" s="17" t="s">
        <v>286</v>
      </c>
      <c r="BM215" s="143" t="s">
        <v>584</v>
      </c>
    </row>
    <row r="216" spans="2:65" s="12" customFormat="1">
      <c r="B216" s="154"/>
      <c r="D216" s="149" t="s">
        <v>212</v>
      </c>
      <c r="E216" s="155" t="s">
        <v>3</v>
      </c>
      <c r="F216" s="156" t="s">
        <v>731</v>
      </c>
      <c r="H216" s="157">
        <v>1</v>
      </c>
      <c r="I216" s="158"/>
      <c r="L216" s="154"/>
      <c r="M216" s="159"/>
      <c r="T216" s="160"/>
      <c r="AT216" s="155" t="s">
        <v>212</v>
      </c>
      <c r="AU216" s="155" t="s">
        <v>82</v>
      </c>
      <c r="AV216" s="12" t="s">
        <v>82</v>
      </c>
      <c r="AW216" s="12" t="s">
        <v>34</v>
      </c>
      <c r="AX216" s="12" t="s">
        <v>72</v>
      </c>
      <c r="AY216" s="155" t="s">
        <v>144</v>
      </c>
    </row>
    <row r="217" spans="2:65" s="14" customFormat="1">
      <c r="B217" s="179"/>
      <c r="D217" s="149" t="s">
        <v>212</v>
      </c>
      <c r="E217" s="180" t="s">
        <v>3</v>
      </c>
      <c r="F217" s="181" t="s">
        <v>488</v>
      </c>
      <c r="H217" s="182">
        <v>1</v>
      </c>
      <c r="I217" s="183"/>
      <c r="L217" s="179"/>
      <c r="M217" s="192"/>
      <c r="T217" s="193"/>
      <c r="AT217" s="180" t="s">
        <v>212</v>
      </c>
      <c r="AU217" s="180" t="s">
        <v>82</v>
      </c>
      <c r="AV217" s="14" t="s">
        <v>166</v>
      </c>
      <c r="AW217" s="14" t="s">
        <v>34</v>
      </c>
      <c r="AX217" s="14" t="s">
        <v>80</v>
      </c>
      <c r="AY217" s="180" t="s">
        <v>144</v>
      </c>
    </row>
    <row r="218" spans="2:65" s="11" customFormat="1" ht="22.9" customHeight="1">
      <c r="B218" s="119"/>
      <c r="D218" s="120" t="s">
        <v>71</v>
      </c>
      <c r="E218" s="129" t="s">
        <v>106</v>
      </c>
      <c r="F218" s="129" t="s">
        <v>726</v>
      </c>
      <c r="I218" s="122"/>
      <c r="J218" s="130">
        <f>BK218</f>
        <v>0</v>
      </c>
      <c r="L218" s="119"/>
      <c r="M218" s="124"/>
      <c r="P218" s="125">
        <f>SUM(P219:P223)</f>
        <v>0</v>
      </c>
      <c r="R218" s="125">
        <f>SUM(R219:R223)</f>
        <v>0</v>
      </c>
      <c r="T218" s="126">
        <f>SUM(T219:T223)</f>
        <v>0</v>
      </c>
      <c r="AR218" s="120" t="s">
        <v>80</v>
      </c>
      <c r="AT218" s="127" t="s">
        <v>71</v>
      </c>
      <c r="AU218" s="127" t="s">
        <v>80</v>
      </c>
      <c r="AY218" s="120" t="s">
        <v>144</v>
      </c>
      <c r="BK218" s="128">
        <f>SUM(BK219:BK223)</f>
        <v>0</v>
      </c>
    </row>
    <row r="219" spans="2:65" s="1" customFormat="1" ht="37.9" customHeight="1">
      <c r="B219" s="131"/>
      <c r="C219" s="132" t="s">
        <v>436</v>
      </c>
      <c r="D219" s="132" t="s">
        <v>147</v>
      </c>
      <c r="E219" s="133" t="s">
        <v>727</v>
      </c>
      <c r="F219" s="134" t="s">
        <v>728</v>
      </c>
      <c r="G219" s="135" t="s">
        <v>712</v>
      </c>
      <c r="H219" s="136">
        <v>2</v>
      </c>
      <c r="I219" s="137"/>
      <c r="J219" s="138">
        <f>ROUND(I219*H219,2)</f>
        <v>0</v>
      </c>
      <c r="K219" s="134" t="s">
        <v>3</v>
      </c>
      <c r="L219" s="32"/>
      <c r="M219" s="139" t="s">
        <v>3</v>
      </c>
      <c r="N219" s="140" t="s">
        <v>43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286</v>
      </c>
      <c r="AT219" s="143" t="s">
        <v>147</v>
      </c>
      <c r="AU219" s="143" t="s">
        <v>82</v>
      </c>
      <c r="AY219" s="17" t="s">
        <v>144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80</v>
      </c>
      <c r="BK219" s="144">
        <f>ROUND(I219*H219,2)</f>
        <v>0</v>
      </c>
      <c r="BL219" s="17" t="s">
        <v>286</v>
      </c>
      <c r="BM219" s="143" t="s">
        <v>587</v>
      </c>
    </row>
    <row r="220" spans="2:65" s="1" customFormat="1" ht="76.349999999999994" customHeight="1">
      <c r="B220" s="131"/>
      <c r="C220" s="161" t="s">
        <v>441</v>
      </c>
      <c r="D220" s="161" t="s">
        <v>335</v>
      </c>
      <c r="E220" s="162" t="s">
        <v>729</v>
      </c>
      <c r="F220" s="163" t="s">
        <v>730</v>
      </c>
      <c r="G220" s="164" t="s">
        <v>712</v>
      </c>
      <c r="H220" s="165">
        <v>2</v>
      </c>
      <c r="I220" s="166"/>
      <c r="J220" s="167">
        <f>ROUND(I220*H220,2)</f>
        <v>0</v>
      </c>
      <c r="K220" s="163" t="s">
        <v>3</v>
      </c>
      <c r="L220" s="168"/>
      <c r="M220" s="169" t="s">
        <v>3</v>
      </c>
      <c r="N220" s="170" t="s">
        <v>43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338</v>
      </c>
      <c r="AT220" s="143" t="s">
        <v>335</v>
      </c>
      <c r="AU220" s="143" t="s">
        <v>82</v>
      </c>
      <c r="AY220" s="17" t="s">
        <v>144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80</v>
      </c>
      <c r="BK220" s="144">
        <f>ROUND(I220*H220,2)</f>
        <v>0</v>
      </c>
      <c r="BL220" s="17" t="s">
        <v>286</v>
      </c>
      <c r="BM220" s="143" t="s">
        <v>590</v>
      </c>
    </row>
    <row r="221" spans="2:65" s="13" customFormat="1">
      <c r="B221" s="173"/>
      <c r="D221" s="149" t="s">
        <v>212</v>
      </c>
      <c r="E221" s="174" t="s">
        <v>3</v>
      </c>
      <c r="F221" s="175" t="s">
        <v>823</v>
      </c>
      <c r="H221" s="174" t="s">
        <v>3</v>
      </c>
      <c r="I221" s="176"/>
      <c r="L221" s="173"/>
      <c r="M221" s="177"/>
      <c r="T221" s="178"/>
      <c r="AT221" s="174" t="s">
        <v>212</v>
      </c>
      <c r="AU221" s="174" t="s">
        <v>82</v>
      </c>
      <c r="AV221" s="13" t="s">
        <v>80</v>
      </c>
      <c r="AW221" s="13" t="s">
        <v>34</v>
      </c>
      <c r="AX221" s="13" t="s">
        <v>72</v>
      </c>
      <c r="AY221" s="174" t="s">
        <v>144</v>
      </c>
    </row>
    <row r="222" spans="2:65" s="12" customFormat="1">
      <c r="B222" s="154"/>
      <c r="D222" s="149" t="s">
        <v>212</v>
      </c>
      <c r="E222" s="155" t="s">
        <v>3</v>
      </c>
      <c r="F222" s="156" t="s">
        <v>824</v>
      </c>
      <c r="H222" s="157">
        <v>2</v>
      </c>
      <c r="I222" s="158"/>
      <c r="L222" s="154"/>
      <c r="M222" s="159"/>
      <c r="T222" s="160"/>
      <c r="AT222" s="155" t="s">
        <v>212</v>
      </c>
      <c r="AU222" s="155" t="s">
        <v>82</v>
      </c>
      <c r="AV222" s="12" t="s">
        <v>82</v>
      </c>
      <c r="AW222" s="12" t="s">
        <v>34</v>
      </c>
      <c r="AX222" s="12" t="s">
        <v>72</v>
      </c>
      <c r="AY222" s="155" t="s">
        <v>144</v>
      </c>
    </row>
    <row r="223" spans="2:65" s="14" customFormat="1">
      <c r="B223" s="179"/>
      <c r="D223" s="149" t="s">
        <v>212</v>
      </c>
      <c r="E223" s="180" t="s">
        <v>3</v>
      </c>
      <c r="F223" s="181" t="s">
        <v>488</v>
      </c>
      <c r="H223" s="182">
        <v>2</v>
      </c>
      <c r="I223" s="183"/>
      <c r="L223" s="179"/>
      <c r="M223" s="192"/>
      <c r="T223" s="193"/>
      <c r="AT223" s="180" t="s">
        <v>212</v>
      </c>
      <c r="AU223" s="180" t="s">
        <v>82</v>
      </c>
      <c r="AV223" s="14" t="s">
        <v>166</v>
      </c>
      <c r="AW223" s="14" t="s">
        <v>34</v>
      </c>
      <c r="AX223" s="14" t="s">
        <v>80</v>
      </c>
      <c r="AY223" s="180" t="s">
        <v>144</v>
      </c>
    </row>
    <row r="224" spans="2:65" s="11" customFormat="1" ht="25.9" customHeight="1">
      <c r="B224" s="119"/>
      <c r="D224" s="120" t="s">
        <v>71</v>
      </c>
      <c r="E224" s="121" t="s">
        <v>109</v>
      </c>
      <c r="F224" s="121" t="s">
        <v>825</v>
      </c>
      <c r="I224" s="122"/>
      <c r="J224" s="123">
        <f>BK224</f>
        <v>0</v>
      </c>
      <c r="L224" s="119"/>
      <c r="M224" s="124"/>
      <c r="P224" s="125">
        <f>SUM(P225:P229)</f>
        <v>0</v>
      </c>
      <c r="R224" s="125">
        <f>SUM(R225:R229)</f>
        <v>0</v>
      </c>
      <c r="T224" s="126">
        <f>SUM(T225:T229)</f>
        <v>0</v>
      </c>
      <c r="AR224" s="120" t="s">
        <v>80</v>
      </c>
      <c r="AT224" s="127" t="s">
        <v>71</v>
      </c>
      <c r="AU224" s="127" t="s">
        <v>72</v>
      </c>
      <c r="AY224" s="120" t="s">
        <v>144</v>
      </c>
      <c r="BK224" s="128">
        <f>SUM(BK225:BK229)</f>
        <v>0</v>
      </c>
    </row>
    <row r="225" spans="2:65" s="1" customFormat="1" ht="33" customHeight="1">
      <c r="B225" s="131"/>
      <c r="C225" s="132" t="s">
        <v>446</v>
      </c>
      <c r="D225" s="132" t="s">
        <v>147</v>
      </c>
      <c r="E225" s="133" t="s">
        <v>826</v>
      </c>
      <c r="F225" s="134" t="s">
        <v>827</v>
      </c>
      <c r="G225" s="135" t="s">
        <v>712</v>
      </c>
      <c r="H225" s="136">
        <v>4</v>
      </c>
      <c r="I225" s="137"/>
      <c r="J225" s="138">
        <f>ROUND(I225*H225,2)</f>
        <v>0</v>
      </c>
      <c r="K225" s="134" t="s">
        <v>713</v>
      </c>
      <c r="L225" s="32"/>
      <c r="M225" s="139" t="s">
        <v>3</v>
      </c>
      <c r="N225" s="140" t="s">
        <v>43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286</v>
      </c>
      <c r="AT225" s="143" t="s">
        <v>147</v>
      </c>
      <c r="AU225" s="143" t="s">
        <v>80</v>
      </c>
      <c r="AY225" s="17" t="s">
        <v>144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80</v>
      </c>
      <c r="BK225" s="144">
        <f>ROUND(I225*H225,2)</f>
        <v>0</v>
      </c>
      <c r="BL225" s="17" t="s">
        <v>286</v>
      </c>
      <c r="BM225" s="143" t="s">
        <v>593</v>
      </c>
    </row>
    <row r="226" spans="2:65" s="1" customFormat="1">
      <c r="B226" s="32"/>
      <c r="D226" s="145" t="s">
        <v>186</v>
      </c>
      <c r="F226" s="146" t="s">
        <v>828</v>
      </c>
      <c r="I226" s="147"/>
      <c r="L226" s="32"/>
      <c r="M226" s="148"/>
      <c r="T226" s="53"/>
      <c r="AT226" s="17" t="s">
        <v>186</v>
      </c>
      <c r="AU226" s="17" t="s">
        <v>80</v>
      </c>
    </row>
    <row r="227" spans="2:65" s="1" customFormat="1" ht="33" customHeight="1">
      <c r="B227" s="131"/>
      <c r="C227" s="161" t="s">
        <v>452</v>
      </c>
      <c r="D227" s="161" t="s">
        <v>335</v>
      </c>
      <c r="E227" s="162" t="s">
        <v>829</v>
      </c>
      <c r="F227" s="163" t="s">
        <v>830</v>
      </c>
      <c r="G227" s="164" t="s">
        <v>712</v>
      </c>
      <c r="H227" s="165">
        <v>4</v>
      </c>
      <c r="I227" s="166"/>
      <c r="J227" s="167">
        <f>ROUND(I227*H227,2)</f>
        <v>0</v>
      </c>
      <c r="K227" s="163" t="s">
        <v>3</v>
      </c>
      <c r="L227" s="168"/>
      <c r="M227" s="169" t="s">
        <v>3</v>
      </c>
      <c r="N227" s="170" t="s">
        <v>43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338</v>
      </c>
      <c r="AT227" s="143" t="s">
        <v>335</v>
      </c>
      <c r="AU227" s="143" t="s">
        <v>80</v>
      </c>
      <c r="AY227" s="17" t="s">
        <v>144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80</v>
      </c>
      <c r="BK227" s="144">
        <f>ROUND(I227*H227,2)</f>
        <v>0</v>
      </c>
      <c r="BL227" s="17" t="s">
        <v>286</v>
      </c>
      <c r="BM227" s="143" t="s">
        <v>596</v>
      </c>
    </row>
    <row r="228" spans="2:65" s="12" customFormat="1">
      <c r="B228" s="154"/>
      <c r="D228" s="149" t="s">
        <v>212</v>
      </c>
      <c r="E228" s="155" t="s">
        <v>3</v>
      </c>
      <c r="F228" s="156" t="s">
        <v>831</v>
      </c>
      <c r="H228" s="157">
        <v>4</v>
      </c>
      <c r="I228" s="158"/>
      <c r="L228" s="154"/>
      <c r="M228" s="159"/>
      <c r="T228" s="160"/>
      <c r="AT228" s="155" t="s">
        <v>212</v>
      </c>
      <c r="AU228" s="155" t="s">
        <v>80</v>
      </c>
      <c r="AV228" s="12" t="s">
        <v>82</v>
      </c>
      <c r="AW228" s="12" t="s">
        <v>34</v>
      </c>
      <c r="AX228" s="12" t="s">
        <v>72</v>
      </c>
      <c r="AY228" s="155" t="s">
        <v>144</v>
      </c>
    </row>
    <row r="229" spans="2:65" s="14" customFormat="1">
      <c r="B229" s="179"/>
      <c r="D229" s="149" t="s">
        <v>212</v>
      </c>
      <c r="E229" s="180" t="s">
        <v>3</v>
      </c>
      <c r="F229" s="181" t="s">
        <v>488</v>
      </c>
      <c r="H229" s="182">
        <v>4</v>
      </c>
      <c r="I229" s="183"/>
      <c r="L229" s="179"/>
      <c r="M229" s="192"/>
      <c r="T229" s="193"/>
      <c r="AT229" s="180" t="s">
        <v>212</v>
      </c>
      <c r="AU229" s="180" t="s">
        <v>80</v>
      </c>
      <c r="AV229" s="14" t="s">
        <v>166</v>
      </c>
      <c r="AW229" s="14" t="s">
        <v>34</v>
      </c>
      <c r="AX229" s="14" t="s">
        <v>80</v>
      </c>
      <c r="AY229" s="180" t="s">
        <v>144</v>
      </c>
    </row>
    <row r="230" spans="2:65" s="11" customFormat="1" ht="25.9" customHeight="1">
      <c r="B230" s="119"/>
      <c r="D230" s="120" t="s">
        <v>71</v>
      </c>
      <c r="E230" s="121" t="s">
        <v>112</v>
      </c>
      <c r="F230" s="121" t="s">
        <v>832</v>
      </c>
      <c r="I230" s="122"/>
      <c r="J230" s="123">
        <f>BK230</f>
        <v>0</v>
      </c>
      <c r="L230" s="119"/>
      <c r="M230" s="124"/>
      <c r="P230" s="125">
        <f>SUM(P231:P291)</f>
        <v>0</v>
      </c>
      <c r="R230" s="125">
        <f>SUM(R231:R291)</f>
        <v>0</v>
      </c>
      <c r="T230" s="126">
        <f>SUM(T231:T291)</f>
        <v>0</v>
      </c>
      <c r="AR230" s="120" t="s">
        <v>80</v>
      </c>
      <c r="AT230" s="127" t="s">
        <v>71</v>
      </c>
      <c r="AU230" s="127" t="s">
        <v>72</v>
      </c>
      <c r="AY230" s="120" t="s">
        <v>144</v>
      </c>
      <c r="BK230" s="128">
        <f>SUM(BK231:BK291)</f>
        <v>0</v>
      </c>
    </row>
    <row r="231" spans="2:65" s="1" customFormat="1" ht="37.9" customHeight="1">
      <c r="B231" s="131"/>
      <c r="C231" s="132" t="s">
        <v>459</v>
      </c>
      <c r="D231" s="132" t="s">
        <v>147</v>
      </c>
      <c r="E231" s="133" t="s">
        <v>743</v>
      </c>
      <c r="F231" s="134" t="s">
        <v>744</v>
      </c>
      <c r="G231" s="135" t="s">
        <v>209</v>
      </c>
      <c r="H231" s="136">
        <v>345</v>
      </c>
      <c r="I231" s="137"/>
      <c r="J231" s="138">
        <f>ROUND(I231*H231,2)</f>
        <v>0</v>
      </c>
      <c r="K231" s="134" t="s">
        <v>713</v>
      </c>
      <c r="L231" s="32"/>
      <c r="M231" s="139" t="s">
        <v>3</v>
      </c>
      <c r="N231" s="140" t="s">
        <v>43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286</v>
      </c>
      <c r="AT231" s="143" t="s">
        <v>147</v>
      </c>
      <c r="AU231" s="143" t="s">
        <v>80</v>
      </c>
      <c r="AY231" s="17" t="s">
        <v>144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80</v>
      </c>
      <c r="BK231" s="144">
        <f>ROUND(I231*H231,2)</f>
        <v>0</v>
      </c>
      <c r="BL231" s="17" t="s">
        <v>286</v>
      </c>
      <c r="BM231" s="143" t="s">
        <v>599</v>
      </c>
    </row>
    <row r="232" spans="2:65" s="1" customFormat="1">
      <c r="B232" s="32"/>
      <c r="D232" s="145" t="s">
        <v>186</v>
      </c>
      <c r="F232" s="146" t="s">
        <v>745</v>
      </c>
      <c r="I232" s="147"/>
      <c r="L232" s="32"/>
      <c r="M232" s="148"/>
      <c r="T232" s="53"/>
      <c r="AT232" s="17" t="s">
        <v>186</v>
      </c>
      <c r="AU232" s="17" t="s">
        <v>80</v>
      </c>
    </row>
    <row r="233" spans="2:65" s="1" customFormat="1" ht="16.5" customHeight="1">
      <c r="B233" s="131"/>
      <c r="C233" s="161" t="s">
        <v>465</v>
      </c>
      <c r="D233" s="161" t="s">
        <v>335</v>
      </c>
      <c r="E233" s="162" t="s">
        <v>833</v>
      </c>
      <c r="F233" s="163" t="s">
        <v>834</v>
      </c>
      <c r="G233" s="164" t="s">
        <v>209</v>
      </c>
      <c r="H233" s="165">
        <v>130</v>
      </c>
      <c r="I233" s="166"/>
      <c r="J233" s="167">
        <f>ROUND(I233*H233,2)</f>
        <v>0</v>
      </c>
      <c r="K233" s="163" t="s">
        <v>3</v>
      </c>
      <c r="L233" s="168"/>
      <c r="M233" s="169" t="s">
        <v>3</v>
      </c>
      <c r="N233" s="170" t="s">
        <v>43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338</v>
      </c>
      <c r="AT233" s="143" t="s">
        <v>335</v>
      </c>
      <c r="AU233" s="143" t="s">
        <v>80</v>
      </c>
      <c r="AY233" s="17" t="s">
        <v>144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80</v>
      </c>
      <c r="BK233" s="144">
        <f>ROUND(I233*H233,2)</f>
        <v>0</v>
      </c>
      <c r="BL233" s="17" t="s">
        <v>286</v>
      </c>
      <c r="BM233" s="143" t="s">
        <v>603</v>
      </c>
    </row>
    <row r="234" spans="2:65" s="12" customFormat="1">
      <c r="B234" s="154"/>
      <c r="D234" s="149" t="s">
        <v>212</v>
      </c>
      <c r="E234" s="155" t="s">
        <v>3</v>
      </c>
      <c r="F234" s="156" t="s">
        <v>835</v>
      </c>
      <c r="H234" s="157">
        <v>100</v>
      </c>
      <c r="I234" s="158"/>
      <c r="L234" s="154"/>
      <c r="M234" s="159"/>
      <c r="T234" s="160"/>
      <c r="AT234" s="155" t="s">
        <v>212</v>
      </c>
      <c r="AU234" s="155" t="s">
        <v>80</v>
      </c>
      <c r="AV234" s="12" t="s">
        <v>82</v>
      </c>
      <c r="AW234" s="12" t="s">
        <v>34</v>
      </c>
      <c r="AX234" s="12" t="s">
        <v>72</v>
      </c>
      <c r="AY234" s="155" t="s">
        <v>144</v>
      </c>
    </row>
    <row r="235" spans="2:65" s="14" customFormat="1">
      <c r="B235" s="179"/>
      <c r="D235" s="149" t="s">
        <v>212</v>
      </c>
      <c r="E235" s="180" t="s">
        <v>3</v>
      </c>
      <c r="F235" s="181" t="s">
        <v>488</v>
      </c>
      <c r="H235" s="182">
        <v>100</v>
      </c>
      <c r="I235" s="183"/>
      <c r="L235" s="179"/>
      <c r="M235" s="192"/>
      <c r="T235" s="193"/>
      <c r="AT235" s="180" t="s">
        <v>212</v>
      </c>
      <c r="AU235" s="180" t="s">
        <v>80</v>
      </c>
      <c r="AV235" s="14" t="s">
        <v>166</v>
      </c>
      <c r="AW235" s="14" t="s">
        <v>34</v>
      </c>
      <c r="AX235" s="14" t="s">
        <v>80</v>
      </c>
      <c r="AY235" s="180" t="s">
        <v>144</v>
      </c>
    </row>
    <row r="236" spans="2:65" s="12" customFormat="1">
      <c r="B236" s="154"/>
      <c r="D236" s="149" t="s">
        <v>212</v>
      </c>
      <c r="F236" s="156" t="s">
        <v>836</v>
      </c>
      <c r="H236" s="157">
        <v>130</v>
      </c>
      <c r="I236" s="158"/>
      <c r="L236" s="154"/>
      <c r="M236" s="159"/>
      <c r="T236" s="160"/>
      <c r="AT236" s="155" t="s">
        <v>212</v>
      </c>
      <c r="AU236" s="155" t="s">
        <v>80</v>
      </c>
      <c r="AV236" s="12" t="s">
        <v>82</v>
      </c>
      <c r="AW236" s="12" t="s">
        <v>4</v>
      </c>
      <c r="AX236" s="12" t="s">
        <v>80</v>
      </c>
      <c r="AY236" s="155" t="s">
        <v>144</v>
      </c>
    </row>
    <row r="237" spans="2:65" s="1" customFormat="1" ht="24.2" customHeight="1">
      <c r="B237" s="131"/>
      <c r="C237" s="161" t="s">
        <v>470</v>
      </c>
      <c r="D237" s="161" t="s">
        <v>335</v>
      </c>
      <c r="E237" s="162" t="s">
        <v>837</v>
      </c>
      <c r="F237" s="163" t="s">
        <v>838</v>
      </c>
      <c r="G237" s="164" t="s">
        <v>209</v>
      </c>
      <c r="H237" s="165">
        <v>6.5</v>
      </c>
      <c r="I237" s="166"/>
      <c r="J237" s="167">
        <f>ROUND(I237*H237,2)</f>
        <v>0</v>
      </c>
      <c r="K237" s="163" t="s">
        <v>3</v>
      </c>
      <c r="L237" s="168"/>
      <c r="M237" s="169" t="s">
        <v>3</v>
      </c>
      <c r="N237" s="170" t="s">
        <v>43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338</v>
      </c>
      <c r="AT237" s="143" t="s">
        <v>335</v>
      </c>
      <c r="AU237" s="143" t="s">
        <v>80</v>
      </c>
      <c r="AY237" s="17" t="s">
        <v>144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80</v>
      </c>
      <c r="BK237" s="144">
        <f>ROUND(I237*H237,2)</f>
        <v>0</v>
      </c>
      <c r="BL237" s="17" t="s">
        <v>286</v>
      </c>
      <c r="BM237" s="143" t="s">
        <v>606</v>
      </c>
    </row>
    <row r="238" spans="2:65" s="12" customFormat="1">
      <c r="B238" s="154"/>
      <c r="D238" s="149" t="s">
        <v>212</v>
      </c>
      <c r="E238" s="155" t="s">
        <v>3</v>
      </c>
      <c r="F238" s="156" t="s">
        <v>748</v>
      </c>
      <c r="H238" s="157">
        <v>5</v>
      </c>
      <c r="I238" s="158"/>
      <c r="L238" s="154"/>
      <c r="M238" s="159"/>
      <c r="T238" s="160"/>
      <c r="AT238" s="155" t="s">
        <v>212</v>
      </c>
      <c r="AU238" s="155" t="s">
        <v>80</v>
      </c>
      <c r="AV238" s="12" t="s">
        <v>82</v>
      </c>
      <c r="AW238" s="12" t="s">
        <v>34</v>
      </c>
      <c r="AX238" s="12" t="s">
        <v>72</v>
      </c>
      <c r="AY238" s="155" t="s">
        <v>144</v>
      </c>
    </row>
    <row r="239" spans="2:65" s="14" customFormat="1">
      <c r="B239" s="179"/>
      <c r="D239" s="149" t="s">
        <v>212</v>
      </c>
      <c r="E239" s="180" t="s">
        <v>3</v>
      </c>
      <c r="F239" s="181" t="s">
        <v>488</v>
      </c>
      <c r="H239" s="182">
        <v>5</v>
      </c>
      <c r="I239" s="183"/>
      <c r="L239" s="179"/>
      <c r="M239" s="192"/>
      <c r="T239" s="193"/>
      <c r="AT239" s="180" t="s">
        <v>212</v>
      </c>
      <c r="AU239" s="180" t="s">
        <v>80</v>
      </c>
      <c r="AV239" s="14" t="s">
        <v>166</v>
      </c>
      <c r="AW239" s="14" t="s">
        <v>34</v>
      </c>
      <c r="AX239" s="14" t="s">
        <v>80</v>
      </c>
      <c r="AY239" s="180" t="s">
        <v>144</v>
      </c>
    </row>
    <row r="240" spans="2:65" s="12" customFormat="1">
      <c r="B240" s="154"/>
      <c r="D240" s="149" t="s">
        <v>212</v>
      </c>
      <c r="F240" s="156" t="s">
        <v>749</v>
      </c>
      <c r="H240" s="157">
        <v>6.5</v>
      </c>
      <c r="I240" s="158"/>
      <c r="L240" s="154"/>
      <c r="M240" s="159"/>
      <c r="T240" s="160"/>
      <c r="AT240" s="155" t="s">
        <v>212</v>
      </c>
      <c r="AU240" s="155" t="s">
        <v>80</v>
      </c>
      <c r="AV240" s="12" t="s">
        <v>82</v>
      </c>
      <c r="AW240" s="12" t="s">
        <v>4</v>
      </c>
      <c r="AX240" s="12" t="s">
        <v>80</v>
      </c>
      <c r="AY240" s="155" t="s">
        <v>144</v>
      </c>
    </row>
    <row r="241" spans="2:65" s="1" customFormat="1" ht="24.2" customHeight="1">
      <c r="B241" s="131"/>
      <c r="C241" s="161" t="s">
        <v>475</v>
      </c>
      <c r="D241" s="161" t="s">
        <v>335</v>
      </c>
      <c r="E241" s="162" t="s">
        <v>839</v>
      </c>
      <c r="F241" s="163" t="s">
        <v>840</v>
      </c>
      <c r="G241" s="164" t="s">
        <v>209</v>
      </c>
      <c r="H241" s="165">
        <v>52</v>
      </c>
      <c r="I241" s="166"/>
      <c r="J241" s="167">
        <f>ROUND(I241*H241,2)</f>
        <v>0</v>
      </c>
      <c r="K241" s="163" t="s">
        <v>3</v>
      </c>
      <c r="L241" s="168"/>
      <c r="M241" s="169" t="s">
        <v>3</v>
      </c>
      <c r="N241" s="170" t="s">
        <v>43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338</v>
      </c>
      <c r="AT241" s="143" t="s">
        <v>335</v>
      </c>
      <c r="AU241" s="143" t="s">
        <v>80</v>
      </c>
      <c r="AY241" s="17" t="s">
        <v>144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80</v>
      </c>
      <c r="BK241" s="144">
        <f>ROUND(I241*H241,2)</f>
        <v>0</v>
      </c>
      <c r="BL241" s="17" t="s">
        <v>286</v>
      </c>
      <c r="BM241" s="143" t="s">
        <v>609</v>
      </c>
    </row>
    <row r="242" spans="2:65" s="12" customFormat="1">
      <c r="B242" s="154"/>
      <c r="D242" s="149" t="s">
        <v>212</v>
      </c>
      <c r="E242" s="155" t="s">
        <v>3</v>
      </c>
      <c r="F242" s="156" t="s">
        <v>841</v>
      </c>
      <c r="H242" s="157">
        <v>40</v>
      </c>
      <c r="I242" s="158"/>
      <c r="L242" s="154"/>
      <c r="M242" s="159"/>
      <c r="T242" s="160"/>
      <c r="AT242" s="155" t="s">
        <v>212</v>
      </c>
      <c r="AU242" s="155" t="s">
        <v>80</v>
      </c>
      <c r="AV242" s="12" t="s">
        <v>82</v>
      </c>
      <c r="AW242" s="12" t="s">
        <v>34</v>
      </c>
      <c r="AX242" s="12" t="s">
        <v>72</v>
      </c>
      <c r="AY242" s="155" t="s">
        <v>144</v>
      </c>
    </row>
    <row r="243" spans="2:65" s="14" customFormat="1">
      <c r="B243" s="179"/>
      <c r="D243" s="149" t="s">
        <v>212</v>
      </c>
      <c r="E243" s="180" t="s">
        <v>3</v>
      </c>
      <c r="F243" s="181" t="s">
        <v>488</v>
      </c>
      <c r="H243" s="182">
        <v>40</v>
      </c>
      <c r="I243" s="183"/>
      <c r="L243" s="179"/>
      <c r="M243" s="192"/>
      <c r="T243" s="193"/>
      <c r="AT243" s="180" t="s">
        <v>212</v>
      </c>
      <c r="AU243" s="180" t="s">
        <v>80</v>
      </c>
      <c r="AV243" s="14" t="s">
        <v>166</v>
      </c>
      <c r="AW243" s="14" t="s">
        <v>34</v>
      </c>
      <c r="AX243" s="14" t="s">
        <v>80</v>
      </c>
      <c r="AY243" s="180" t="s">
        <v>144</v>
      </c>
    </row>
    <row r="244" spans="2:65" s="12" customFormat="1">
      <c r="B244" s="154"/>
      <c r="D244" s="149" t="s">
        <v>212</v>
      </c>
      <c r="F244" s="156" t="s">
        <v>842</v>
      </c>
      <c r="H244" s="157">
        <v>52</v>
      </c>
      <c r="I244" s="158"/>
      <c r="L244" s="154"/>
      <c r="M244" s="159"/>
      <c r="T244" s="160"/>
      <c r="AT244" s="155" t="s">
        <v>212</v>
      </c>
      <c r="AU244" s="155" t="s">
        <v>80</v>
      </c>
      <c r="AV244" s="12" t="s">
        <v>82</v>
      </c>
      <c r="AW244" s="12" t="s">
        <v>4</v>
      </c>
      <c r="AX244" s="12" t="s">
        <v>80</v>
      </c>
      <c r="AY244" s="155" t="s">
        <v>144</v>
      </c>
    </row>
    <row r="245" spans="2:65" s="1" customFormat="1" ht="24.2" customHeight="1">
      <c r="B245" s="131"/>
      <c r="C245" s="161" t="s">
        <v>610</v>
      </c>
      <c r="D245" s="161" t="s">
        <v>335</v>
      </c>
      <c r="E245" s="162" t="s">
        <v>843</v>
      </c>
      <c r="F245" s="163" t="s">
        <v>844</v>
      </c>
      <c r="G245" s="164" t="s">
        <v>209</v>
      </c>
      <c r="H245" s="165">
        <v>260</v>
      </c>
      <c r="I245" s="166"/>
      <c r="J245" s="167">
        <f>ROUND(I245*H245,2)</f>
        <v>0</v>
      </c>
      <c r="K245" s="163" t="s">
        <v>3</v>
      </c>
      <c r="L245" s="168"/>
      <c r="M245" s="169" t="s">
        <v>3</v>
      </c>
      <c r="N245" s="170" t="s">
        <v>43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338</v>
      </c>
      <c r="AT245" s="143" t="s">
        <v>335</v>
      </c>
      <c r="AU245" s="143" t="s">
        <v>80</v>
      </c>
      <c r="AY245" s="17" t="s">
        <v>144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80</v>
      </c>
      <c r="BK245" s="144">
        <f>ROUND(I245*H245,2)</f>
        <v>0</v>
      </c>
      <c r="BL245" s="17" t="s">
        <v>286</v>
      </c>
      <c r="BM245" s="143" t="s">
        <v>613</v>
      </c>
    </row>
    <row r="246" spans="2:65" s="12" customFormat="1">
      <c r="B246" s="154"/>
      <c r="D246" s="149" t="s">
        <v>212</v>
      </c>
      <c r="E246" s="155" t="s">
        <v>3</v>
      </c>
      <c r="F246" s="156" t="s">
        <v>845</v>
      </c>
      <c r="H246" s="157">
        <v>200</v>
      </c>
      <c r="I246" s="158"/>
      <c r="L246" s="154"/>
      <c r="M246" s="159"/>
      <c r="T246" s="160"/>
      <c r="AT246" s="155" t="s">
        <v>212</v>
      </c>
      <c r="AU246" s="155" t="s">
        <v>80</v>
      </c>
      <c r="AV246" s="12" t="s">
        <v>82</v>
      </c>
      <c r="AW246" s="12" t="s">
        <v>34</v>
      </c>
      <c r="AX246" s="12" t="s">
        <v>72</v>
      </c>
      <c r="AY246" s="155" t="s">
        <v>144</v>
      </c>
    </row>
    <row r="247" spans="2:65" s="14" customFormat="1">
      <c r="B247" s="179"/>
      <c r="D247" s="149" t="s">
        <v>212</v>
      </c>
      <c r="E247" s="180" t="s">
        <v>3</v>
      </c>
      <c r="F247" s="181" t="s">
        <v>488</v>
      </c>
      <c r="H247" s="182">
        <v>200</v>
      </c>
      <c r="I247" s="183"/>
      <c r="L247" s="179"/>
      <c r="M247" s="192"/>
      <c r="T247" s="193"/>
      <c r="AT247" s="180" t="s">
        <v>212</v>
      </c>
      <c r="AU247" s="180" t="s">
        <v>80</v>
      </c>
      <c r="AV247" s="14" t="s">
        <v>166</v>
      </c>
      <c r="AW247" s="14" t="s">
        <v>34</v>
      </c>
      <c r="AX247" s="14" t="s">
        <v>80</v>
      </c>
      <c r="AY247" s="180" t="s">
        <v>144</v>
      </c>
    </row>
    <row r="248" spans="2:65" s="12" customFormat="1">
      <c r="B248" s="154"/>
      <c r="D248" s="149" t="s">
        <v>212</v>
      </c>
      <c r="F248" s="156" t="s">
        <v>846</v>
      </c>
      <c r="H248" s="157">
        <v>260</v>
      </c>
      <c r="I248" s="158"/>
      <c r="L248" s="154"/>
      <c r="M248" s="159"/>
      <c r="T248" s="160"/>
      <c r="AT248" s="155" t="s">
        <v>212</v>
      </c>
      <c r="AU248" s="155" t="s">
        <v>80</v>
      </c>
      <c r="AV248" s="12" t="s">
        <v>82</v>
      </c>
      <c r="AW248" s="12" t="s">
        <v>4</v>
      </c>
      <c r="AX248" s="12" t="s">
        <v>80</v>
      </c>
      <c r="AY248" s="155" t="s">
        <v>144</v>
      </c>
    </row>
    <row r="249" spans="2:65" s="1" customFormat="1" ht="37.9" customHeight="1">
      <c r="B249" s="131"/>
      <c r="C249" s="132" t="s">
        <v>541</v>
      </c>
      <c r="D249" s="132" t="s">
        <v>147</v>
      </c>
      <c r="E249" s="133" t="s">
        <v>847</v>
      </c>
      <c r="F249" s="134" t="s">
        <v>848</v>
      </c>
      <c r="G249" s="135" t="s">
        <v>209</v>
      </c>
      <c r="H249" s="136">
        <v>50</v>
      </c>
      <c r="I249" s="137"/>
      <c r="J249" s="138">
        <f>ROUND(I249*H249,2)</f>
        <v>0</v>
      </c>
      <c r="K249" s="134" t="s">
        <v>713</v>
      </c>
      <c r="L249" s="32"/>
      <c r="M249" s="139" t="s">
        <v>3</v>
      </c>
      <c r="N249" s="140" t="s">
        <v>43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286</v>
      </c>
      <c r="AT249" s="143" t="s">
        <v>147</v>
      </c>
      <c r="AU249" s="143" t="s">
        <v>80</v>
      </c>
      <c r="AY249" s="17" t="s">
        <v>144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7" t="s">
        <v>80</v>
      </c>
      <c r="BK249" s="144">
        <f>ROUND(I249*H249,2)</f>
        <v>0</v>
      </c>
      <c r="BL249" s="17" t="s">
        <v>286</v>
      </c>
      <c r="BM249" s="143" t="s">
        <v>618</v>
      </c>
    </row>
    <row r="250" spans="2:65" s="1" customFormat="1">
      <c r="B250" s="32"/>
      <c r="D250" s="145" t="s">
        <v>186</v>
      </c>
      <c r="F250" s="146" t="s">
        <v>849</v>
      </c>
      <c r="I250" s="147"/>
      <c r="L250" s="32"/>
      <c r="M250" s="148"/>
      <c r="T250" s="53"/>
      <c r="AT250" s="17" t="s">
        <v>186</v>
      </c>
      <c r="AU250" s="17" t="s">
        <v>80</v>
      </c>
    </row>
    <row r="251" spans="2:65" s="1" customFormat="1" ht="16.5" customHeight="1">
      <c r="B251" s="131"/>
      <c r="C251" s="161" t="s">
        <v>619</v>
      </c>
      <c r="D251" s="161" t="s">
        <v>335</v>
      </c>
      <c r="E251" s="162" t="s">
        <v>850</v>
      </c>
      <c r="F251" s="163" t="s">
        <v>851</v>
      </c>
      <c r="G251" s="164" t="s">
        <v>209</v>
      </c>
      <c r="H251" s="165">
        <v>65</v>
      </c>
      <c r="I251" s="166"/>
      <c r="J251" s="167">
        <f>ROUND(I251*H251,2)</f>
        <v>0</v>
      </c>
      <c r="K251" s="163" t="s">
        <v>3</v>
      </c>
      <c r="L251" s="168"/>
      <c r="M251" s="169" t="s">
        <v>3</v>
      </c>
      <c r="N251" s="170" t="s">
        <v>43</v>
      </c>
      <c r="P251" s="141">
        <f>O251*H251</f>
        <v>0</v>
      </c>
      <c r="Q251" s="141">
        <v>0</v>
      </c>
      <c r="R251" s="141">
        <f>Q251*H251</f>
        <v>0</v>
      </c>
      <c r="S251" s="141">
        <v>0</v>
      </c>
      <c r="T251" s="142">
        <f>S251*H251</f>
        <v>0</v>
      </c>
      <c r="AR251" s="143" t="s">
        <v>338</v>
      </c>
      <c r="AT251" s="143" t="s">
        <v>335</v>
      </c>
      <c r="AU251" s="143" t="s">
        <v>80</v>
      </c>
      <c r="AY251" s="17" t="s">
        <v>144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80</v>
      </c>
      <c r="BK251" s="144">
        <f>ROUND(I251*H251,2)</f>
        <v>0</v>
      </c>
      <c r="BL251" s="17" t="s">
        <v>286</v>
      </c>
      <c r="BM251" s="143" t="s">
        <v>622</v>
      </c>
    </row>
    <row r="252" spans="2:65" s="12" customFormat="1">
      <c r="B252" s="154"/>
      <c r="D252" s="149" t="s">
        <v>212</v>
      </c>
      <c r="E252" s="155" t="s">
        <v>3</v>
      </c>
      <c r="F252" s="156" t="s">
        <v>852</v>
      </c>
      <c r="H252" s="157">
        <v>50</v>
      </c>
      <c r="I252" s="158"/>
      <c r="L252" s="154"/>
      <c r="M252" s="159"/>
      <c r="T252" s="160"/>
      <c r="AT252" s="155" t="s">
        <v>212</v>
      </c>
      <c r="AU252" s="155" t="s">
        <v>80</v>
      </c>
      <c r="AV252" s="12" t="s">
        <v>82</v>
      </c>
      <c r="AW252" s="12" t="s">
        <v>34</v>
      </c>
      <c r="AX252" s="12" t="s">
        <v>72</v>
      </c>
      <c r="AY252" s="155" t="s">
        <v>144</v>
      </c>
    </row>
    <row r="253" spans="2:65" s="14" customFormat="1">
      <c r="B253" s="179"/>
      <c r="D253" s="149" t="s">
        <v>212</v>
      </c>
      <c r="E253" s="180" t="s">
        <v>3</v>
      </c>
      <c r="F253" s="181" t="s">
        <v>488</v>
      </c>
      <c r="H253" s="182">
        <v>50</v>
      </c>
      <c r="I253" s="183"/>
      <c r="L253" s="179"/>
      <c r="M253" s="192"/>
      <c r="T253" s="193"/>
      <c r="AT253" s="180" t="s">
        <v>212</v>
      </c>
      <c r="AU253" s="180" t="s">
        <v>80</v>
      </c>
      <c r="AV253" s="14" t="s">
        <v>166</v>
      </c>
      <c r="AW253" s="14" t="s">
        <v>34</v>
      </c>
      <c r="AX253" s="14" t="s">
        <v>80</v>
      </c>
      <c r="AY253" s="180" t="s">
        <v>144</v>
      </c>
    </row>
    <row r="254" spans="2:65" s="12" customFormat="1">
      <c r="B254" s="154"/>
      <c r="D254" s="149" t="s">
        <v>212</v>
      </c>
      <c r="F254" s="156" t="s">
        <v>853</v>
      </c>
      <c r="H254" s="157">
        <v>65</v>
      </c>
      <c r="I254" s="158"/>
      <c r="L254" s="154"/>
      <c r="M254" s="159"/>
      <c r="T254" s="160"/>
      <c r="AT254" s="155" t="s">
        <v>212</v>
      </c>
      <c r="AU254" s="155" t="s">
        <v>80</v>
      </c>
      <c r="AV254" s="12" t="s">
        <v>82</v>
      </c>
      <c r="AW254" s="12" t="s">
        <v>4</v>
      </c>
      <c r="AX254" s="12" t="s">
        <v>80</v>
      </c>
      <c r="AY254" s="155" t="s">
        <v>144</v>
      </c>
    </row>
    <row r="255" spans="2:65" s="1" customFormat="1" ht="37.9" customHeight="1">
      <c r="B255" s="131"/>
      <c r="C255" s="132" t="s">
        <v>544</v>
      </c>
      <c r="D255" s="132" t="s">
        <v>147</v>
      </c>
      <c r="E255" s="133" t="s">
        <v>854</v>
      </c>
      <c r="F255" s="134" t="s">
        <v>855</v>
      </c>
      <c r="G255" s="135" t="s">
        <v>209</v>
      </c>
      <c r="H255" s="136">
        <v>40</v>
      </c>
      <c r="I255" s="137"/>
      <c r="J255" s="138">
        <f>ROUND(I255*H255,2)</f>
        <v>0</v>
      </c>
      <c r="K255" s="134" t="s">
        <v>713</v>
      </c>
      <c r="L255" s="32"/>
      <c r="M255" s="139" t="s">
        <v>3</v>
      </c>
      <c r="N255" s="140" t="s">
        <v>43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286</v>
      </c>
      <c r="AT255" s="143" t="s">
        <v>147</v>
      </c>
      <c r="AU255" s="143" t="s">
        <v>80</v>
      </c>
      <c r="AY255" s="17" t="s">
        <v>144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80</v>
      </c>
      <c r="BK255" s="144">
        <f>ROUND(I255*H255,2)</f>
        <v>0</v>
      </c>
      <c r="BL255" s="17" t="s">
        <v>286</v>
      </c>
      <c r="BM255" s="143" t="s">
        <v>626</v>
      </c>
    </row>
    <row r="256" spans="2:65" s="1" customFormat="1">
      <c r="B256" s="32"/>
      <c r="D256" s="145" t="s">
        <v>186</v>
      </c>
      <c r="F256" s="146" t="s">
        <v>856</v>
      </c>
      <c r="I256" s="147"/>
      <c r="L256" s="32"/>
      <c r="M256" s="148"/>
      <c r="T256" s="53"/>
      <c r="AT256" s="17" t="s">
        <v>186</v>
      </c>
      <c r="AU256" s="17" t="s">
        <v>80</v>
      </c>
    </row>
    <row r="257" spans="2:65" s="1" customFormat="1" ht="16.5" customHeight="1">
      <c r="B257" s="131"/>
      <c r="C257" s="161" t="s">
        <v>628</v>
      </c>
      <c r="D257" s="161" t="s">
        <v>335</v>
      </c>
      <c r="E257" s="162" t="s">
        <v>857</v>
      </c>
      <c r="F257" s="163" t="s">
        <v>858</v>
      </c>
      <c r="G257" s="164" t="s">
        <v>209</v>
      </c>
      <c r="H257" s="165">
        <v>52</v>
      </c>
      <c r="I257" s="166"/>
      <c r="J257" s="167">
        <f>ROUND(I257*H257,2)</f>
        <v>0</v>
      </c>
      <c r="K257" s="163" t="s">
        <v>3</v>
      </c>
      <c r="L257" s="168"/>
      <c r="M257" s="169" t="s">
        <v>3</v>
      </c>
      <c r="N257" s="170" t="s">
        <v>43</v>
      </c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AR257" s="143" t="s">
        <v>338</v>
      </c>
      <c r="AT257" s="143" t="s">
        <v>335</v>
      </c>
      <c r="AU257" s="143" t="s">
        <v>80</v>
      </c>
      <c r="AY257" s="17" t="s">
        <v>144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80</v>
      </c>
      <c r="BK257" s="144">
        <f>ROUND(I257*H257,2)</f>
        <v>0</v>
      </c>
      <c r="BL257" s="17" t="s">
        <v>286</v>
      </c>
      <c r="BM257" s="143" t="s">
        <v>631</v>
      </c>
    </row>
    <row r="258" spans="2:65" s="12" customFormat="1">
      <c r="B258" s="154"/>
      <c r="D258" s="149" t="s">
        <v>212</v>
      </c>
      <c r="E258" s="155" t="s">
        <v>3</v>
      </c>
      <c r="F258" s="156" t="s">
        <v>841</v>
      </c>
      <c r="H258" s="157">
        <v>40</v>
      </c>
      <c r="I258" s="158"/>
      <c r="L258" s="154"/>
      <c r="M258" s="159"/>
      <c r="T258" s="160"/>
      <c r="AT258" s="155" t="s">
        <v>212</v>
      </c>
      <c r="AU258" s="155" t="s">
        <v>80</v>
      </c>
      <c r="AV258" s="12" t="s">
        <v>82</v>
      </c>
      <c r="AW258" s="12" t="s">
        <v>34</v>
      </c>
      <c r="AX258" s="12" t="s">
        <v>72</v>
      </c>
      <c r="AY258" s="155" t="s">
        <v>144</v>
      </c>
    </row>
    <row r="259" spans="2:65" s="14" customFormat="1">
      <c r="B259" s="179"/>
      <c r="D259" s="149" t="s">
        <v>212</v>
      </c>
      <c r="E259" s="180" t="s">
        <v>3</v>
      </c>
      <c r="F259" s="181" t="s">
        <v>488</v>
      </c>
      <c r="H259" s="182">
        <v>40</v>
      </c>
      <c r="I259" s="183"/>
      <c r="L259" s="179"/>
      <c r="M259" s="192"/>
      <c r="T259" s="193"/>
      <c r="AT259" s="180" t="s">
        <v>212</v>
      </c>
      <c r="AU259" s="180" t="s">
        <v>80</v>
      </c>
      <c r="AV259" s="14" t="s">
        <v>166</v>
      </c>
      <c r="AW259" s="14" t="s">
        <v>34</v>
      </c>
      <c r="AX259" s="14" t="s">
        <v>80</v>
      </c>
      <c r="AY259" s="180" t="s">
        <v>144</v>
      </c>
    </row>
    <row r="260" spans="2:65" s="12" customFormat="1">
      <c r="B260" s="154"/>
      <c r="D260" s="149" t="s">
        <v>212</v>
      </c>
      <c r="F260" s="156" t="s">
        <v>842</v>
      </c>
      <c r="H260" s="157">
        <v>52</v>
      </c>
      <c r="I260" s="158"/>
      <c r="L260" s="154"/>
      <c r="M260" s="159"/>
      <c r="T260" s="160"/>
      <c r="AT260" s="155" t="s">
        <v>212</v>
      </c>
      <c r="AU260" s="155" t="s">
        <v>80</v>
      </c>
      <c r="AV260" s="12" t="s">
        <v>82</v>
      </c>
      <c r="AW260" s="12" t="s">
        <v>4</v>
      </c>
      <c r="AX260" s="12" t="s">
        <v>80</v>
      </c>
      <c r="AY260" s="155" t="s">
        <v>144</v>
      </c>
    </row>
    <row r="261" spans="2:65" s="1" customFormat="1" ht="33" customHeight="1">
      <c r="B261" s="131"/>
      <c r="C261" s="132" t="s">
        <v>547</v>
      </c>
      <c r="D261" s="132" t="s">
        <v>147</v>
      </c>
      <c r="E261" s="133" t="s">
        <v>759</v>
      </c>
      <c r="F261" s="134" t="s">
        <v>760</v>
      </c>
      <c r="G261" s="135" t="s">
        <v>209</v>
      </c>
      <c r="H261" s="136">
        <v>20</v>
      </c>
      <c r="I261" s="137"/>
      <c r="J261" s="138">
        <f>ROUND(I261*H261,2)</f>
        <v>0</v>
      </c>
      <c r="K261" s="134" t="s">
        <v>3</v>
      </c>
      <c r="L261" s="32"/>
      <c r="M261" s="139" t="s">
        <v>3</v>
      </c>
      <c r="N261" s="140" t="s">
        <v>43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286</v>
      </c>
      <c r="AT261" s="143" t="s">
        <v>147</v>
      </c>
      <c r="AU261" s="143" t="s">
        <v>80</v>
      </c>
      <c r="AY261" s="17" t="s">
        <v>144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7" t="s">
        <v>80</v>
      </c>
      <c r="BK261" s="144">
        <f>ROUND(I261*H261,2)</f>
        <v>0</v>
      </c>
      <c r="BL261" s="17" t="s">
        <v>286</v>
      </c>
      <c r="BM261" s="143" t="s">
        <v>635</v>
      </c>
    </row>
    <row r="262" spans="2:65" s="1" customFormat="1" ht="16.5" customHeight="1">
      <c r="B262" s="131"/>
      <c r="C262" s="161" t="s">
        <v>637</v>
      </c>
      <c r="D262" s="161" t="s">
        <v>335</v>
      </c>
      <c r="E262" s="162" t="s">
        <v>761</v>
      </c>
      <c r="F262" s="163" t="s">
        <v>762</v>
      </c>
      <c r="G262" s="164" t="s">
        <v>209</v>
      </c>
      <c r="H262" s="165">
        <v>26</v>
      </c>
      <c r="I262" s="166"/>
      <c r="J262" s="167">
        <f>ROUND(I262*H262,2)</f>
        <v>0</v>
      </c>
      <c r="K262" s="163" t="s">
        <v>3</v>
      </c>
      <c r="L262" s="168"/>
      <c r="M262" s="169" t="s">
        <v>3</v>
      </c>
      <c r="N262" s="170" t="s">
        <v>43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338</v>
      </c>
      <c r="AT262" s="143" t="s">
        <v>335</v>
      </c>
      <c r="AU262" s="143" t="s">
        <v>80</v>
      </c>
      <c r="AY262" s="17" t="s">
        <v>144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80</v>
      </c>
      <c r="BK262" s="144">
        <f>ROUND(I262*H262,2)</f>
        <v>0</v>
      </c>
      <c r="BL262" s="17" t="s">
        <v>286</v>
      </c>
      <c r="BM262" s="143" t="s">
        <v>640</v>
      </c>
    </row>
    <row r="263" spans="2:65" s="12" customFormat="1">
      <c r="B263" s="154"/>
      <c r="D263" s="149" t="s">
        <v>212</v>
      </c>
      <c r="E263" s="155" t="s">
        <v>3</v>
      </c>
      <c r="F263" s="156" t="s">
        <v>859</v>
      </c>
      <c r="H263" s="157">
        <v>20</v>
      </c>
      <c r="I263" s="158"/>
      <c r="L263" s="154"/>
      <c r="M263" s="159"/>
      <c r="T263" s="160"/>
      <c r="AT263" s="155" t="s">
        <v>212</v>
      </c>
      <c r="AU263" s="155" t="s">
        <v>80</v>
      </c>
      <c r="AV263" s="12" t="s">
        <v>82</v>
      </c>
      <c r="AW263" s="12" t="s">
        <v>34</v>
      </c>
      <c r="AX263" s="12" t="s">
        <v>72</v>
      </c>
      <c r="AY263" s="155" t="s">
        <v>144</v>
      </c>
    </row>
    <row r="264" spans="2:65" s="14" customFormat="1">
      <c r="B264" s="179"/>
      <c r="D264" s="149" t="s">
        <v>212</v>
      </c>
      <c r="E264" s="180" t="s">
        <v>3</v>
      </c>
      <c r="F264" s="181" t="s">
        <v>488</v>
      </c>
      <c r="H264" s="182">
        <v>20</v>
      </c>
      <c r="I264" s="183"/>
      <c r="L264" s="179"/>
      <c r="M264" s="192"/>
      <c r="T264" s="193"/>
      <c r="AT264" s="180" t="s">
        <v>212</v>
      </c>
      <c r="AU264" s="180" t="s">
        <v>80</v>
      </c>
      <c r="AV264" s="14" t="s">
        <v>166</v>
      </c>
      <c r="AW264" s="14" t="s">
        <v>34</v>
      </c>
      <c r="AX264" s="14" t="s">
        <v>80</v>
      </c>
      <c r="AY264" s="180" t="s">
        <v>144</v>
      </c>
    </row>
    <row r="265" spans="2:65" s="12" customFormat="1">
      <c r="B265" s="154"/>
      <c r="D265" s="149" t="s">
        <v>212</v>
      </c>
      <c r="F265" s="156" t="s">
        <v>860</v>
      </c>
      <c r="H265" s="157">
        <v>26</v>
      </c>
      <c r="I265" s="158"/>
      <c r="L265" s="154"/>
      <c r="M265" s="159"/>
      <c r="T265" s="160"/>
      <c r="AT265" s="155" t="s">
        <v>212</v>
      </c>
      <c r="AU265" s="155" t="s">
        <v>80</v>
      </c>
      <c r="AV265" s="12" t="s">
        <v>82</v>
      </c>
      <c r="AW265" s="12" t="s">
        <v>4</v>
      </c>
      <c r="AX265" s="12" t="s">
        <v>80</v>
      </c>
      <c r="AY265" s="155" t="s">
        <v>144</v>
      </c>
    </row>
    <row r="266" spans="2:65" s="1" customFormat="1" ht="33" customHeight="1">
      <c r="B266" s="131"/>
      <c r="C266" s="132" t="s">
        <v>550</v>
      </c>
      <c r="D266" s="132" t="s">
        <v>147</v>
      </c>
      <c r="E266" s="133" t="s">
        <v>763</v>
      </c>
      <c r="F266" s="134" t="s">
        <v>764</v>
      </c>
      <c r="G266" s="135" t="s">
        <v>209</v>
      </c>
      <c r="H266" s="136">
        <v>70</v>
      </c>
      <c r="I266" s="137"/>
      <c r="J266" s="138">
        <f>ROUND(I266*H266,2)</f>
        <v>0</v>
      </c>
      <c r="K266" s="134" t="s">
        <v>3</v>
      </c>
      <c r="L266" s="32"/>
      <c r="M266" s="139" t="s">
        <v>3</v>
      </c>
      <c r="N266" s="140" t="s">
        <v>43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286</v>
      </c>
      <c r="AT266" s="143" t="s">
        <v>147</v>
      </c>
      <c r="AU266" s="143" t="s">
        <v>80</v>
      </c>
      <c r="AY266" s="17" t="s">
        <v>144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7" t="s">
        <v>80</v>
      </c>
      <c r="BK266" s="144">
        <f>ROUND(I266*H266,2)</f>
        <v>0</v>
      </c>
      <c r="BL266" s="17" t="s">
        <v>286</v>
      </c>
      <c r="BM266" s="143" t="s">
        <v>646</v>
      </c>
    </row>
    <row r="267" spans="2:65" s="1" customFormat="1" ht="16.5" customHeight="1">
      <c r="B267" s="131"/>
      <c r="C267" s="161" t="s">
        <v>647</v>
      </c>
      <c r="D267" s="161" t="s">
        <v>335</v>
      </c>
      <c r="E267" s="162" t="s">
        <v>765</v>
      </c>
      <c r="F267" s="163" t="s">
        <v>766</v>
      </c>
      <c r="G267" s="164" t="s">
        <v>209</v>
      </c>
      <c r="H267" s="165">
        <v>26</v>
      </c>
      <c r="I267" s="166"/>
      <c r="J267" s="167">
        <f>ROUND(I267*H267,2)</f>
        <v>0</v>
      </c>
      <c r="K267" s="163" t="s">
        <v>3</v>
      </c>
      <c r="L267" s="168"/>
      <c r="M267" s="169" t="s">
        <v>3</v>
      </c>
      <c r="N267" s="170" t="s">
        <v>43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338</v>
      </c>
      <c r="AT267" s="143" t="s">
        <v>335</v>
      </c>
      <c r="AU267" s="143" t="s">
        <v>80</v>
      </c>
      <c r="AY267" s="17" t="s">
        <v>144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80</v>
      </c>
      <c r="BK267" s="144">
        <f>ROUND(I267*H267,2)</f>
        <v>0</v>
      </c>
      <c r="BL267" s="17" t="s">
        <v>286</v>
      </c>
      <c r="BM267" s="143" t="s">
        <v>650</v>
      </c>
    </row>
    <row r="268" spans="2:65" s="12" customFormat="1">
      <c r="B268" s="154"/>
      <c r="D268" s="149" t="s">
        <v>212</v>
      </c>
      <c r="E268" s="155" t="s">
        <v>3</v>
      </c>
      <c r="F268" s="156" t="s">
        <v>859</v>
      </c>
      <c r="H268" s="157">
        <v>20</v>
      </c>
      <c r="I268" s="158"/>
      <c r="L268" s="154"/>
      <c r="M268" s="159"/>
      <c r="T268" s="160"/>
      <c r="AT268" s="155" t="s">
        <v>212</v>
      </c>
      <c r="AU268" s="155" t="s">
        <v>80</v>
      </c>
      <c r="AV268" s="12" t="s">
        <v>82</v>
      </c>
      <c r="AW268" s="12" t="s">
        <v>34</v>
      </c>
      <c r="AX268" s="12" t="s">
        <v>72</v>
      </c>
      <c r="AY268" s="155" t="s">
        <v>144</v>
      </c>
    </row>
    <row r="269" spans="2:65" s="14" customFormat="1">
      <c r="B269" s="179"/>
      <c r="D269" s="149" t="s">
        <v>212</v>
      </c>
      <c r="E269" s="180" t="s">
        <v>3</v>
      </c>
      <c r="F269" s="181" t="s">
        <v>488</v>
      </c>
      <c r="H269" s="182">
        <v>20</v>
      </c>
      <c r="I269" s="183"/>
      <c r="L269" s="179"/>
      <c r="M269" s="192"/>
      <c r="T269" s="193"/>
      <c r="AT269" s="180" t="s">
        <v>212</v>
      </c>
      <c r="AU269" s="180" t="s">
        <v>80</v>
      </c>
      <c r="AV269" s="14" t="s">
        <v>166</v>
      </c>
      <c r="AW269" s="14" t="s">
        <v>34</v>
      </c>
      <c r="AX269" s="14" t="s">
        <v>80</v>
      </c>
      <c r="AY269" s="180" t="s">
        <v>144</v>
      </c>
    </row>
    <row r="270" spans="2:65" s="12" customFormat="1">
      <c r="B270" s="154"/>
      <c r="D270" s="149" t="s">
        <v>212</v>
      </c>
      <c r="F270" s="156" t="s">
        <v>860</v>
      </c>
      <c r="H270" s="157">
        <v>26</v>
      </c>
      <c r="I270" s="158"/>
      <c r="L270" s="154"/>
      <c r="M270" s="159"/>
      <c r="T270" s="160"/>
      <c r="AT270" s="155" t="s">
        <v>212</v>
      </c>
      <c r="AU270" s="155" t="s">
        <v>80</v>
      </c>
      <c r="AV270" s="12" t="s">
        <v>82</v>
      </c>
      <c r="AW270" s="12" t="s">
        <v>4</v>
      </c>
      <c r="AX270" s="12" t="s">
        <v>80</v>
      </c>
      <c r="AY270" s="155" t="s">
        <v>144</v>
      </c>
    </row>
    <row r="271" spans="2:65" s="1" customFormat="1" ht="24.2" customHeight="1">
      <c r="B271" s="131"/>
      <c r="C271" s="161" t="s">
        <v>551</v>
      </c>
      <c r="D271" s="161" t="s">
        <v>335</v>
      </c>
      <c r="E271" s="162" t="s">
        <v>861</v>
      </c>
      <c r="F271" s="163" t="s">
        <v>862</v>
      </c>
      <c r="G271" s="164" t="s">
        <v>209</v>
      </c>
      <c r="H271" s="165">
        <v>65</v>
      </c>
      <c r="I271" s="166"/>
      <c r="J271" s="167">
        <f>ROUND(I271*H271,2)</f>
        <v>0</v>
      </c>
      <c r="K271" s="163" t="s">
        <v>3</v>
      </c>
      <c r="L271" s="168"/>
      <c r="M271" s="169" t="s">
        <v>3</v>
      </c>
      <c r="N271" s="170" t="s">
        <v>43</v>
      </c>
      <c r="P271" s="141">
        <f>O271*H271</f>
        <v>0</v>
      </c>
      <c r="Q271" s="141">
        <v>0</v>
      </c>
      <c r="R271" s="141">
        <f>Q271*H271</f>
        <v>0</v>
      </c>
      <c r="S271" s="141">
        <v>0</v>
      </c>
      <c r="T271" s="142">
        <f>S271*H271</f>
        <v>0</v>
      </c>
      <c r="AR271" s="143" t="s">
        <v>338</v>
      </c>
      <c r="AT271" s="143" t="s">
        <v>335</v>
      </c>
      <c r="AU271" s="143" t="s">
        <v>80</v>
      </c>
      <c r="AY271" s="17" t="s">
        <v>144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80</v>
      </c>
      <c r="BK271" s="144">
        <f>ROUND(I271*H271,2)</f>
        <v>0</v>
      </c>
      <c r="BL271" s="17" t="s">
        <v>286</v>
      </c>
      <c r="BM271" s="143" t="s">
        <v>651</v>
      </c>
    </row>
    <row r="272" spans="2:65" s="12" customFormat="1">
      <c r="B272" s="154"/>
      <c r="D272" s="149" t="s">
        <v>212</v>
      </c>
      <c r="E272" s="155" t="s">
        <v>3</v>
      </c>
      <c r="F272" s="156" t="s">
        <v>852</v>
      </c>
      <c r="H272" s="157">
        <v>50</v>
      </c>
      <c r="I272" s="158"/>
      <c r="L272" s="154"/>
      <c r="M272" s="159"/>
      <c r="T272" s="160"/>
      <c r="AT272" s="155" t="s">
        <v>212</v>
      </c>
      <c r="AU272" s="155" t="s">
        <v>80</v>
      </c>
      <c r="AV272" s="12" t="s">
        <v>82</v>
      </c>
      <c r="AW272" s="12" t="s">
        <v>34</v>
      </c>
      <c r="AX272" s="12" t="s">
        <v>72</v>
      </c>
      <c r="AY272" s="155" t="s">
        <v>144</v>
      </c>
    </row>
    <row r="273" spans="2:65" s="14" customFormat="1">
      <c r="B273" s="179"/>
      <c r="D273" s="149" t="s">
        <v>212</v>
      </c>
      <c r="E273" s="180" t="s">
        <v>3</v>
      </c>
      <c r="F273" s="181" t="s">
        <v>488</v>
      </c>
      <c r="H273" s="182">
        <v>50</v>
      </c>
      <c r="I273" s="183"/>
      <c r="L273" s="179"/>
      <c r="M273" s="192"/>
      <c r="T273" s="193"/>
      <c r="AT273" s="180" t="s">
        <v>212</v>
      </c>
      <c r="AU273" s="180" t="s">
        <v>80</v>
      </c>
      <c r="AV273" s="14" t="s">
        <v>166</v>
      </c>
      <c r="AW273" s="14" t="s">
        <v>34</v>
      </c>
      <c r="AX273" s="14" t="s">
        <v>80</v>
      </c>
      <c r="AY273" s="180" t="s">
        <v>144</v>
      </c>
    </row>
    <row r="274" spans="2:65" s="12" customFormat="1">
      <c r="B274" s="154"/>
      <c r="D274" s="149" t="s">
        <v>212</v>
      </c>
      <c r="F274" s="156" t="s">
        <v>853</v>
      </c>
      <c r="H274" s="157">
        <v>65</v>
      </c>
      <c r="I274" s="158"/>
      <c r="L274" s="154"/>
      <c r="M274" s="159"/>
      <c r="T274" s="160"/>
      <c r="AT274" s="155" t="s">
        <v>212</v>
      </c>
      <c r="AU274" s="155" t="s">
        <v>80</v>
      </c>
      <c r="AV274" s="12" t="s">
        <v>82</v>
      </c>
      <c r="AW274" s="12" t="s">
        <v>4</v>
      </c>
      <c r="AX274" s="12" t="s">
        <v>80</v>
      </c>
      <c r="AY274" s="155" t="s">
        <v>144</v>
      </c>
    </row>
    <row r="275" spans="2:65" s="1" customFormat="1" ht="33" customHeight="1">
      <c r="B275" s="131"/>
      <c r="C275" s="132" t="s">
        <v>652</v>
      </c>
      <c r="D275" s="132" t="s">
        <v>147</v>
      </c>
      <c r="E275" s="133" t="s">
        <v>767</v>
      </c>
      <c r="F275" s="134" t="s">
        <v>768</v>
      </c>
      <c r="G275" s="135" t="s">
        <v>209</v>
      </c>
      <c r="H275" s="136">
        <v>130</v>
      </c>
      <c r="I275" s="137"/>
      <c r="J275" s="138">
        <f>ROUND(I275*H275,2)</f>
        <v>0</v>
      </c>
      <c r="K275" s="134" t="s">
        <v>3</v>
      </c>
      <c r="L275" s="32"/>
      <c r="M275" s="139" t="s">
        <v>3</v>
      </c>
      <c r="N275" s="140" t="s">
        <v>43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286</v>
      </c>
      <c r="AT275" s="143" t="s">
        <v>147</v>
      </c>
      <c r="AU275" s="143" t="s">
        <v>80</v>
      </c>
      <c r="AY275" s="17" t="s">
        <v>144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7" t="s">
        <v>80</v>
      </c>
      <c r="BK275" s="144">
        <f>ROUND(I275*H275,2)</f>
        <v>0</v>
      </c>
      <c r="BL275" s="17" t="s">
        <v>286</v>
      </c>
      <c r="BM275" s="143" t="s">
        <v>655</v>
      </c>
    </row>
    <row r="276" spans="2:65" s="1" customFormat="1" ht="24.2" customHeight="1">
      <c r="B276" s="131"/>
      <c r="C276" s="161" t="s">
        <v>554</v>
      </c>
      <c r="D276" s="161" t="s">
        <v>335</v>
      </c>
      <c r="E276" s="162" t="s">
        <v>863</v>
      </c>
      <c r="F276" s="163" t="s">
        <v>864</v>
      </c>
      <c r="G276" s="164" t="s">
        <v>209</v>
      </c>
      <c r="H276" s="165">
        <v>143</v>
      </c>
      <c r="I276" s="166"/>
      <c r="J276" s="167">
        <f>ROUND(I276*H276,2)</f>
        <v>0</v>
      </c>
      <c r="K276" s="163" t="s">
        <v>3</v>
      </c>
      <c r="L276" s="168"/>
      <c r="M276" s="169" t="s">
        <v>3</v>
      </c>
      <c r="N276" s="170" t="s">
        <v>43</v>
      </c>
      <c r="P276" s="141">
        <f>O276*H276</f>
        <v>0</v>
      </c>
      <c r="Q276" s="141">
        <v>0</v>
      </c>
      <c r="R276" s="141">
        <f>Q276*H276</f>
        <v>0</v>
      </c>
      <c r="S276" s="141">
        <v>0</v>
      </c>
      <c r="T276" s="142">
        <f>S276*H276</f>
        <v>0</v>
      </c>
      <c r="AR276" s="143" t="s">
        <v>338</v>
      </c>
      <c r="AT276" s="143" t="s">
        <v>335</v>
      </c>
      <c r="AU276" s="143" t="s">
        <v>80</v>
      </c>
      <c r="AY276" s="17" t="s">
        <v>144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7" t="s">
        <v>80</v>
      </c>
      <c r="BK276" s="144">
        <f>ROUND(I276*H276,2)</f>
        <v>0</v>
      </c>
      <c r="BL276" s="17" t="s">
        <v>286</v>
      </c>
      <c r="BM276" s="143" t="s">
        <v>660</v>
      </c>
    </row>
    <row r="277" spans="2:65" s="12" customFormat="1">
      <c r="B277" s="154"/>
      <c r="D277" s="149" t="s">
        <v>212</v>
      </c>
      <c r="E277" s="155" t="s">
        <v>3</v>
      </c>
      <c r="F277" s="156" t="s">
        <v>865</v>
      </c>
      <c r="H277" s="157">
        <v>110</v>
      </c>
      <c r="I277" s="158"/>
      <c r="L277" s="154"/>
      <c r="M277" s="159"/>
      <c r="T277" s="160"/>
      <c r="AT277" s="155" t="s">
        <v>212</v>
      </c>
      <c r="AU277" s="155" t="s">
        <v>80</v>
      </c>
      <c r="AV277" s="12" t="s">
        <v>82</v>
      </c>
      <c r="AW277" s="12" t="s">
        <v>34</v>
      </c>
      <c r="AX277" s="12" t="s">
        <v>72</v>
      </c>
      <c r="AY277" s="155" t="s">
        <v>144</v>
      </c>
    </row>
    <row r="278" spans="2:65" s="14" customFormat="1">
      <c r="B278" s="179"/>
      <c r="D278" s="149" t="s">
        <v>212</v>
      </c>
      <c r="E278" s="180" t="s">
        <v>3</v>
      </c>
      <c r="F278" s="181" t="s">
        <v>488</v>
      </c>
      <c r="H278" s="182">
        <v>110</v>
      </c>
      <c r="I278" s="183"/>
      <c r="L278" s="179"/>
      <c r="M278" s="192"/>
      <c r="T278" s="193"/>
      <c r="AT278" s="180" t="s">
        <v>212</v>
      </c>
      <c r="AU278" s="180" t="s">
        <v>80</v>
      </c>
      <c r="AV278" s="14" t="s">
        <v>166</v>
      </c>
      <c r="AW278" s="14" t="s">
        <v>34</v>
      </c>
      <c r="AX278" s="14" t="s">
        <v>80</v>
      </c>
      <c r="AY278" s="180" t="s">
        <v>144</v>
      </c>
    </row>
    <row r="279" spans="2:65" s="12" customFormat="1">
      <c r="B279" s="154"/>
      <c r="D279" s="149" t="s">
        <v>212</v>
      </c>
      <c r="F279" s="156" t="s">
        <v>866</v>
      </c>
      <c r="H279" s="157">
        <v>143</v>
      </c>
      <c r="I279" s="158"/>
      <c r="L279" s="154"/>
      <c r="M279" s="159"/>
      <c r="T279" s="160"/>
      <c r="AT279" s="155" t="s">
        <v>212</v>
      </c>
      <c r="AU279" s="155" t="s">
        <v>80</v>
      </c>
      <c r="AV279" s="12" t="s">
        <v>82</v>
      </c>
      <c r="AW279" s="12" t="s">
        <v>4</v>
      </c>
      <c r="AX279" s="12" t="s">
        <v>80</v>
      </c>
      <c r="AY279" s="155" t="s">
        <v>144</v>
      </c>
    </row>
    <row r="280" spans="2:65" s="1" customFormat="1" ht="16.5" customHeight="1">
      <c r="B280" s="131"/>
      <c r="C280" s="161" t="s">
        <v>663</v>
      </c>
      <c r="D280" s="161" t="s">
        <v>335</v>
      </c>
      <c r="E280" s="162" t="s">
        <v>769</v>
      </c>
      <c r="F280" s="163" t="s">
        <v>770</v>
      </c>
      <c r="G280" s="164" t="s">
        <v>209</v>
      </c>
      <c r="H280" s="165">
        <v>26</v>
      </c>
      <c r="I280" s="166"/>
      <c r="J280" s="167">
        <f>ROUND(I280*H280,2)</f>
        <v>0</v>
      </c>
      <c r="K280" s="163" t="s">
        <v>3</v>
      </c>
      <c r="L280" s="168"/>
      <c r="M280" s="169" t="s">
        <v>3</v>
      </c>
      <c r="N280" s="170" t="s">
        <v>43</v>
      </c>
      <c r="P280" s="141">
        <f>O280*H280</f>
        <v>0</v>
      </c>
      <c r="Q280" s="141">
        <v>0</v>
      </c>
      <c r="R280" s="141">
        <f>Q280*H280</f>
        <v>0</v>
      </c>
      <c r="S280" s="141">
        <v>0</v>
      </c>
      <c r="T280" s="142">
        <f>S280*H280</f>
        <v>0</v>
      </c>
      <c r="AR280" s="143" t="s">
        <v>338</v>
      </c>
      <c r="AT280" s="143" t="s">
        <v>335</v>
      </c>
      <c r="AU280" s="143" t="s">
        <v>80</v>
      </c>
      <c r="AY280" s="17" t="s">
        <v>144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7" t="s">
        <v>80</v>
      </c>
      <c r="BK280" s="144">
        <f>ROUND(I280*H280,2)</f>
        <v>0</v>
      </c>
      <c r="BL280" s="17" t="s">
        <v>286</v>
      </c>
      <c r="BM280" s="143" t="s">
        <v>668</v>
      </c>
    </row>
    <row r="281" spans="2:65" s="12" customFormat="1">
      <c r="B281" s="154"/>
      <c r="D281" s="149" t="s">
        <v>212</v>
      </c>
      <c r="E281" s="155" t="s">
        <v>3</v>
      </c>
      <c r="F281" s="156" t="s">
        <v>859</v>
      </c>
      <c r="H281" s="157">
        <v>20</v>
      </c>
      <c r="I281" s="158"/>
      <c r="L281" s="154"/>
      <c r="M281" s="159"/>
      <c r="T281" s="160"/>
      <c r="AT281" s="155" t="s">
        <v>212</v>
      </c>
      <c r="AU281" s="155" t="s">
        <v>80</v>
      </c>
      <c r="AV281" s="12" t="s">
        <v>82</v>
      </c>
      <c r="AW281" s="12" t="s">
        <v>34</v>
      </c>
      <c r="AX281" s="12" t="s">
        <v>72</v>
      </c>
      <c r="AY281" s="155" t="s">
        <v>144</v>
      </c>
    </row>
    <row r="282" spans="2:65" s="14" customFormat="1">
      <c r="B282" s="179"/>
      <c r="D282" s="149" t="s">
        <v>212</v>
      </c>
      <c r="E282" s="180" t="s">
        <v>3</v>
      </c>
      <c r="F282" s="181" t="s">
        <v>488</v>
      </c>
      <c r="H282" s="182">
        <v>20</v>
      </c>
      <c r="I282" s="183"/>
      <c r="L282" s="179"/>
      <c r="M282" s="192"/>
      <c r="T282" s="193"/>
      <c r="AT282" s="180" t="s">
        <v>212</v>
      </c>
      <c r="AU282" s="180" t="s">
        <v>80</v>
      </c>
      <c r="AV282" s="14" t="s">
        <v>166</v>
      </c>
      <c r="AW282" s="14" t="s">
        <v>34</v>
      </c>
      <c r="AX282" s="14" t="s">
        <v>80</v>
      </c>
      <c r="AY282" s="180" t="s">
        <v>144</v>
      </c>
    </row>
    <row r="283" spans="2:65" s="12" customFormat="1">
      <c r="B283" s="154"/>
      <c r="D283" s="149" t="s">
        <v>212</v>
      </c>
      <c r="F283" s="156" t="s">
        <v>860</v>
      </c>
      <c r="H283" s="157">
        <v>26</v>
      </c>
      <c r="I283" s="158"/>
      <c r="L283" s="154"/>
      <c r="M283" s="159"/>
      <c r="T283" s="160"/>
      <c r="AT283" s="155" t="s">
        <v>212</v>
      </c>
      <c r="AU283" s="155" t="s">
        <v>80</v>
      </c>
      <c r="AV283" s="12" t="s">
        <v>82</v>
      </c>
      <c r="AW283" s="12" t="s">
        <v>4</v>
      </c>
      <c r="AX283" s="12" t="s">
        <v>80</v>
      </c>
      <c r="AY283" s="155" t="s">
        <v>144</v>
      </c>
    </row>
    <row r="284" spans="2:65" s="1" customFormat="1" ht="24.2" customHeight="1">
      <c r="B284" s="131"/>
      <c r="C284" s="132" t="s">
        <v>222</v>
      </c>
      <c r="D284" s="132" t="s">
        <v>147</v>
      </c>
      <c r="E284" s="133" t="s">
        <v>775</v>
      </c>
      <c r="F284" s="134" t="s">
        <v>776</v>
      </c>
      <c r="G284" s="135" t="s">
        <v>712</v>
      </c>
      <c r="H284" s="136">
        <v>250</v>
      </c>
      <c r="I284" s="137"/>
      <c r="J284" s="138">
        <f>ROUND(I284*H284,2)</f>
        <v>0</v>
      </c>
      <c r="K284" s="134" t="s">
        <v>713</v>
      </c>
      <c r="L284" s="32"/>
      <c r="M284" s="139" t="s">
        <v>3</v>
      </c>
      <c r="N284" s="140" t="s">
        <v>43</v>
      </c>
      <c r="P284" s="141">
        <f>O284*H284</f>
        <v>0</v>
      </c>
      <c r="Q284" s="141">
        <v>0</v>
      </c>
      <c r="R284" s="141">
        <f>Q284*H284</f>
        <v>0</v>
      </c>
      <c r="S284" s="141">
        <v>0</v>
      </c>
      <c r="T284" s="142">
        <f>S284*H284</f>
        <v>0</v>
      </c>
      <c r="AR284" s="143" t="s">
        <v>286</v>
      </c>
      <c r="AT284" s="143" t="s">
        <v>147</v>
      </c>
      <c r="AU284" s="143" t="s">
        <v>80</v>
      </c>
      <c r="AY284" s="17" t="s">
        <v>144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7" t="s">
        <v>80</v>
      </c>
      <c r="BK284" s="144">
        <f>ROUND(I284*H284,2)</f>
        <v>0</v>
      </c>
      <c r="BL284" s="17" t="s">
        <v>286</v>
      </c>
      <c r="BM284" s="143" t="s">
        <v>671</v>
      </c>
    </row>
    <row r="285" spans="2:65" s="1" customFormat="1">
      <c r="B285" s="32"/>
      <c r="D285" s="145" t="s">
        <v>186</v>
      </c>
      <c r="F285" s="146" t="s">
        <v>777</v>
      </c>
      <c r="I285" s="147"/>
      <c r="L285" s="32"/>
      <c r="M285" s="148"/>
      <c r="T285" s="53"/>
      <c r="AT285" s="17" t="s">
        <v>186</v>
      </c>
      <c r="AU285" s="17" t="s">
        <v>80</v>
      </c>
    </row>
    <row r="286" spans="2:65" s="1" customFormat="1" ht="24.2" customHeight="1">
      <c r="B286" s="131"/>
      <c r="C286" s="132" t="s">
        <v>672</v>
      </c>
      <c r="D286" s="132" t="s">
        <v>147</v>
      </c>
      <c r="E286" s="133" t="s">
        <v>542</v>
      </c>
      <c r="F286" s="134" t="s">
        <v>543</v>
      </c>
      <c r="G286" s="135" t="s">
        <v>712</v>
      </c>
      <c r="H286" s="136">
        <v>10</v>
      </c>
      <c r="I286" s="137"/>
      <c r="J286" s="138">
        <f>ROUND(I286*H286,2)</f>
        <v>0</v>
      </c>
      <c r="K286" s="134" t="s">
        <v>713</v>
      </c>
      <c r="L286" s="32"/>
      <c r="M286" s="139" t="s">
        <v>3</v>
      </c>
      <c r="N286" s="140" t="s">
        <v>43</v>
      </c>
      <c r="P286" s="141">
        <f>O286*H286</f>
        <v>0</v>
      </c>
      <c r="Q286" s="141">
        <v>0</v>
      </c>
      <c r="R286" s="141">
        <f>Q286*H286</f>
        <v>0</v>
      </c>
      <c r="S286" s="141">
        <v>0</v>
      </c>
      <c r="T286" s="142">
        <f>S286*H286</f>
        <v>0</v>
      </c>
      <c r="AR286" s="143" t="s">
        <v>286</v>
      </c>
      <c r="AT286" s="143" t="s">
        <v>147</v>
      </c>
      <c r="AU286" s="143" t="s">
        <v>80</v>
      </c>
      <c r="AY286" s="17" t="s">
        <v>144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80</v>
      </c>
      <c r="BK286" s="144">
        <f>ROUND(I286*H286,2)</f>
        <v>0</v>
      </c>
      <c r="BL286" s="17" t="s">
        <v>286</v>
      </c>
      <c r="BM286" s="143" t="s">
        <v>675</v>
      </c>
    </row>
    <row r="287" spans="2:65" s="1" customFormat="1">
      <c r="B287" s="32"/>
      <c r="D287" s="145" t="s">
        <v>186</v>
      </c>
      <c r="F287" s="146" t="s">
        <v>778</v>
      </c>
      <c r="I287" s="147"/>
      <c r="L287" s="32"/>
      <c r="M287" s="148"/>
      <c r="T287" s="53"/>
      <c r="AT287" s="17" t="s">
        <v>186</v>
      </c>
      <c r="AU287" s="17" t="s">
        <v>80</v>
      </c>
    </row>
    <row r="288" spans="2:65" s="1" customFormat="1" ht="24.2" customHeight="1">
      <c r="B288" s="131"/>
      <c r="C288" s="132" t="s">
        <v>557</v>
      </c>
      <c r="D288" s="132" t="s">
        <v>147</v>
      </c>
      <c r="E288" s="133" t="s">
        <v>779</v>
      </c>
      <c r="F288" s="134" t="s">
        <v>780</v>
      </c>
      <c r="G288" s="135" t="s">
        <v>712</v>
      </c>
      <c r="H288" s="136">
        <v>30</v>
      </c>
      <c r="I288" s="137"/>
      <c r="J288" s="138">
        <f>ROUND(I288*H288,2)</f>
        <v>0</v>
      </c>
      <c r="K288" s="134" t="s">
        <v>713</v>
      </c>
      <c r="L288" s="32"/>
      <c r="M288" s="139" t="s">
        <v>3</v>
      </c>
      <c r="N288" s="140" t="s">
        <v>43</v>
      </c>
      <c r="P288" s="141">
        <f>O288*H288</f>
        <v>0</v>
      </c>
      <c r="Q288" s="141">
        <v>0</v>
      </c>
      <c r="R288" s="141">
        <f>Q288*H288</f>
        <v>0</v>
      </c>
      <c r="S288" s="141">
        <v>0</v>
      </c>
      <c r="T288" s="142">
        <f>S288*H288</f>
        <v>0</v>
      </c>
      <c r="AR288" s="143" t="s">
        <v>286</v>
      </c>
      <c r="AT288" s="143" t="s">
        <v>147</v>
      </c>
      <c r="AU288" s="143" t="s">
        <v>80</v>
      </c>
      <c r="AY288" s="17" t="s">
        <v>144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7" t="s">
        <v>80</v>
      </c>
      <c r="BK288" s="144">
        <f>ROUND(I288*H288,2)</f>
        <v>0</v>
      </c>
      <c r="BL288" s="17" t="s">
        <v>286</v>
      </c>
      <c r="BM288" s="143" t="s">
        <v>678</v>
      </c>
    </row>
    <row r="289" spans="2:65" s="1" customFormat="1">
      <c r="B289" s="32"/>
      <c r="D289" s="145" t="s">
        <v>186</v>
      </c>
      <c r="F289" s="146" t="s">
        <v>781</v>
      </c>
      <c r="I289" s="147"/>
      <c r="L289" s="32"/>
      <c r="M289" s="148"/>
      <c r="T289" s="53"/>
      <c r="AT289" s="17" t="s">
        <v>186</v>
      </c>
      <c r="AU289" s="17" t="s">
        <v>80</v>
      </c>
    </row>
    <row r="290" spans="2:65" s="1" customFormat="1" ht="24.2" customHeight="1">
      <c r="B290" s="131"/>
      <c r="C290" s="132" t="s">
        <v>679</v>
      </c>
      <c r="D290" s="132" t="s">
        <v>147</v>
      </c>
      <c r="E290" s="133" t="s">
        <v>503</v>
      </c>
      <c r="F290" s="134" t="s">
        <v>782</v>
      </c>
      <c r="G290" s="135" t="s">
        <v>712</v>
      </c>
      <c r="H290" s="136">
        <v>10</v>
      </c>
      <c r="I290" s="137"/>
      <c r="J290" s="138">
        <f>ROUND(I290*H290,2)</f>
        <v>0</v>
      </c>
      <c r="K290" s="134" t="s">
        <v>713</v>
      </c>
      <c r="L290" s="32"/>
      <c r="M290" s="139" t="s">
        <v>3</v>
      </c>
      <c r="N290" s="140" t="s">
        <v>43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286</v>
      </c>
      <c r="AT290" s="143" t="s">
        <v>147</v>
      </c>
      <c r="AU290" s="143" t="s">
        <v>80</v>
      </c>
      <c r="AY290" s="17" t="s">
        <v>144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7" t="s">
        <v>80</v>
      </c>
      <c r="BK290" s="144">
        <f>ROUND(I290*H290,2)</f>
        <v>0</v>
      </c>
      <c r="BL290" s="17" t="s">
        <v>286</v>
      </c>
      <c r="BM290" s="143" t="s">
        <v>682</v>
      </c>
    </row>
    <row r="291" spans="2:65" s="1" customFormat="1">
      <c r="B291" s="32"/>
      <c r="D291" s="145" t="s">
        <v>186</v>
      </c>
      <c r="F291" s="146" t="s">
        <v>783</v>
      </c>
      <c r="I291" s="147"/>
      <c r="L291" s="32"/>
      <c r="M291" s="148"/>
      <c r="T291" s="53"/>
      <c r="AT291" s="17" t="s">
        <v>186</v>
      </c>
      <c r="AU291" s="17" t="s">
        <v>80</v>
      </c>
    </row>
    <row r="292" spans="2:65" s="11" customFormat="1" ht="25.9" customHeight="1">
      <c r="B292" s="119"/>
      <c r="D292" s="120" t="s">
        <v>71</v>
      </c>
      <c r="E292" s="121" t="s">
        <v>867</v>
      </c>
      <c r="F292" s="121" t="s">
        <v>868</v>
      </c>
      <c r="I292" s="122"/>
      <c r="J292" s="123">
        <f>BK292</f>
        <v>0</v>
      </c>
      <c r="L292" s="119"/>
      <c r="M292" s="124"/>
      <c r="P292" s="125">
        <f>SUM(P293:P345)</f>
        <v>0</v>
      </c>
      <c r="R292" s="125">
        <f>SUM(R293:R345)</f>
        <v>0</v>
      </c>
      <c r="T292" s="126">
        <f>SUM(T293:T345)</f>
        <v>0</v>
      </c>
      <c r="AR292" s="120" t="s">
        <v>80</v>
      </c>
      <c r="AT292" s="127" t="s">
        <v>71</v>
      </c>
      <c r="AU292" s="127" t="s">
        <v>72</v>
      </c>
      <c r="AY292" s="120" t="s">
        <v>144</v>
      </c>
      <c r="BK292" s="128">
        <f>SUM(BK293:BK345)</f>
        <v>0</v>
      </c>
    </row>
    <row r="293" spans="2:65" s="1" customFormat="1" ht="16.5" customHeight="1">
      <c r="B293" s="131"/>
      <c r="C293" s="132" t="s">
        <v>560</v>
      </c>
      <c r="D293" s="132" t="s">
        <v>147</v>
      </c>
      <c r="E293" s="133" t="s">
        <v>869</v>
      </c>
      <c r="F293" s="134" t="s">
        <v>870</v>
      </c>
      <c r="G293" s="135" t="s">
        <v>209</v>
      </c>
      <c r="H293" s="136">
        <v>40</v>
      </c>
      <c r="I293" s="137"/>
      <c r="J293" s="138">
        <f>ROUND(I293*H293,2)</f>
        <v>0</v>
      </c>
      <c r="K293" s="134" t="s">
        <v>713</v>
      </c>
      <c r="L293" s="32"/>
      <c r="M293" s="139" t="s">
        <v>3</v>
      </c>
      <c r="N293" s="140" t="s">
        <v>43</v>
      </c>
      <c r="P293" s="141">
        <f>O293*H293</f>
        <v>0</v>
      </c>
      <c r="Q293" s="141">
        <v>0</v>
      </c>
      <c r="R293" s="141">
        <f>Q293*H293</f>
        <v>0</v>
      </c>
      <c r="S293" s="141">
        <v>0</v>
      </c>
      <c r="T293" s="142">
        <f>S293*H293</f>
        <v>0</v>
      </c>
      <c r="AR293" s="143" t="s">
        <v>286</v>
      </c>
      <c r="AT293" s="143" t="s">
        <v>147</v>
      </c>
      <c r="AU293" s="143" t="s">
        <v>80</v>
      </c>
      <c r="AY293" s="17" t="s">
        <v>144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7" t="s">
        <v>80</v>
      </c>
      <c r="BK293" s="144">
        <f>ROUND(I293*H293,2)</f>
        <v>0</v>
      </c>
      <c r="BL293" s="17" t="s">
        <v>286</v>
      </c>
      <c r="BM293" s="143" t="s">
        <v>685</v>
      </c>
    </row>
    <row r="294" spans="2:65" s="1" customFormat="1">
      <c r="B294" s="32"/>
      <c r="D294" s="145" t="s">
        <v>186</v>
      </c>
      <c r="F294" s="146" t="s">
        <v>871</v>
      </c>
      <c r="I294" s="147"/>
      <c r="L294" s="32"/>
      <c r="M294" s="148"/>
      <c r="T294" s="53"/>
      <c r="AT294" s="17" t="s">
        <v>186</v>
      </c>
      <c r="AU294" s="17" t="s">
        <v>80</v>
      </c>
    </row>
    <row r="295" spans="2:65" s="1" customFormat="1" ht="16.5" customHeight="1">
      <c r="B295" s="131"/>
      <c r="C295" s="132" t="s">
        <v>686</v>
      </c>
      <c r="D295" s="132" t="s">
        <v>147</v>
      </c>
      <c r="E295" s="133" t="s">
        <v>872</v>
      </c>
      <c r="F295" s="134" t="s">
        <v>873</v>
      </c>
      <c r="G295" s="135" t="s">
        <v>209</v>
      </c>
      <c r="H295" s="136">
        <v>40</v>
      </c>
      <c r="I295" s="137"/>
      <c r="J295" s="138">
        <f>ROUND(I295*H295,2)</f>
        <v>0</v>
      </c>
      <c r="K295" s="134" t="s">
        <v>713</v>
      </c>
      <c r="L295" s="32"/>
      <c r="M295" s="139" t="s">
        <v>3</v>
      </c>
      <c r="N295" s="140" t="s">
        <v>43</v>
      </c>
      <c r="P295" s="141">
        <f>O295*H295</f>
        <v>0</v>
      </c>
      <c r="Q295" s="141">
        <v>0</v>
      </c>
      <c r="R295" s="141">
        <f>Q295*H295</f>
        <v>0</v>
      </c>
      <c r="S295" s="141">
        <v>0</v>
      </c>
      <c r="T295" s="142">
        <f>S295*H295</f>
        <v>0</v>
      </c>
      <c r="AR295" s="143" t="s">
        <v>286</v>
      </c>
      <c r="AT295" s="143" t="s">
        <v>147</v>
      </c>
      <c r="AU295" s="143" t="s">
        <v>80</v>
      </c>
      <c r="AY295" s="17" t="s">
        <v>144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7" t="s">
        <v>80</v>
      </c>
      <c r="BK295" s="144">
        <f>ROUND(I295*H295,2)</f>
        <v>0</v>
      </c>
      <c r="BL295" s="17" t="s">
        <v>286</v>
      </c>
      <c r="BM295" s="143" t="s">
        <v>689</v>
      </c>
    </row>
    <row r="296" spans="2:65" s="1" customFormat="1">
      <c r="B296" s="32"/>
      <c r="D296" s="145" t="s">
        <v>186</v>
      </c>
      <c r="F296" s="146" t="s">
        <v>874</v>
      </c>
      <c r="I296" s="147"/>
      <c r="L296" s="32"/>
      <c r="M296" s="148"/>
      <c r="T296" s="53"/>
      <c r="AT296" s="17" t="s">
        <v>186</v>
      </c>
      <c r="AU296" s="17" t="s">
        <v>80</v>
      </c>
    </row>
    <row r="297" spans="2:65" s="1" customFormat="1" ht="37.9" customHeight="1">
      <c r="B297" s="131"/>
      <c r="C297" s="161" t="s">
        <v>563</v>
      </c>
      <c r="D297" s="161" t="s">
        <v>335</v>
      </c>
      <c r="E297" s="162" t="s">
        <v>875</v>
      </c>
      <c r="F297" s="163" t="s">
        <v>876</v>
      </c>
      <c r="G297" s="164" t="s">
        <v>209</v>
      </c>
      <c r="H297" s="165">
        <v>23</v>
      </c>
      <c r="I297" s="166"/>
      <c r="J297" s="167">
        <f>ROUND(I297*H297,2)</f>
        <v>0</v>
      </c>
      <c r="K297" s="163" t="s">
        <v>3</v>
      </c>
      <c r="L297" s="168"/>
      <c r="M297" s="169" t="s">
        <v>3</v>
      </c>
      <c r="N297" s="170" t="s">
        <v>43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338</v>
      </c>
      <c r="AT297" s="143" t="s">
        <v>335</v>
      </c>
      <c r="AU297" s="143" t="s">
        <v>80</v>
      </c>
      <c r="AY297" s="17" t="s">
        <v>144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7" t="s">
        <v>80</v>
      </c>
      <c r="BK297" s="144">
        <f>ROUND(I297*H297,2)</f>
        <v>0</v>
      </c>
      <c r="BL297" s="17" t="s">
        <v>286</v>
      </c>
      <c r="BM297" s="143" t="s">
        <v>877</v>
      </c>
    </row>
    <row r="298" spans="2:65" s="12" customFormat="1">
      <c r="B298" s="154"/>
      <c r="D298" s="149" t="s">
        <v>212</v>
      </c>
      <c r="E298" s="155" t="s">
        <v>3</v>
      </c>
      <c r="F298" s="156" t="s">
        <v>793</v>
      </c>
      <c r="H298" s="157">
        <v>20</v>
      </c>
      <c r="I298" s="158"/>
      <c r="L298" s="154"/>
      <c r="M298" s="159"/>
      <c r="T298" s="160"/>
      <c r="AT298" s="155" t="s">
        <v>212</v>
      </c>
      <c r="AU298" s="155" t="s">
        <v>80</v>
      </c>
      <c r="AV298" s="12" t="s">
        <v>82</v>
      </c>
      <c r="AW298" s="12" t="s">
        <v>34</v>
      </c>
      <c r="AX298" s="12" t="s">
        <v>72</v>
      </c>
      <c r="AY298" s="155" t="s">
        <v>144</v>
      </c>
    </row>
    <row r="299" spans="2:65" s="14" customFormat="1">
      <c r="B299" s="179"/>
      <c r="D299" s="149" t="s">
        <v>212</v>
      </c>
      <c r="E299" s="180" t="s">
        <v>3</v>
      </c>
      <c r="F299" s="181" t="s">
        <v>488</v>
      </c>
      <c r="H299" s="182">
        <v>20</v>
      </c>
      <c r="I299" s="183"/>
      <c r="L299" s="179"/>
      <c r="M299" s="192"/>
      <c r="T299" s="193"/>
      <c r="AT299" s="180" t="s">
        <v>212</v>
      </c>
      <c r="AU299" s="180" t="s">
        <v>80</v>
      </c>
      <c r="AV299" s="14" t="s">
        <v>166</v>
      </c>
      <c r="AW299" s="14" t="s">
        <v>34</v>
      </c>
      <c r="AX299" s="14" t="s">
        <v>80</v>
      </c>
      <c r="AY299" s="180" t="s">
        <v>144</v>
      </c>
    </row>
    <row r="300" spans="2:65" s="12" customFormat="1">
      <c r="B300" s="154"/>
      <c r="D300" s="149" t="s">
        <v>212</v>
      </c>
      <c r="F300" s="156" t="s">
        <v>878</v>
      </c>
      <c r="H300" s="157">
        <v>23</v>
      </c>
      <c r="I300" s="158"/>
      <c r="L300" s="154"/>
      <c r="M300" s="159"/>
      <c r="T300" s="160"/>
      <c r="AT300" s="155" t="s">
        <v>212</v>
      </c>
      <c r="AU300" s="155" t="s">
        <v>80</v>
      </c>
      <c r="AV300" s="12" t="s">
        <v>82</v>
      </c>
      <c r="AW300" s="12" t="s">
        <v>4</v>
      </c>
      <c r="AX300" s="12" t="s">
        <v>80</v>
      </c>
      <c r="AY300" s="155" t="s">
        <v>144</v>
      </c>
    </row>
    <row r="301" spans="2:65" s="1" customFormat="1" ht="24.2" customHeight="1">
      <c r="B301" s="131"/>
      <c r="C301" s="161" t="s">
        <v>879</v>
      </c>
      <c r="D301" s="161" t="s">
        <v>335</v>
      </c>
      <c r="E301" s="162" t="s">
        <v>880</v>
      </c>
      <c r="F301" s="163" t="s">
        <v>881</v>
      </c>
      <c r="G301" s="164" t="s">
        <v>209</v>
      </c>
      <c r="H301" s="165">
        <v>23</v>
      </c>
      <c r="I301" s="166"/>
      <c r="J301" s="167">
        <f>ROUND(I301*H301,2)</f>
        <v>0</v>
      </c>
      <c r="K301" s="163" t="s">
        <v>3</v>
      </c>
      <c r="L301" s="168"/>
      <c r="M301" s="169" t="s">
        <v>3</v>
      </c>
      <c r="N301" s="170" t="s">
        <v>43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338</v>
      </c>
      <c r="AT301" s="143" t="s">
        <v>335</v>
      </c>
      <c r="AU301" s="143" t="s">
        <v>80</v>
      </c>
      <c r="AY301" s="17" t="s">
        <v>144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80</v>
      </c>
      <c r="BK301" s="144">
        <f>ROUND(I301*H301,2)</f>
        <v>0</v>
      </c>
      <c r="BL301" s="17" t="s">
        <v>286</v>
      </c>
      <c r="BM301" s="143" t="s">
        <v>882</v>
      </c>
    </row>
    <row r="302" spans="2:65" s="12" customFormat="1">
      <c r="B302" s="154"/>
      <c r="D302" s="149" t="s">
        <v>212</v>
      </c>
      <c r="E302" s="155" t="s">
        <v>3</v>
      </c>
      <c r="F302" s="156" t="s">
        <v>793</v>
      </c>
      <c r="H302" s="157">
        <v>20</v>
      </c>
      <c r="I302" s="158"/>
      <c r="L302" s="154"/>
      <c r="M302" s="159"/>
      <c r="T302" s="160"/>
      <c r="AT302" s="155" t="s">
        <v>212</v>
      </c>
      <c r="AU302" s="155" t="s">
        <v>80</v>
      </c>
      <c r="AV302" s="12" t="s">
        <v>82</v>
      </c>
      <c r="AW302" s="12" t="s">
        <v>34</v>
      </c>
      <c r="AX302" s="12" t="s">
        <v>72</v>
      </c>
      <c r="AY302" s="155" t="s">
        <v>144</v>
      </c>
    </row>
    <row r="303" spans="2:65" s="14" customFormat="1">
      <c r="B303" s="179"/>
      <c r="D303" s="149" t="s">
        <v>212</v>
      </c>
      <c r="E303" s="180" t="s">
        <v>3</v>
      </c>
      <c r="F303" s="181" t="s">
        <v>488</v>
      </c>
      <c r="H303" s="182">
        <v>20</v>
      </c>
      <c r="I303" s="183"/>
      <c r="L303" s="179"/>
      <c r="M303" s="192"/>
      <c r="T303" s="193"/>
      <c r="AT303" s="180" t="s">
        <v>212</v>
      </c>
      <c r="AU303" s="180" t="s">
        <v>80</v>
      </c>
      <c r="AV303" s="14" t="s">
        <v>166</v>
      </c>
      <c r="AW303" s="14" t="s">
        <v>34</v>
      </c>
      <c r="AX303" s="14" t="s">
        <v>80</v>
      </c>
      <c r="AY303" s="180" t="s">
        <v>144</v>
      </c>
    </row>
    <row r="304" spans="2:65" s="12" customFormat="1">
      <c r="B304" s="154"/>
      <c r="D304" s="149" t="s">
        <v>212</v>
      </c>
      <c r="F304" s="156" t="s">
        <v>878</v>
      </c>
      <c r="H304" s="157">
        <v>23</v>
      </c>
      <c r="I304" s="158"/>
      <c r="L304" s="154"/>
      <c r="M304" s="159"/>
      <c r="T304" s="160"/>
      <c r="AT304" s="155" t="s">
        <v>212</v>
      </c>
      <c r="AU304" s="155" t="s">
        <v>80</v>
      </c>
      <c r="AV304" s="12" t="s">
        <v>82</v>
      </c>
      <c r="AW304" s="12" t="s">
        <v>4</v>
      </c>
      <c r="AX304" s="12" t="s">
        <v>80</v>
      </c>
      <c r="AY304" s="155" t="s">
        <v>144</v>
      </c>
    </row>
    <row r="305" spans="2:65" s="1" customFormat="1" ht="37.9" customHeight="1">
      <c r="B305" s="131"/>
      <c r="C305" s="161" t="s">
        <v>566</v>
      </c>
      <c r="D305" s="161" t="s">
        <v>335</v>
      </c>
      <c r="E305" s="162" t="s">
        <v>883</v>
      </c>
      <c r="F305" s="163" t="s">
        <v>884</v>
      </c>
      <c r="G305" s="164" t="s">
        <v>209</v>
      </c>
      <c r="H305" s="165">
        <v>23</v>
      </c>
      <c r="I305" s="166"/>
      <c r="J305" s="167">
        <f>ROUND(I305*H305,2)</f>
        <v>0</v>
      </c>
      <c r="K305" s="163" t="s">
        <v>3</v>
      </c>
      <c r="L305" s="168"/>
      <c r="M305" s="169" t="s">
        <v>3</v>
      </c>
      <c r="N305" s="170" t="s">
        <v>43</v>
      </c>
      <c r="P305" s="141">
        <f>O305*H305</f>
        <v>0</v>
      </c>
      <c r="Q305" s="141">
        <v>0</v>
      </c>
      <c r="R305" s="141">
        <f>Q305*H305</f>
        <v>0</v>
      </c>
      <c r="S305" s="141">
        <v>0</v>
      </c>
      <c r="T305" s="142">
        <f>S305*H305</f>
        <v>0</v>
      </c>
      <c r="AR305" s="143" t="s">
        <v>338</v>
      </c>
      <c r="AT305" s="143" t="s">
        <v>335</v>
      </c>
      <c r="AU305" s="143" t="s">
        <v>80</v>
      </c>
      <c r="AY305" s="17" t="s">
        <v>144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7" t="s">
        <v>80</v>
      </c>
      <c r="BK305" s="144">
        <f>ROUND(I305*H305,2)</f>
        <v>0</v>
      </c>
      <c r="BL305" s="17" t="s">
        <v>286</v>
      </c>
      <c r="BM305" s="143" t="s">
        <v>885</v>
      </c>
    </row>
    <row r="306" spans="2:65" s="12" customFormat="1">
      <c r="B306" s="154"/>
      <c r="D306" s="149" t="s">
        <v>212</v>
      </c>
      <c r="E306" s="155" t="s">
        <v>3</v>
      </c>
      <c r="F306" s="156" t="s">
        <v>793</v>
      </c>
      <c r="H306" s="157">
        <v>20</v>
      </c>
      <c r="I306" s="158"/>
      <c r="L306" s="154"/>
      <c r="M306" s="159"/>
      <c r="T306" s="160"/>
      <c r="AT306" s="155" t="s">
        <v>212</v>
      </c>
      <c r="AU306" s="155" t="s">
        <v>80</v>
      </c>
      <c r="AV306" s="12" t="s">
        <v>82</v>
      </c>
      <c r="AW306" s="12" t="s">
        <v>34</v>
      </c>
      <c r="AX306" s="12" t="s">
        <v>72</v>
      </c>
      <c r="AY306" s="155" t="s">
        <v>144</v>
      </c>
    </row>
    <row r="307" spans="2:65" s="14" customFormat="1">
      <c r="B307" s="179"/>
      <c r="D307" s="149" t="s">
        <v>212</v>
      </c>
      <c r="E307" s="180" t="s">
        <v>3</v>
      </c>
      <c r="F307" s="181" t="s">
        <v>488</v>
      </c>
      <c r="H307" s="182">
        <v>20</v>
      </c>
      <c r="I307" s="183"/>
      <c r="L307" s="179"/>
      <c r="M307" s="192"/>
      <c r="T307" s="193"/>
      <c r="AT307" s="180" t="s">
        <v>212</v>
      </c>
      <c r="AU307" s="180" t="s">
        <v>80</v>
      </c>
      <c r="AV307" s="14" t="s">
        <v>166</v>
      </c>
      <c r="AW307" s="14" t="s">
        <v>34</v>
      </c>
      <c r="AX307" s="14" t="s">
        <v>80</v>
      </c>
      <c r="AY307" s="180" t="s">
        <v>144</v>
      </c>
    </row>
    <row r="308" spans="2:65" s="12" customFormat="1">
      <c r="B308" s="154"/>
      <c r="D308" s="149" t="s">
        <v>212</v>
      </c>
      <c r="F308" s="156" t="s">
        <v>878</v>
      </c>
      <c r="H308" s="157">
        <v>23</v>
      </c>
      <c r="I308" s="158"/>
      <c r="L308" s="154"/>
      <c r="M308" s="159"/>
      <c r="T308" s="160"/>
      <c r="AT308" s="155" t="s">
        <v>212</v>
      </c>
      <c r="AU308" s="155" t="s">
        <v>80</v>
      </c>
      <c r="AV308" s="12" t="s">
        <v>82</v>
      </c>
      <c r="AW308" s="12" t="s">
        <v>4</v>
      </c>
      <c r="AX308" s="12" t="s">
        <v>80</v>
      </c>
      <c r="AY308" s="155" t="s">
        <v>144</v>
      </c>
    </row>
    <row r="309" spans="2:65" s="1" customFormat="1" ht="24.2" customHeight="1">
      <c r="B309" s="131"/>
      <c r="C309" s="161" t="s">
        <v>886</v>
      </c>
      <c r="D309" s="161" t="s">
        <v>335</v>
      </c>
      <c r="E309" s="162" t="s">
        <v>887</v>
      </c>
      <c r="F309" s="163" t="s">
        <v>888</v>
      </c>
      <c r="G309" s="164" t="s">
        <v>209</v>
      </c>
      <c r="H309" s="165">
        <v>23</v>
      </c>
      <c r="I309" s="166"/>
      <c r="J309" s="167">
        <f>ROUND(I309*H309,2)</f>
        <v>0</v>
      </c>
      <c r="K309" s="163" t="s">
        <v>3</v>
      </c>
      <c r="L309" s="168"/>
      <c r="M309" s="169" t="s">
        <v>3</v>
      </c>
      <c r="N309" s="170" t="s">
        <v>43</v>
      </c>
      <c r="P309" s="141">
        <f>O309*H309</f>
        <v>0</v>
      </c>
      <c r="Q309" s="141">
        <v>0</v>
      </c>
      <c r="R309" s="141">
        <f>Q309*H309</f>
        <v>0</v>
      </c>
      <c r="S309" s="141">
        <v>0</v>
      </c>
      <c r="T309" s="142">
        <f>S309*H309</f>
        <v>0</v>
      </c>
      <c r="AR309" s="143" t="s">
        <v>338</v>
      </c>
      <c r="AT309" s="143" t="s">
        <v>335</v>
      </c>
      <c r="AU309" s="143" t="s">
        <v>80</v>
      </c>
      <c r="AY309" s="17" t="s">
        <v>144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80</v>
      </c>
      <c r="BK309" s="144">
        <f>ROUND(I309*H309,2)</f>
        <v>0</v>
      </c>
      <c r="BL309" s="17" t="s">
        <v>286</v>
      </c>
      <c r="BM309" s="143" t="s">
        <v>889</v>
      </c>
    </row>
    <row r="310" spans="2:65" s="12" customFormat="1">
      <c r="B310" s="154"/>
      <c r="D310" s="149" t="s">
        <v>212</v>
      </c>
      <c r="E310" s="155" t="s">
        <v>3</v>
      </c>
      <c r="F310" s="156" t="s">
        <v>793</v>
      </c>
      <c r="H310" s="157">
        <v>20</v>
      </c>
      <c r="I310" s="158"/>
      <c r="L310" s="154"/>
      <c r="M310" s="159"/>
      <c r="T310" s="160"/>
      <c r="AT310" s="155" t="s">
        <v>212</v>
      </c>
      <c r="AU310" s="155" t="s">
        <v>80</v>
      </c>
      <c r="AV310" s="12" t="s">
        <v>82</v>
      </c>
      <c r="AW310" s="12" t="s">
        <v>34</v>
      </c>
      <c r="AX310" s="12" t="s">
        <v>72</v>
      </c>
      <c r="AY310" s="155" t="s">
        <v>144</v>
      </c>
    </row>
    <row r="311" spans="2:65" s="14" customFormat="1">
      <c r="B311" s="179"/>
      <c r="D311" s="149" t="s">
        <v>212</v>
      </c>
      <c r="E311" s="180" t="s">
        <v>3</v>
      </c>
      <c r="F311" s="181" t="s">
        <v>488</v>
      </c>
      <c r="H311" s="182">
        <v>20</v>
      </c>
      <c r="I311" s="183"/>
      <c r="L311" s="179"/>
      <c r="M311" s="192"/>
      <c r="T311" s="193"/>
      <c r="AT311" s="180" t="s">
        <v>212</v>
      </c>
      <c r="AU311" s="180" t="s">
        <v>80</v>
      </c>
      <c r="AV311" s="14" t="s">
        <v>166</v>
      </c>
      <c r="AW311" s="14" t="s">
        <v>34</v>
      </c>
      <c r="AX311" s="14" t="s">
        <v>80</v>
      </c>
      <c r="AY311" s="180" t="s">
        <v>144</v>
      </c>
    </row>
    <row r="312" spans="2:65" s="12" customFormat="1">
      <c r="B312" s="154"/>
      <c r="D312" s="149" t="s">
        <v>212</v>
      </c>
      <c r="F312" s="156" t="s">
        <v>878</v>
      </c>
      <c r="H312" s="157">
        <v>23</v>
      </c>
      <c r="I312" s="158"/>
      <c r="L312" s="154"/>
      <c r="M312" s="159"/>
      <c r="T312" s="160"/>
      <c r="AT312" s="155" t="s">
        <v>212</v>
      </c>
      <c r="AU312" s="155" t="s">
        <v>80</v>
      </c>
      <c r="AV312" s="12" t="s">
        <v>82</v>
      </c>
      <c r="AW312" s="12" t="s">
        <v>4</v>
      </c>
      <c r="AX312" s="12" t="s">
        <v>80</v>
      </c>
      <c r="AY312" s="155" t="s">
        <v>144</v>
      </c>
    </row>
    <row r="313" spans="2:65" s="1" customFormat="1" ht="16.5" customHeight="1">
      <c r="B313" s="131"/>
      <c r="C313" s="132" t="s">
        <v>569</v>
      </c>
      <c r="D313" s="132" t="s">
        <v>147</v>
      </c>
      <c r="E313" s="133" t="s">
        <v>785</v>
      </c>
      <c r="F313" s="134" t="s">
        <v>786</v>
      </c>
      <c r="G313" s="135" t="s">
        <v>712</v>
      </c>
      <c r="H313" s="136">
        <v>120</v>
      </c>
      <c r="I313" s="137"/>
      <c r="J313" s="138">
        <f>ROUND(I313*H313,2)</f>
        <v>0</v>
      </c>
      <c r="K313" s="134" t="s">
        <v>713</v>
      </c>
      <c r="L313" s="32"/>
      <c r="M313" s="139" t="s">
        <v>3</v>
      </c>
      <c r="N313" s="140" t="s">
        <v>43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286</v>
      </c>
      <c r="AT313" s="143" t="s">
        <v>147</v>
      </c>
      <c r="AU313" s="143" t="s">
        <v>80</v>
      </c>
      <c r="AY313" s="17" t="s">
        <v>144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80</v>
      </c>
      <c r="BK313" s="144">
        <f>ROUND(I313*H313,2)</f>
        <v>0</v>
      </c>
      <c r="BL313" s="17" t="s">
        <v>286</v>
      </c>
      <c r="BM313" s="143" t="s">
        <v>890</v>
      </c>
    </row>
    <row r="314" spans="2:65" s="1" customFormat="1">
      <c r="B314" s="32"/>
      <c r="D314" s="145" t="s">
        <v>186</v>
      </c>
      <c r="F314" s="146" t="s">
        <v>787</v>
      </c>
      <c r="I314" s="147"/>
      <c r="L314" s="32"/>
      <c r="M314" s="148"/>
      <c r="T314" s="53"/>
      <c r="AT314" s="17" t="s">
        <v>186</v>
      </c>
      <c r="AU314" s="17" t="s">
        <v>80</v>
      </c>
    </row>
    <row r="315" spans="2:65" s="1" customFormat="1" ht="24.2" customHeight="1">
      <c r="B315" s="131"/>
      <c r="C315" s="161" t="s">
        <v>891</v>
      </c>
      <c r="D315" s="161" t="s">
        <v>335</v>
      </c>
      <c r="E315" s="162" t="s">
        <v>788</v>
      </c>
      <c r="F315" s="163" t="s">
        <v>789</v>
      </c>
      <c r="G315" s="164" t="s">
        <v>712</v>
      </c>
      <c r="H315" s="165">
        <v>100</v>
      </c>
      <c r="I315" s="166"/>
      <c r="J315" s="167">
        <f>ROUND(I315*H315,2)</f>
        <v>0</v>
      </c>
      <c r="K315" s="163" t="s">
        <v>3</v>
      </c>
      <c r="L315" s="168"/>
      <c r="M315" s="169" t="s">
        <v>3</v>
      </c>
      <c r="N315" s="170" t="s">
        <v>43</v>
      </c>
      <c r="P315" s="141">
        <f>O315*H315</f>
        <v>0</v>
      </c>
      <c r="Q315" s="141">
        <v>0</v>
      </c>
      <c r="R315" s="141">
        <f>Q315*H315</f>
        <v>0</v>
      </c>
      <c r="S315" s="141">
        <v>0</v>
      </c>
      <c r="T315" s="142">
        <f>S315*H315</f>
        <v>0</v>
      </c>
      <c r="AR315" s="143" t="s">
        <v>338</v>
      </c>
      <c r="AT315" s="143" t="s">
        <v>335</v>
      </c>
      <c r="AU315" s="143" t="s">
        <v>80</v>
      </c>
      <c r="AY315" s="17" t="s">
        <v>144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7" t="s">
        <v>80</v>
      </c>
      <c r="BK315" s="144">
        <f>ROUND(I315*H315,2)</f>
        <v>0</v>
      </c>
      <c r="BL315" s="17" t="s">
        <v>286</v>
      </c>
      <c r="BM315" s="143" t="s">
        <v>892</v>
      </c>
    </row>
    <row r="316" spans="2:65" s="12" customFormat="1">
      <c r="B316" s="154"/>
      <c r="D316" s="149" t="s">
        <v>212</v>
      </c>
      <c r="E316" s="155" t="s">
        <v>3</v>
      </c>
      <c r="F316" s="156" t="s">
        <v>893</v>
      </c>
      <c r="H316" s="157">
        <v>100</v>
      </c>
      <c r="I316" s="158"/>
      <c r="L316" s="154"/>
      <c r="M316" s="159"/>
      <c r="T316" s="160"/>
      <c r="AT316" s="155" t="s">
        <v>212</v>
      </c>
      <c r="AU316" s="155" t="s">
        <v>80</v>
      </c>
      <c r="AV316" s="12" t="s">
        <v>82</v>
      </c>
      <c r="AW316" s="12" t="s">
        <v>34</v>
      </c>
      <c r="AX316" s="12" t="s">
        <v>72</v>
      </c>
      <c r="AY316" s="155" t="s">
        <v>144</v>
      </c>
    </row>
    <row r="317" spans="2:65" s="14" customFormat="1">
      <c r="B317" s="179"/>
      <c r="D317" s="149" t="s">
        <v>212</v>
      </c>
      <c r="E317" s="180" t="s">
        <v>3</v>
      </c>
      <c r="F317" s="181" t="s">
        <v>488</v>
      </c>
      <c r="H317" s="182">
        <v>100</v>
      </c>
      <c r="I317" s="183"/>
      <c r="L317" s="179"/>
      <c r="M317" s="192"/>
      <c r="T317" s="193"/>
      <c r="AT317" s="180" t="s">
        <v>212</v>
      </c>
      <c r="AU317" s="180" t="s">
        <v>80</v>
      </c>
      <c r="AV317" s="14" t="s">
        <v>166</v>
      </c>
      <c r="AW317" s="14" t="s">
        <v>34</v>
      </c>
      <c r="AX317" s="14" t="s">
        <v>80</v>
      </c>
      <c r="AY317" s="180" t="s">
        <v>144</v>
      </c>
    </row>
    <row r="318" spans="2:65" s="1" customFormat="1" ht="24.2" customHeight="1">
      <c r="B318" s="131"/>
      <c r="C318" s="161" t="s">
        <v>572</v>
      </c>
      <c r="D318" s="161" t="s">
        <v>335</v>
      </c>
      <c r="E318" s="162" t="s">
        <v>791</v>
      </c>
      <c r="F318" s="163" t="s">
        <v>792</v>
      </c>
      <c r="G318" s="164" t="s">
        <v>712</v>
      </c>
      <c r="H318" s="165">
        <v>20</v>
      </c>
      <c r="I318" s="166"/>
      <c r="J318" s="167">
        <f>ROUND(I318*H318,2)</f>
        <v>0</v>
      </c>
      <c r="K318" s="163" t="s">
        <v>3</v>
      </c>
      <c r="L318" s="168"/>
      <c r="M318" s="169" t="s">
        <v>3</v>
      </c>
      <c r="N318" s="170" t="s">
        <v>43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338</v>
      </c>
      <c r="AT318" s="143" t="s">
        <v>335</v>
      </c>
      <c r="AU318" s="143" t="s">
        <v>80</v>
      </c>
      <c r="AY318" s="17" t="s">
        <v>144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80</v>
      </c>
      <c r="BK318" s="144">
        <f>ROUND(I318*H318,2)</f>
        <v>0</v>
      </c>
      <c r="BL318" s="17" t="s">
        <v>286</v>
      </c>
      <c r="BM318" s="143" t="s">
        <v>894</v>
      </c>
    </row>
    <row r="319" spans="2:65" s="12" customFormat="1">
      <c r="B319" s="154"/>
      <c r="D319" s="149" t="s">
        <v>212</v>
      </c>
      <c r="E319" s="155" t="s">
        <v>3</v>
      </c>
      <c r="F319" s="156" t="s">
        <v>793</v>
      </c>
      <c r="H319" s="157">
        <v>20</v>
      </c>
      <c r="I319" s="158"/>
      <c r="L319" s="154"/>
      <c r="M319" s="159"/>
      <c r="T319" s="160"/>
      <c r="AT319" s="155" t="s">
        <v>212</v>
      </c>
      <c r="AU319" s="155" t="s">
        <v>80</v>
      </c>
      <c r="AV319" s="12" t="s">
        <v>82</v>
      </c>
      <c r="AW319" s="12" t="s">
        <v>34</v>
      </c>
      <c r="AX319" s="12" t="s">
        <v>72</v>
      </c>
      <c r="AY319" s="155" t="s">
        <v>144</v>
      </c>
    </row>
    <row r="320" spans="2:65" s="14" customFormat="1">
      <c r="B320" s="179"/>
      <c r="D320" s="149" t="s">
        <v>212</v>
      </c>
      <c r="E320" s="180" t="s">
        <v>3</v>
      </c>
      <c r="F320" s="181" t="s">
        <v>488</v>
      </c>
      <c r="H320" s="182">
        <v>20</v>
      </c>
      <c r="I320" s="183"/>
      <c r="L320" s="179"/>
      <c r="M320" s="192"/>
      <c r="T320" s="193"/>
      <c r="AT320" s="180" t="s">
        <v>212</v>
      </c>
      <c r="AU320" s="180" t="s">
        <v>80</v>
      </c>
      <c r="AV320" s="14" t="s">
        <v>166</v>
      </c>
      <c r="AW320" s="14" t="s">
        <v>34</v>
      </c>
      <c r="AX320" s="14" t="s">
        <v>80</v>
      </c>
      <c r="AY320" s="180" t="s">
        <v>144</v>
      </c>
    </row>
    <row r="321" spans="2:65" s="1" customFormat="1" ht="24.2" customHeight="1">
      <c r="B321" s="131"/>
      <c r="C321" s="132" t="s">
        <v>895</v>
      </c>
      <c r="D321" s="132" t="s">
        <v>147</v>
      </c>
      <c r="E321" s="133" t="s">
        <v>896</v>
      </c>
      <c r="F321" s="134" t="s">
        <v>897</v>
      </c>
      <c r="G321" s="135" t="s">
        <v>209</v>
      </c>
      <c r="H321" s="136">
        <v>40</v>
      </c>
      <c r="I321" s="137"/>
      <c r="J321" s="138">
        <f>ROUND(I321*H321,2)</f>
        <v>0</v>
      </c>
      <c r="K321" s="134" t="s">
        <v>713</v>
      </c>
      <c r="L321" s="32"/>
      <c r="M321" s="139" t="s">
        <v>3</v>
      </c>
      <c r="N321" s="140" t="s">
        <v>43</v>
      </c>
      <c r="P321" s="141">
        <f>O321*H321</f>
        <v>0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AR321" s="143" t="s">
        <v>286</v>
      </c>
      <c r="AT321" s="143" t="s">
        <v>147</v>
      </c>
      <c r="AU321" s="143" t="s">
        <v>80</v>
      </c>
      <c r="AY321" s="17" t="s">
        <v>144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80</v>
      </c>
      <c r="BK321" s="144">
        <f>ROUND(I321*H321,2)</f>
        <v>0</v>
      </c>
      <c r="BL321" s="17" t="s">
        <v>286</v>
      </c>
      <c r="BM321" s="143" t="s">
        <v>898</v>
      </c>
    </row>
    <row r="322" spans="2:65" s="1" customFormat="1">
      <c r="B322" s="32"/>
      <c r="D322" s="145" t="s">
        <v>186</v>
      </c>
      <c r="F322" s="146" t="s">
        <v>899</v>
      </c>
      <c r="I322" s="147"/>
      <c r="L322" s="32"/>
      <c r="M322" s="148"/>
      <c r="T322" s="53"/>
      <c r="AT322" s="17" t="s">
        <v>186</v>
      </c>
      <c r="AU322" s="17" t="s">
        <v>80</v>
      </c>
    </row>
    <row r="323" spans="2:65" s="1" customFormat="1" ht="37.9" customHeight="1">
      <c r="B323" s="131"/>
      <c r="C323" s="161" t="s">
        <v>575</v>
      </c>
      <c r="D323" s="161" t="s">
        <v>335</v>
      </c>
      <c r="E323" s="162" t="s">
        <v>900</v>
      </c>
      <c r="F323" s="163" t="s">
        <v>901</v>
      </c>
      <c r="G323" s="164" t="s">
        <v>209</v>
      </c>
      <c r="H323" s="165">
        <v>11.5</v>
      </c>
      <c r="I323" s="166"/>
      <c r="J323" s="167">
        <f>ROUND(I323*H323,2)</f>
        <v>0</v>
      </c>
      <c r="K323" s="163" t="s">
        <v>3</v>
      </c>
      <c r="L323" s="168"/>
      <c r="M323" s="169" t="s">
        <v>3</v>
      </c>
      <c r="N323" s="170" t="s">
        <v>43</v>
      </c>
      <c r="P323" s="141">
        <f>O323*H323</f>
        <v>0</v>
      </c>
      <c r="Q323" s="141">
        <v>0</v>
      </c>
      <c r="R323" s="141">
        <f>Q323*H323</f>
        <v>0</v>
      </c>
      <c r="S323" s="141">
        <v>0</v>
      </c>
      <c r="T323" s="142">
        <f>S323*H323</f>
        <v>0</v>
      </c>
      <c r="AR323" s="143" t="s">
        <v>338</v>
      </c>
      <c r="AT323" s="143" t="s">
        <v>335</v>
      </c>
      <c r="AU323" s="143" t="s">
        <v>80</v>
      </c>
      <c r="AY323" s="17" t="s">
        <v>144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7" t="s">
        <v>80</v>
      </c>
      <c r="BK323" s="144">
        <f>ROUND(I323*H323,2)</f>
        <v>0</v>
      </c>
      <c r="BL323" s="17" t="s">
        <v>286</v>
      </c>
      <c r="BM323" s="143" t="s">
        <v>902</v>
      </c>
    </row>
    <row r="324" spans="2:65" s="12" customFormat="1">
      <c r="B324" s="154"/>
      <c r="D324" s="149" t="s">
        <v>212</v>
      </c>
      <c r="E324" s="155" t="s">
        <v>3</v>
      </c>
      <c r="F324" s="156" t="s">
        <v>903</v>
      </c>
      <c r="H324" s="157">
        <v>10</v>
      </c>
      <c r="I324" s="158"/>
      <c r="L324" s="154"/>
      <c r="M324" s="159"/>
      <c r="T324" s="160"/>
      <c r="AT324" s="155" t="s">
        <v>212</v>
      </c>
      <c r="AU324" s="155" t="s">
        <v>80</v>
      </c>
      <c r="AV324" s="12" t="s">
        <v>82</v>
      </c>
      <c r="AW324" s="12" t="s">
        <v>34</v>
      </c>
      <c r="AX324" s="12" t="s">
        <v>72</v>
      </c>
      <c r="AY324" s="155" t="s">
        <v>144</v>
      </c>
    </row>
    <row r="325" spans="2:65" s="14" customFormat="1">
      <c r="B325" s="179"/>
      <c r="D325" s="149" t="s">
        <v>212</v>
      </c>
      <c r="E325" s="180" t="s">
        <v>3</v>
      </c>
      <c r="F325" s="181" t="s">
        <v>488</v>
      </c>
      <c r="H325" s="182">
        <v>10</v>
      </c>
      <c r="I325" s="183"/>
      <c r="L325" s="179"/>
      <c r="M325" s="192"/>
      <c r="T325" s="193"/>
      <c r="AT325" s="180" t="s">
        <v>212</v>
      </c>
      <c r="AU325" s="180" t="s">
        <v>80</v>
      </c>
      <c r="AV325" s="14" t="s">
        <v>166</v>
      </c>
      <c r="AW325" s="14" t="s">
        <v>34</v>
      </c>
      <c r="AX325" s="14" t="s">
        <v>80</v>
      </c>
      <c r="AY325" s="180" t="s">
        <v>144</v>
      </c>
    </row>
    <row r="326" spans="2:65" s="12" customFormat="1">
      <c r="B326" s="154"/>
      <c r="D326" s="149" t="s">
        <v>212</v>
      </c>
      <c r="F326" s="156" t="s">
        <v>904</v>
      </c>
      <c r="H326" s="157">
        <v>11.5</v>
      </c>
      <c r="I326" s="158"/>
      <c r="L326" s="154"/>
      <c r="M326" s="159"/>
      <c r="T326" s="160"/>
      <c r="AT326" s="155" t="s">
        <v>212</v>
      </c>
      <c r="AU326" s="155" t="s">
        <v>80</v>
      </c>
      <c r="AV326" s="12" t="s">
        <v>82</v>
      </c>
      <c r="AW326" s="12" t="s">
        <v>4</v>
      </c>
      <c r="AX326" s="12" t="s">
        <v>80</v>
      </c>
      <c r="AY326" s="155" t="s">
        <v>144</v>
      </c>
    </row>
    <row r="327" spans="2:65" s="1" customFormat="1" ht="37.9" customHeight="1">
      <c r="B327" s="131"/>
      <c r="C327" s="161" t="s">
        <v>905</v>
      </c>
      <c r="D327" s="161" t="s">
        <v>335</v>
      </c>
      <c r="E327" s="162" t="s">
        <v>900</v>
      </c>
      <c r="F327" s="163" t="s">
        <v>901</v>
      </c>
      <c r="G327" s="164" t="s">
        <v>209</v>
      </c>
      <c r="H327" s="165">
        <v>23</v>
      </c>
      <c r="I327" s="166"/>
      <c r="J327" s="167">
        <f>ROUND(I327*H327,2)</f>
        <v>0</v>
      </c>
      <c r="K327" s="163" t="s">
        <v>3</v>
      </c>
      <c r="L327" s="168"/>
      <c r="M327" s="169" t="s">
        <v>3</v>
      </c>
      <c r="N327" s="170" t="s">
        <v>43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338</v>
      </c>
      <c r="AT327" s="143" t="s">
        <v>335</v>
      </c>
      <c r="AU327" s="143" t="s">
        <v>80</v>
      </c>
      <c r="AY327" s="17" t="s">
        <v>144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7" t="s">
        <v>80</v>
      </c>
      <c r="BK327" s="144">
        <f>ROUND(I327*H327,2)</f>
        <v>0</v>
      </c>
      <c r="BL327" s="17" t="s">
        <v>286</v>
      </c>
      <c r="BM327" s="143" t="s">
        <v>906</v>
      </c>
    </row>
    <row r="328" spans="2:65" s="12" customFormat="1">
      <c r="B328" s="154"/>
      <c r="D328" s="149" t="s">
        <v>212</v>
      </c>
      <c r="E328" s="155" t="s">
        <v>3</v>
      </c>
      <c r="F328" s="156" t="s">
        <v>907</v>
      </c>
      <c r="H328" s="157">
        <v>20</v>
      </c>
      <c r="I328" s="158"/>
      <c r="L328" s="154"/>
      <c r="M328" s="159"/>
      <c r="T328" s="160"/>
      <c r="AT328" s="155" t="s">
        <v>212</v>
      </c>
      <c r="AU328" s="155" t="s">
        <v>80</v>
      </c>
      <c r="AV328" s="12" t="s">
        <v>82</v>
      </c>
      <c r="AW328" s="12" t="s">
        <v>34</v>
      </c>
      <c r="AX328" s="12" t="s">
        <v>72</v>
      </c>
      <c r="AY328" s="155" t="s">
        <v>144</v>
      </c>
    </row>
    <row r="329" spans="2:65" s="14" customFormat="1">
      <c r="B329" s="179"/>
      <c r="D329" s="149" t="s">
        <v>212</v>
      </c>
      <c r="E329" s="180" t="s">
        <v>3</v>
      </c>
      <c r="F329" s="181" t="s">
        <v>488</v>
      </c>
      <c r="H329" s="182">
        <v>20</v>
      </c>
      <c r="I329" s="183"/>
      <c r="L329" s="179"/>
      <c r="M329" s="192"/>
      <c r="T329" s="193"/>
      <c r="AT329" s="180" t="s">
        <v>212</v>
      </c>
      <c r="AU329" s="180" t="s">
        <v>80</v>
      </c>
      <c r="AV329" s="14" t="s">
        <v>166</v>
      </c>
      <c r="AW329" s="14" t="s">
        <v>34</v>
      </c>
      <c r="AX329" s="14" t="s">
        <v>80</v>
      </c>
      <c r="AY329" s="180" t="s">
        <v>144</v>
      </c>
    </row>
    <row r="330" spans="2:65" s="12" customFormat="1">
      <c r="B330" s="154"/>
      <c r="D330" s="149" t="s">
        <v>212</v>
      </c>
      <c r="F330" s="156" t="s">
        <v>878</v>
      </c>
      <c r="H330" s="157">
        <v>23</v>
      </c>
      <c r="I330" s="158"/>
      <c r="L330" s="154"/>
      <c r="M330" s="159"/>
      <c r="T330" s="160"/>
      <c r="AT330" s="155" t="s">
        <v>212</v>
      </c>
      <c r="AU330" s="155" t="s">
        <v>80</v>
      </c>
      <c r="AV330" s="12" t="s">
        <v>82</v>
      </c>
      <c r="AW330" s="12" t="s">
        <v>4</v>
      </c>
      <c r="AX330" s="12" t="s">
        <v>80</v>
      </c>
      <c r="AY330" s="155" t="s">
        <v>144</v>
      </c>
    </row>
    <row r="331" spans="2:65" s="1" customFormat="1" ht="37.9" customHeight="1">
      <c r="B331" s="131"/>
      <c r="C331" s="161" t="s">
        <v>578</v>
      </c>
      <c r="D331" s="161" t="s">
        <v>335</v>
      </c>
      <c r="E331" s="162" t="s">
        <v>908</v>
      </c>
      <c r="F331" s="163" t="s">
        <v>909</v>
      </c>
      <c r="G331" s="164" t="s">
        <v>209</v>
      </c>
      <c r="H331" s="165">
        <v>11.5</v>
      </c>
      <c r="I331" s="166"/>
      <c r="J331" s="167">
        <f>ROUND(I331*H331,2)</f>
        <v>0</v>
      </c>
      <c r="K331" s="163" t="s">
        <v>3</v>
      </c>
      <c r="L331" s="168"/>
      <c r="M331" s="169" t="s">
        <v>3</v>
      </c>
      <c r="N331" s="170" t="s">
        <v>43</v>
      </c>
      <c r="P331" s="141">
        <f>O331*H331</f>
        <v>0</v>
      </c>
      <c r="Q331" s="141">
        <v>0</v>
      </c>
      <c r="R331" s="141">
        <f>Q331*H331</f>
        <v>0</v>
      </c>
      <c r="S331" s="141">
        <v>0</v>
      </c>
      <c r="T331" s="142">
        <f>S331*H331</f>
        <v>0</v>
      </c>
      <c r="AR331" s="143" t="s">
        <v>338</v>
      </c>
      <c r="AT331" s="143" t="s">
        <v>335</v>
      </c>
      <c r="AU331" s="143" t="s">
        <v>80</v>
      </c>
      <c r="AY331" s="17" t="s">
        <v>144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7" t="s">
        <v>80</v>
      </c>
      <c r="BK331" s="144">
        <f>ROUND(I331*H331,2)</f>
        <v>0</v>
      </c>
      <c r="BL331" s="17" t="s">
        <v>286</v>
      </c>
      <c r="BM331" s="143" t="s">
        <v>910</v>
      </c>
    </row>
    <row r="332" spans="2:65" s="12" customFormat="1">
      <c r="B332" s="154"/>
      <c r="D332" s="149" t="s">
        <v>212</v>
      </c>
      <c r="E332" s="155" t="s">
        <v>3</v>
      </c>
      <c r="F332" s="156" t="s">
        <v>790</v>
      </c>
      <c r="H332" s="157">
        <v>10</v>
      </c>
      <c r="I332" s="158"/>
      <c r="L332" s="154"/>
      <c r="M332" s="159"/>
      <c r="T332" s="160"/>
      <c r="AT332" s="155" t="s">
        <v>212</v>
      </c>
      <c r="AU332" s="155" t="s">
        <v>80</v>
      </c>
      <c r="AV332" s="12" t="s">
        <v>82</v>
      </c>
      <c r="AW332" s="12" t="s">
        <v>34</v>
      </c>
      <c r="AX332" s="12" t="s">
        <v>72</v>
      </c>
      <c r="AY332" s="155" t="s">
        <v>144</v>
      </c>
    </row>
    <row r="333" spans="2:65" s="14" customFormat="1">
      <c r="B333" s="179"/>
      <c r="D333" s="149" t="s">
        <v>212</v>
      </c>
      <c r="E333" s="180" t="s">
        <v>3</v>
      </c>
      <c r="F333" s="181" t="s">
        <v>488</v>
      </c>
      <c r="H333" s="182">
        <v>10</v>
      </c>
      <c r="I333" s="183"/>
      <c r="L333" s="179"/>
      <c r="M333" s="192"/>
      <c r="T333" s="193"/>
      <c r="AT333" s="180" t="s">
        <v>212</v>
      </c>
      <c r="AU333" s="180" t="s">
        <v>80</v>
      </c>
      <c r="AV333" s="14" t="s">
        <v>166</v>
      </c>
      <c r="AW333" s="14" t="s">
        <v>34</v>
      </c>
      <c r="AX333" s="14" t="s">
        <v>80</v>
      </c>
      <c r="AY333" s="180" t="s">
        <v>144</v>
      </c>
    </row>
    <row r="334" spans="2:65" s="12" customFormat="1">
      <c r="B334" s="154"/>
      <c r="D334" s="149" t="s">
        <v>212</v>
      </c>
      <c r="F334" s="156" t="s">
        <v>904</v>
      </c>
      <c r="H334" s="157">
        <v>11.5</v>
      </c>
      <c r="I334" s="158"/>
      <c r="L334" s="154"/>
      <c r="M334" s="159"/>
      <c r="T334" s="160"/>
      <c r="AT334" s="155" t="s">
        <v>212</v>
      </c>
      <c r="AU334" s="155" t="s">
        <v>80</v>
      </c>
      <c r="AV334" s="12" t="s">
        <v>82</v>
      </c>
      <c r="AW334" s="12" t="s">
        <v>4</v>
      </c>
      <c r="AX334" s="12" t="s">
        <v>80</v>
      </c>
      <c r="AY334" s="155" t="s">
        <v>144</v>
      </c>
    </row>
    <row r="335" spans="2:65" s="1" customFormat="1" ht="24.2" customHeight="1">
      <c r="B335" s="131"/>
      <c r="C335" s="132" t="s">
        <v>911</v>
      </c>
      <c r="D335" s="132" t="s">
        <v>147</v>
      </c>
      <c r="E335" s="133" t="s">
        <v>912</v>
      </c>
      <c r="F335" s="134" t="s">
        <v>913</v>
      </c>
      <c r="G335" s="135" t="s">
        <v>209</v>
      </c>
      <c r="H335" s="136">
        <v>40</v>
      </c>
      <c r="I335" s="137"/>
      <c r="J335" s="138">
        <f>ROUND(I335*H335,2)</f>
        <v>0</v>
      </c>
      <c r="K335" s="134" t="s">
        <v>3</v>
      </c>
      <c r="L335" s="32"/>
      <c r="M335" s="139" t="s">
        <v>3</v>
      </c>
      <c r="N335" s="140" t="s">
        <v>43</v>
      </c>
      <c r="P335" s="141">
        <f>O335*H335</f>
        <v>0</v>
      </c>
      <c r="Q335" s="141">
        <v>0</v>
      </c>
      <c r="R335" s="141">
        <f>Q335*H335</f>
        <v>0</v>
      </c>
      <c r="S335" s="141">
        <v>0</v>
      </c>
      <c r="T335" s="142">
        <f>S335*H335</f>
        <v>0</v>
      </c>
      <c r="AR335" s="143" t="s">
        <v>286</v>
      </c>
      <c r="AT335" s="143" t="s">
        <v>147</v>
      </c>
      <c r="AU335" s="143" t="s">
        <v>80</v>
      </c>
      <c r="AY335" s="17" t="s">
        <v>144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7" t="s">
        <v>80</v>
      </c>
      <c r="BK335" s="144">
        <f>ROUND(I335*H335,2)</f>
        <v>0</v>
      </c>
      <c r="BL335" s="17" t="s">
        <v>286</v>
      </c>
      <c r="BM335" s="143" t="s">
        <v>914</v>
      </c>
    </row>
    <row r="336" spans="2:65" s="1" customFormat="1" ht="37.9" customHeight="1">
      <c r="B336" s="131"/>
      <c r="C336" s="161" t="s">
        <v>581</v>
      </c>
      <c r="D336" s="161" t="s">
        <v>335</v>
      </c>
      <c r="E336" s="162" t="s">
        <v>915</v>
      </c>
      <c r="F336" s="163" t="s">
        <v>916</v>
      </c>
      <c r="G336" s="164" t="s">
        <v>209</v>
      </c>
      <c r="H336" s="165">
        <v>46</v>
      </c>
      <c r="I336" s="166"/>
      <c r="J336" s="167">
        <f>ROUND(I336*H336,2)</f>
        <v>0</v>
      </c>
      <c r="K336" s="163" t="s">
        <v>3</v>
      </c>
      <c r="L336" s="168"/>
      <c r="M336" s="169" t="s">
        <v>3</v>
      </c>
      <c r="N336" s="170" t="s">
        <v>43</v>
      </c>
      <c r="P336" s="141">
        <f>O336*H336</f>
        <v>0</v>
      </c>
      <c r="Q336" s="141">
        <v>0</v>
      </c>
      <c r="R336" s="141">
        <f>Q336*H336</f>
        <v>0</v>
      </c>
      <c r="S336" s="141">
        <v>0</v>
      </c>
      <c r="T336" s="142">
        <f>S336*H336</f>
        <v>0</v>
      </c>
      <c r="AR336" s="143" t="s">
        <v>338</v>
      </c>
      <c r="AT336" s="143" t="s">
        <v>335</v>
      </c>
      <c r="AU336" s="143" t="s">
        <v>80</v>
      </c>
      <c r="AY336" s="17" t="s">
        <v>144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7" t="s">
        <v>80</v>
      </c>
      <c r="BK336" s="144">
        <f>ROUND(I336*H336,2)</f>
        <v>0</v>
      </c>
      <c r="BL336" s="17" t="s">
        <v>286</v>
      </c>
      <c r="BM336" s="143" t="s">
        <v>917</v>
      </c>
    </row>
    <row r="337" spans="2:65" s="12" customFormat="1">
      <c r="B337" s="154"/>
      <c r="D337" s="149" t="s">
        <v>212</v>
      </c>
      <c r="E337" s="155" t="s">
        <v>3</v>
      </c>
      <c r="F337" s="156" t="s">
        <v>918</v>
      </c>
      <c r="H337" s="157">
        <v>40</v>
      </c>
      <c r="I337" s="158"/>
      <c r="L337" s="154"/>
      <c r="M337" s="159"/>
      <c r="T337" s="160"/>
      <c r="AT337" s="155" t="s">
        <v>212</v>
      </c>
      <c r="AU337" s="155" t="s">
        <v>80</v>
      </c>
      <c r="AV337" s="12" t="s">
        <v>82</v>
      </c>
      <c r="AW337" s="12" t="s">
        <v>34</v>
      </c>
      <c r="AX337" s="12" t="s">
        <v>72</v>
      </c>
      <c r="AY337" s="155" t="s">
        <v>144</v>
      </c>
    </row>
    <row r="338" spans="2:65" s="14" customFormat="1">
      <c r="B338" s="179"/>
      <c r="D338" s="149" t="s">
        <v>212</v>
      </c>
      <c r="E338" s="180" t="s">
        <v>3</v>
      </c>
      <c r="F338" s="181" t="s">
        <v>488</v>
      </c>
      <c r="H338" s="182">
        <v>40</v>
      </c>
      <c r="I338" s="183"/>
      <c r="L338" s="179"/>
      <c r="M338" s="192"/>
      <c r="T338" s="193"/>
      <c r="AT338" s="180" t="s">
        <v>212</v>
      </c>
      <c r="AU338" s="180" t="s">
        <v>80</v>
      </c>
      <c r="AV338" s="14" t="s">
        <v>166</v>
      </c>
      <c r="AW338" s="14" t="s">
        <v>34</v>
      </c>
      <c r="AX338" s="14" t="s">
        <v>80</v>
      </c>
      <c r="AY338" s="180" t="s">
        <v>144</v>
      </c>
    </row>
    <row r="339" spans="2:65" s="12" customFormat="1">
      <c r="B339" s="154"/>
      <c r="D339" s="149" t="s">
        <v>212</v>
      </c>
      <c r="F339" s="156" t="s">
        <v>919</v>
      </c>
      <c r="H339" s="157">
        <v>46</v>
      </c>
      <c r="I339" s="158"/>
      <c r="L339" s="154"/>
      <c r="M339" s="159"/>
      <c r="T339" s="160"/>
      <c r="AT339" s="155" t="s">
        <v>212</v>
      </c>
      <c r="AU339" s="155" t="s">
        <v>80</v>
      </c>
      <c r="AV339" s="12" t="s">
        <v>82</v>
      </c>
      <c r="AW339" s="12" t="s">
        <v>4</v>
      </c>
      <c r="AX339" s="12" t="s">
        <v>80</v>
      </c>
      <c r="AY339" s="155" t="s">
        <v>144</v>
      </c>
    </row>
    <row r="340" spans="2:65" s="1" customFormat="1" ht="24.2" customHeight="1">
      <c r="B340" s="131"/>
      <c r="C340" s="132" t="s">
        <v>920</v>
      </c>
      <c r="D340" s="132" t="s">
        <v>147</v>
      </c>
      <c r="E340" s="133" t="s">
        <v>921</v>
      </c>
      <c r="F340" s="134" t="s">
        <v>922</v>
      </c>
      <c r="G340" s="135" t="s">
        <v>712</v>
      </c>
      <c r="H340" s="136">
        <v>6</v>
      </c>
      <c r="I340" s="137"/>
      <c r="J340" s="138">
        <f>ROUND(I340*H340,2)</f>
        <v>0</v>
      </c>
      <c r="K340" s="134" t="s">
        <v>713</v>
      </c>
      <c r="L340" s="32"/>
      <c r="M340" s="139" t="s">
        <v>3</v>
      </c>
      <c r="N340" s="140" t="s">
        <v>43</v>
      </c>
      <c r="P340" s="141">
        <f>O340*H340</f>
        <v>0</v>
      </c>
      <c r="Q340" s="141">
        <v>0</v>
      </c>
      <c r="R340" s="141">
        <f>Q340*H340</f>
        <v>0</v>
      </c>
      <c r="S340" s="141">
        <v>0</v>
      </c>
      <c r="T340" s="142">
        <f>S340*H340</f>
        <v>0</v>
      </c>
      <c r="AR340" s="143" t="s">
        <v>286</v>
      </c>
      <c r="AT340" s="143" t="s">
        <v>147</v>
      </c>
      <c r="AU340" s="143" t="s">
        <v>80</v>
      </c>
      <c r="AY340" s="17" t="s">
        <v>144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7" t="s">
        <v>80</v>
      </c>
      <c r="BK340" s="144">
        <f>ROUND(I340*H340,2)</f>
        <v>0</v>
      </c>
      <c r="BL340" s="17" t="s">
        <v>286</v>
      </c>
      <c r="BM340" s="143" t="s">
        <v>923</v>
      </c>
    </row>
    <row r="341" spans="2:65" s="1" customFormat="1">
      <c r="B341" s="32"/>
      <c r="D341" s="145" t="s">
        <v>186</v>
      </c>
      <c r="F341" s="146" t="s">
        <v>924</v>
      </c>
      <c r="I341" s="147"/>
      <c r="L341" s="32"/>
      <c r="M341" s="148"/>
      <c r="T341" s="53"/>
      <c r="AT341" s="17" t="s">
        <v>186</v>
      </c>
      <c r="AU341" s="17" t="s">
        <v>80</v>
      </c>
    </row>
    <row r="342" spans="2:65" s="1" customFormat="1" ht="37.9" customHeight="1">
      <c r="B342" s="131"/>
      <c r="C342" s="161" t="s">
        <v>584</v>
      </c>
      <c r="D342" s="161" t="s">
        <v>335</v>
      </c>
      <c r="E342" s="162" t="s">
        <v>925</v>
      </c>
      <c r="F342" s="163" t="s">
        <v>926</v>
      </c>
      <c r="G342" s="164" t="s">
        <v>712</v>
      </c>
      <c r="H342" s="165">
        <v>6</v>
      </c>
      <c r="I342" s="166"/>
      <c r="J342" s="167">
        <f>ROUND(I342*H342,2)</f>
        <v>0</v>
      </c>
      <c r="K342" s="163" t="s">
        <v>3</v>
      </c>
      <c r="L342" s="168"/>
      <c r="M342" s="169" t="s">
        <v>3</v>
      </c>
      <c r="N342" s="170" t="s">
        <v>43</v>
      </c>
      <c r="P342" s="141">
        <f>O342*H342</f>
        <v>0</v>
      </c>
      <c r="Q342" s="141">
        <v>0</v>
      </c>
      <c r="R342" s="141">
        <f>Q342*H342</f>
        <v>0</v>
      </c>
      <c r="S342" s="141">
        <v>0</v>
      </c>
      <c r="T342" s="142">
        <f>S342*H342</f>
        <v>0</v>
      </c>
      <c r="AR342" s="143" t="s">
        <v>338</v>
      </c>
      <c r="AT342" s="143" t="s">
        <v>335</v>
      </c>
      <c r="AU342" s="143" t="s">
        <v>80</v>
      </c>
      <c r="AY342" s="17" t="s">
        <v>144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7" t="s">
        <v>80</v>
      </c>
      <c r="BK342" s="144">
        <f>ROUND(I342*H342,2)</f>
        <v>0</v>
      </c>
      <c r="BL342" s="17" t="s">
        <v>286</v>
      </c>
      <c r="BM342" s="143" t="s">
        <v>927</v>
      </c>
    </row>
    <row r="343" spans="2:65" s="13" customFormat="1">
      <c r="B343" s="173"/>
      <c r="D343" s="149" t="s">
        <v>212</v>
      </c>
      <c r="E343" s="174" t="s">
        <v>3</v>
      </c>
      <c r="F343" s="175" t="s">
        <v>819</v>
      </c>
      <c r="H343" s="174" t="s">
        <v>3</v>
      </c>
      <c r="I343" s="176"/>
      <c r="L343" s="173"/>
      <c r="M343" s="177"/>
      <c r="T343" s="178"/>
      <c r="AT343" s="174" t="s">
        <v>212</v>
      </c>
      <c r="AU343" s="174" t="s">
        <v>80</v>
      </c>
      <c r="AV343" s="13" t="s">
        <v>80</v>
      </c>
      <c r="AW343" s="13" t="s">
        <v>34</v>
      </c>
      <c r="AX343" s="13" t="s">
        <v>72</v>
      </c>
      <c r="AY343" s="174" t="s">
        <v>144</v>
      </c>
    </row>
    <row r="344" spans="2:65" s="12" customFormat="1">
      <c r="B344" s="154"/>
      <c r="D344" s="149" t="s">
        <v>212</v>
      </c>
      <c r="E344" s="155" t="s">
        <v>3</v>
      </c>
      <c r="F344" s="156" t="s">
        <v>928</v>
      </c>
      <c r="H344" s="157">
        <v>6</v>
      </c>
      <c r="I344" s="158"/>
      <c r="L344" s="154"/>
      <c r="M344" s="159"/>
      <c r="T344" s="160"/>
      <c r="AT344" s="155" t="s">
        <v>212</v>
      </c>
      <c r="AU344" s="155" t="s">
        <v>80</v>
      </c>
      <c r="AV344" s="12" t="s">
        <v>82</v>
      </c>
      <c r="AW344" s="12" t="s">
        <v>34</v>
      </c>
      <c r="AX344" s="12" t="s">
        <v>72</v>
      </c>
      <c r="AY344" s="155" t="s">
        <v>144</v>
      </c>
    </row>
    <row r="345" spans="2:65" s="14" customFormat="1">
      <c r="B345" s="179"/>
      <c r="D345" s="149" t="s">
        <v>212</v>
      </c>
      <c r="E345" s="180" t="s">
        <v>3</v>
      </c>
      <c r="F345" s="181" t="s">
        <v>488</v>
      </c>
      <c r="H345" s="182">
        <v>6</v>
      </c>
      <c r="I345" s="183"/>
      <c r="L345" s="179"/>
      <c r="M345" s="192"/>
      <c r="T345" s="193"/>
      <c r="AT345" s="180" t="s">
        <v>212</v>
      </c>
      <c r="AU345" s="180" t="s">
        <v>80</v>
      </c>
      <c r="AV345" s="14" t="s">
        <v>166</v>
      </c>
      <c r="AW345" s="14" t="s">
        <v>34</v>
      </c>
      <c r="AX345" s="14" t="s">
        <v>80</v>
      </c>
      <c r="AY345" s="180" t="s">
        <v>144</v>
      </c>
    </row>
    <row r="346" spans="2:65" s="11" customFormat="1" ht="25.9" customHeight="1">
      <c r="B346" s="119"/>
      <c r="D346" s="120" t="s">
        <v>71</v>
      </c>
      <c r="E346" s="121" t="s">
        <v>929</v>
      </c>
      <c r="F346" s="121" t="s">
        <v>930</v>
      </c>
      <c r="I346" s="122"/>
      <c r="J346" s="123">
        <f>BK346</f>
        <v>0</v>
      </c>
      <c r="L346" s="119"/>
      <c r="M346" s="124"/>
      <c r="P346" s="125">
        <f>SUM(P347:P354)</f>
        <v>0</v>
      </c>
      <c r="R346" s="125">
        <f>SUM(R347:R354)</f>
        <v>0</v>
      </c>
      <c r="T346" s="126">
        <f>SUM(T347:T354)</f>
        <v>0</v>
      </c>
      <c r="AR346" s="120" t="s">
        <v>80</v>
      </c>
      <c r="AT346" s="127" t="s">
        <v>71</v>
      </c>
      <c r="AU346" s="127" t="s">
        <v>72</v>
      </c>
      <c r="AY346" s="120" t="s">
        <v>144</v>
      </c>
      <c r="BK346" s="128">
        <f>SUM(BK347:BK354)</f>
        <v>0</v>
      </c>
    </row>
    <row r="347" spans="2:65" s="1" customFormat="1" ht="33" customHeight="1">
      <c r="B347" s="131"/>
      <c r="C347" s="132" t="s">
        <v>931</v>
      </c>
      <c r="D347" s="132" t="s">
        <v>147</v>
      </c>
      <c r="E347" s="133" t="s">
        <v>932</v>
      </c>
      <c r="F347" s="134" t="s">
        <v>933</v>
      </c>
      <c r="G347" s="135" t="s">
        <v>712</v>
      </c>
      <c r="H347" s="136">
        <v>9</v>
      </c>
      <c r="I347" s="137"/>
      <c r="J347" s="138">
        <f>ROUND(I347*H347,2)</f>
        <v>0</v>
      </c>
      <c r="K347" s="134" t="s">
        <v>713</v>
      </c>
      <c r="L347" s="32"/>
      <c r="M347" s="139" t="s">
        <v>3</v>
      </c>
      <c r="N347" s="140" t="s">
        <v>43</v>
      </c>
      <c r="P347" s="141">
        <f>O347*H347</f>
        <v>0</v>
      </c>
      <c r="Q347" s="141">
        <v>0</v>
      </c>
      <c r="R347" s="141">
        <f>Q347*H347</f>
        <v>0</v>
      </c>
      <c r="S347" s="141">
        <v>0</v>
      </c>
      <c r="T347" s="142">
        <f>S347*H347</f>
        <v>0</v>
      </c>
      <c r="AR347" s="143" t="s">
        <v>286</v>
      </c>
      <c r="AT347" s="143" t="s">
        <v>147</v>
      </c>
      <c r="AU347" s="143" t="s">
        <v>80</v>
      </c>
      <c r="AY347" s="17" t="s">
        <v>144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7" t="s">
        <v>80</v>
      </c>
      <c r="BK347" s="144">
        <f>ROUND(I347*H347,2)</f>
        <v>0</v>
      </c>
      <c r="BL347" s="17" t="s">
        <v>286</v>
      </c>
      <c r="BM347" s="143" t="s">
        <v>934</v>
      </c>
    </row>
    <row r="348" spans="2:65" s="1" customFormat="1">
      <c r="B348" s="32"/>
      <c r="D348" s="145" t="s">
        <v>186</v>
      </c>
      <c r="F348" s="146" t="s">
        <v>935</v>
      </c>
      <c r="I348" s="147"/>
      <c r="L348" s="32"/>
      <c r="M348" s="148"/>
      <c r="T348" s="53"/>
      <c r="AT348" s="17" t="s">
        <v>186</v>
      </c>
      <c r="AU348" s="17" t="s">
        <v>80</v>
      </c>
    </row>
    <row r="349" spans="2:65" s="1" customFormat="1" ht="168" customHeight="1">
      <c r="B349" s="131"/>
      <c r="C349" s="161" t="s">
        <v>587</v>
      </c>
      <c r="D349" s="161" t="s">
        <v>335</v>
      </c>
      <c r="E349" s="162" t="s">
        <v>936</v>
      </c>
      <c r="F349" s="163" t="s">
        <v>937</v>
      </c>
      <c r="G349" s="164" t="s">
        <v>712</v>
      </c>
      <c r="H349" s="165">
        <v>7</v>
      </c>
      <c r="I349" s="166"/>
      <c r="J349" s="167">
        <f>ROUND(I349*H349,2)</f>
        <v>0</v>
      </c>
      <c r="K349" s="163" t="s">
        <v>3</v>
      </c>
      <c r="L349" s="168"/>
      <c r="M349" s="169" t="s">
        <v>3</v>
      </c>
      <c r="N349" s="170" t="s">
        <v>43</v>
      </c>
      <c r="P349" s="141">
        <f>O349*H349</f>
        <v>0</v>
      </c>
      <c r="Q349" s="141">
        <v>0</v>
      </c>
      <c r="R349" s="141">
        <f>Q349*H349</f>
        <v>0</v>
      </c>
      <c r="S349" s="141">
        <v>0</v>
      </c>
      <c r="T349" s="142">
        <f>S349*H349</f>
        <v>0</v>
      </c>
      <c r="AR349" s="143" t="s">
        <v>338</v>
      </c>
      <c r="AT349" s="143" t="s">
        <v>335</v>
      </c>
      <c r="AU349" s="143" t="s">
        <v>80</v>
      </c>
      <c r="AY349" s="17" t="s">
        <v>144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7" t="s">
        <v>80</v>
      </c>
      <c r="BK349" s="144">
        <f>ROUND(I349*H349,2)</f>
        <v>0</v>
      </c>
      <c r="BL349" s="17" t="s">
        <v>286</v>
      </c>
      <c r="BM349" s="143" t="s">
        <v>938</v>
      </c>
    </row>
    <row r="350" spans="2:65" s="12" customFormat="1">
      <c r="B350" s="154"/>
      <c r="D350" s="149" t="s">
        <v>212</v>
      </c>
      <c r="E350" s="155" t="s">
        <v>3</v>
      </c>
      <c r="F350" s="156" t="s">
        <v>939</v>
      </c>
      <c r="H350" s="157">
        <v>7</v>
      </c>
      <c r="I350" s="158"/>
      <c r="L350" s="154"/>
      <c r="M350" s="159"/>
      <c r="T350" s="160"/>
      <c r="AT350" s="155" t="s">
        <v>212</v>
      </c>
      <c r="AU350" s="155" t="s">
        <v>80</v>
      </c>
      <c r="AV350" s="12" t="s">
        <v>82</v>
      </c>
      <c r="AW350" s="12" t="s">
        <v>34</v>
      </c>
      <c r="AX350" s="12" t="s">
        <v>72</v>
      </c>
      <c r="AY350" s="155" t="s">
        <v>144</v>
      </c>
    </row>
    <row r="351" spans="2:65" s="14" customFormat="1">
      <c r="B351" s="179"/>
      <c r="D351" s="149" t="s">
        <v>212</v>
      </c>
      <c r="E351" s="180" t="s">
        <v>3</v>
      </c>
      <c r="F351" s="181" t="s">
        <v>488</v>
      </c>
      <c r="H351" s="182">
        <v>7</v>
      </c>
      <c r="I351" s="183"/>
      <c r="L351" s="179"/>
      <c r="M351" s="192"/>
      <c r="T351" s="193"/>
      <c r="AT351" s="180" t="s">
        <v>212</v>
      </c>
      <c r="AU351" s="180" t="s">
        <v>80</v>
      </c>
      <c r="AV351" s="14" t="s">
        <v>166</v>
      </c>
      <c r="AW351" s="14" t="s">
        <v>34</v>
      </c>
      <c r="AX351" s="14" t="s">
        <v>80</v>
      </c>
      <c r="AY351" s="180" t="s">
        <v>144</v>
      </c>
    </row>
    <row r="352" spans="2:65" s="1" customFormat="1" ht="168" customHeight="1">
      <c r="B352" s="131"/>
      <c r="C352" s="161" t="s">
        <v>940</v>
      </c>
      <c r="D352" s="161" t="s">
        <v>335</v>
      </c>
      <c r="E352" s="162" t="s">
        <v>941</v>
      </c>
      <c r="F352" s="163" t="s">
        <v>942</v>
      </c>
      <c r="G352" s="164" t="s">
        <v>712</v>
      </c>
      <c r="H352" s="165">
        <v>2</v>
      </c>
      <c r="I352" s="166"/>
      <c r="J352" s="167">
        <f>ROUND(I352*H352,2)</f>
        <v>0</v>
      </c>
      <c r="K352" s="163" t="s">
        <v>3</v>
      </c>
      <c r="L352" s="168"/>
      <c r="M352" s="169" t="s">
        <v>3</v>
      </c>
      <c r="N352" s="170" t="s">
        <v>43</v>
      </c>
      <c r="P352" s="141">
        <f>O352*H352</f>
        <v>0</v>
      </c>
      <c r="Q352" s="141">
        <v>0</v>
      </c>
      <c r="R352" s="141">
        <f>Q352*H352</f>
        <v>0</v>
      </c>
      <c r="S352" s="141">
        <v>0</v>
      </c>
      <c r="T352" s="142">
        <f>S352*H352</f>
        <v>0</v>
      </c>
      <c r="AR352" s="143" t="s">
        <v>338</v>
      </c>
      <c r="AT352" s="143" t="s">
        <v>335</v>
      </c>
      <c r="AU352" s="143" t="s">
        <v>80</v>
      </c>
      <c r="AY352" s="17" t="s">
        <v>144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7" t="s">
        <v>80</v>
      </c>
      <c r="BK352" s="144">
        <f>ROUND(I352*H352,2)</f>
        <v>0</v>
      </c>
      <c r="BL352" s="17" t="s">
        <v>286</v>
      </c>
      <c r="BM352" s="143" t="s">
        <v>943</v>
      </c>
    </row>
    <row r="353" spans="2:65" s="12" customFormat="1">
      <c r="B353" s="154"/>
      <c r="D353" s="149" t="s">
        <v>212</v>
      </c>
      <c r="E353" s="155" t="s">
        <v>3</v>
      </c>
      <c r="F353" s="156" t="s">
        <v>820</v>
      </c>
      <c r="H353" s="157">
        <v>2</v>
      </c>
      <c r="I353" s="158"/>
      <c r="L353" s="154"/>
      <c r="M353" s="159"/>
      <c r="T353" s="160"/>
      <c r="AT353" s="155" t="s">
        <v>212</v>
      </c>
      <c r="AU353" s="155" t="s">
        <v>80</v>
      </c>
      <c r="AV353" s="12" t="s">
        <v>82</v>
      </c>
      <c r="AW353" s="12" t="s">
        <v>34</v>
      </c>
      <c r="AX353" s="12" t="s">
        <v>72</v>
      </c>
      <c r="AY353" s="155" t="s">
        <v>144</v>
      </c>
    </row>
    <row r="354" spans="2:65" s="14" customFormat="1">
      <c r="B354" s="179"/>
      <c r="D354" s="149" t="s">
        <v>212</v>
      </c>
      <c r="E354" s="180" t="s">
        <v>3</v>
      </c>
      <c r="F354" s="181" t="s">
        <v>488</v>
      </c>
      <c r="H354" s="182">
        <v>2</v>
      </c>
      <c r="I354" s="183"/>
      <c r="L354" s="179"/>
      <c r="M354" s="192"/>
      <c r="T354" s="193"/>
      <c r="AT354" s="180" t="s">
        <v>212</v>
      </c>
      <c r="AU354" s="180" t="s">
        <v>80</v>
      </c>
      <c r="AV354" s="14" t="s">
        <v>166</v>
      </c>
      <c r="AW354" s="14" t="s">
        <v>34</v>
      </c>
      <c r="AX354" s="14" t="s">
        <v>80</v>
      </c>
      <c r="AY354" s="180" t="s">
        <v>144</v>
      </c>
    </row>
    <row r="355" spans="2:65" s="11" customFormat="1" ht="25.9" customHeight="1">
      <c r="B355" s="119"/>
      <c r="D355" s="120" t="s">
        <v>71</v>
      </c>
      <c r="E355" s="121" t="s">
        <v>944</v>
      </c>
      <c r="F355" s="121" t="s">
        <v>945</v>
      </c>
      <c r="I355" s="122"/>
      <c r="J355" s="123">
        <f>BK355</f>
        <v>0</v>
      </c>
      <c r="L355" s="119"/>
      <c r="M355" s="124"/>
      <c r="P355" s="125">
        <f>SUM(P356:P363)</f>
        <v>0</v>
      </c>
      <c r="R355" s="125">
        <f>SUM(R356:R363)</f>
        <v>0</v>
      </c>
      <c r="T355" s="126">
        <f>SUM(T356:T363)</f>
        <v>0</v>
      </c>
      <c r="AR355" s="120" t="s">
        <v>80</v>
      </c>
      <c r="AT355" s="127" t="s">
        <v>71</v>
      </c>
      <c r="AU355" s="127" t="s">
        <v>72</v>
      </c>
      <c r="AY355" s="120" t="s">
        <v>144</v>
      </c>
      <c r="BK355" s="128">
        <f>SUM(BK356:BK363)</f>
        <v>0</v>
      </c>
    </row>
    <row r="356" spans="2:65" s="1" customFormat="1" ht="44.25" customHeight="1">
      <c r="B356" s="131"/>
      <c r="C356" s="132" t="s">
        <v>590</v>
      </c>
      <c r="D356" s="132" t="s">
        <v>147</v>
      </c>
      <c r="E356" s="133" t="s">
        <v>946</v>
      </c>
      <c r="F356" s="134" t="s">
        <v>947</v>
      </c>
      <c r="G356" s="135" t="s">
        <v>150</v>
      </c>
      <c r="H356" s="136">
        <v>1</v>
      </c>
      <c r="I356" s="137"/>
      <c r="J356" s="138">
        <f>ROUND(I356*H356,2)</f>
        <v>0</v>
      </c>
      <c r="K356" s="134" t="s">
        <v>3</v>
      </c>
      <c r="L356" s="32"/>
      <c r="M356" s="139" t="s">
        <v>3</v>
      </c>
      <c r="N356" s="140" t="s">
        <v>43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667</v>
      </c>
      <c r="AT356" s="143" t="s">
        <v>147</v>
      </c>
      <c r="AU356" s="143" t="s">
        <v>80</v>
      </c>
      <c r="AY356" s="17" t="s">
        <v>144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80</v>
      </c>
      <c r="BK356" s="144">
        <f>ROUND(I356*H356,2)</f>
        <v>0</v>
      </c>
      <c r="BL356" s="17" t="s">
        <v>667</v>
      </c>
      <c r="BM356" s="143" t="s">
        <v>948</v>
      </c>
    </row>
    <row r="357" spans="2:65" s="1" customFormat="1" ht="37.9" customHeight="1">
      <c r="B357" s="131"/>
      <c r="C357" s="132" t="s">
        <v>949</v>
      </c>
      <c r="D357" s="132" t="s">
        <v>147</v>
      </c>
      <c r="E357" s="133" t="s">
        <v>950</v>
      </c>
      <c r="F357" s="134" t="s">
        <v>951</v>
      </c>
      <c r="G357" s="135" t="s">
        <v>150</v>
      </c>
      <c r="H357" s="136">
        <v>1</v>
      </c>
      <c r="I357" s="137"/>
      <c r="J357" s="138">
        <f>ROUND(I357*H357,2)</f>
        <v>0</v>
      </c>
      <c r="K357" s="134" t="s">
        <v>3</v>
      </c>
      <c r="L357" s="32"/>
      <c r="M357" s="139" t="s">
        <v>3</v>
      </c>
      <c r="N357" s="140" t="s">
        <v>43</v>
      </c>
      <c r="P357" s="141">
        <f>O357*H357</f>
        <v>0</v>
      </c>
      <c r="Q357" s="141">
        <v>0</v>
      </c>
      <c r="R357" s="141">
        <f>Q357*H357</f>
        <v>0</v>
      </c>
      <c r="S357" s="141">
        <v>0</v>
      </c>
      <c r="T357" s="142">
        <f>S357*H357</f>
        <v>0</v>
      </c>
      <c r="AR357" s="143" t="s">
        <v>667</v>
      </c>
      <c r="AT357" s="143" t="s">
        <v>147</v>
      </c>
      <c r="AU357" s="143" t="s">
        <v>80</v>
      </c>
      <c r="AY357" s="17" t="s">
        <v>144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7" t="s">
        <v>80</v>
      </c>
      <c r="BK357" s="144">
        <f>ROUND(I357*H357,2)</f>
        <v>0</v>
      </c>
      <c r="BL357" s="17" t="s">
        <v>667</v>
      </c>
      <c r="BM357" s="143" t="s">
        <v>952</v>
      </c>
    </row>
    <row r="358" spans="2:65" s="1" customFormat="1" ht="44.25" customHeight="1">
      <c r="B358" s="131"/>
      <c r="C358" s="132" t="s">
        <v>593</v>
      </c>
      <c r="D358" s="132" t="s">
        <v>147</v>
      </c>
      <c r="E358" s="133" t="s">
        <v>953</v>
      </c>
      <c r="F358" s="134" t="s">
        <v>954</v>
      </c>
      <c r="G358" s="135" t="s">
        <v>150</v>
      </c>
      <c r="H358" s="136">
        <v>1</v>
      </c>
      <c r="I358" s="137"/>
      <c r="J358" s="138">
        <f>ROUND(I358*H358,2)</f>
        <v>0</v>
      </c>
      <c r="K358" s="134" t="s">
        <v>3</v>
      </c>
      <c r="L358" s="32"/>
      <c r="M358" s="139" t="s">
        <v>3</v>
      </c>
      <c r="N358" s="140" t="s">
        <v>43</v>
      </c>
      <c r="P358" s="141">
        <f>O358*H358</f>
        <v>0</v>
      </c>
      <c r="Q358" s="141">
        <v>0</v>
      </c>
      <c r="R358" s="141">
        <f>Q358*H358</f>
        <v>0</v>
      </c>
      <c r="S358" s="141">
        <v>0</v>
      </c>
      <c r="T358" s="142">
        <f>S358*H358</f>
        <v>0</v>
      </c>
      <c r="AR358" s="143" t="s">
        <v>667</v>
      </c>
      <c r="AT358" s="143" t="s">
        <v>147</v>
      </c>
      <c r="AU358" s="143" t="s">
        <v>80</v>
      </c>
      <c r="AY358" s="17" t="s">
        <v>144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7" t="s">
        <v>80</v>
      </c>
      <c r="BK358" s="144">
        <f>ROUND(I358*H358,2)</f>
        <v>0</v>
      </c>
      <c r="BL358" s="17" t="s">
        <v>667</v>
      </c>
      <c r="BM358" s="143" t="s">
        <v>955</v>
      </c>
    </row>
    <row r="359" spans="2:65" s="1" customFormat="1" ht="49.15" customHeight="1">
      <c r="B359" s="131"/>
      <c r="C359" s="132" t="s">
        <v>956</v>
      </c>
      <c r="D359" s="132" t="s">
        <v>147</v>
      </c>
      <c r="E359" s="133" t="s">
        <v>957</v>
      </c>
      <c r="F359" s="134" t="s">
        <v>958</v>
      </c>
      <c r="G359" s="135" t="s">
        <v>712</v>
      </c>
      <c r="H359" s="136">
        <v>2</v>
      </c>
      <c r="I359" s="137"/>
      <c r="J359" s="138">
        <f>ROUND(I359*H359,2)</f>
        <v>0</v>
      </c>
      <c r="K359" s="134" t="s">
        <v>3</v>
      </c>
      <c r="L359" s="32"/>
      <c r="M359" s="139" t="s">
        <v>3</v>
      </c>
      <c r="N359" s="140" t="s">
        <v>43</v>
      </c>
      <c r="P359" s="141">
        <f>O359*H359</f>
        <v>0</v>
      </c>
      <c r="Q359" s="141">
        <v>0</v>
      </c>
      <c r="R359" s="141">
        <f>Q359*H359</f>
        <v>0</v>
      </c>
      <c r="S359" s="141">
        <v>0</v>
      </c>
      <c r="T359" s="142">
        <f>S359*H359</f>
        <v>0</v>
      </c>
      <c r="AR359" s="143" t="s">
        <v>667</v>
      </c>
      <c r="AT359" s="143" t="s">
        <v>147</v>
      </c>
      <c r="AU359" s="143" t="s">
        <v>80</v>
      </c>
      <c r="AY359" s="17" t="s">
        <v>144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80</v>
      </c>
      <c r="BK359" s="144">
        <f>ROUND(I359*H359,2)</f>
        <v>0</v>
      </c>
      <c r="BL359" s="17" t="s">
        <v>667</v>
      </c>
      <c r="BM359" s="143" t="s">
        <v>959</v>
      </c>
    </row>
    <row r="360" spans="2:65" s="1" customFormat="1" ht="24.2" customHeight="1">
      <c r="B360" s="131"/>
      <c r="C360" s="132" t="s">
        <v>596</v>
      </c>
      <c r="D360" s="132" t="s">
        <v>147</v>
      </c>
      <c r="E360" s="133" t="s">
        <v>960</v>
      </c>
      <c r="F360" s="134" t="s">
        <v>961</v>
      </c>
      <c r="G360" s="135" t="s">
        <v>712</v>
      </c>
      <c r="H360" s="136">
        <v>2</v>
      </c>
      <c r="I360" s="137"/>
      <c r="J360" s="138">
        <f>ROUND(I360*H360,2)</f>
        <v>0</v>
      </c>
      <c r="K360" s="134" t="s">
        <v>3</v>
      </c>
      <c r="L360" s="32"/>
      <c r="M360" s="139" t="s">
        <v>3</v>
      </c>
      <c r="N360" s="140" t="s">
        <v>43</v>
      </c>
      <c r="P360" s="141">
        <f>O360*H360</f>
        <v>0</v>
      </c>
      <c r="Q360" s="141">
        <v>0</v>
      </c>
      <c r="R360" s="141">
        <f>Q360*H360</f>
        <v>0</v>
      </c>
      <c r="S360" s="141">
        <v>0</v>
      </c>
      <c r="T360" s="142">
        <f>S360*H360</f>
        <v>0</v>
      </c>
      <c r="AR360" s="143" t="s">
        <v>667</v>
      </c>
      <c r="AT360" s="143" t="s">
        <v>147</v>
      </c>
      <c r="AU360" s="143" t="s">
        <v>80</v>
      </c>
      <c r="AY360" s="17" t="s">
        <v>144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80</v>
      </c>
      <c r="BK360" s="144">
        <f>ROUND(I360*H360,2)</f>
        <v>0</v>
      </c>
      <c r="BL360" s="17" t="s">
        <v>667</v>
      </c>
      <c r="BM360" s="143" t="s">
        <v>962</v>
      </c>
    </row>
    <row r="361" spans="2:65" s="1" customFormat="1" ht="24.2" customHeight="1">
      <c r="B361" s="131"/>
      <c r="C361" s="132" t="s">
        <v>963</v>
      </c>
      <c r="D361" s="132" t="s">
        <v>147</v>
      </c>
      <c r="E361" s="133" t="s">
        <v>964</v>
      </c>
      <c r="F361" s="134" t="s">
        <v>965</v>
      </c>
      <c r="G361" s="135" t="s">
        <v>209</v>
      </c>
      <c r="H361" s="136">
        <v>5</v>
      </c>
      <c r="I361" s="137"/>
      <c r="J361" s="138">
        <f>ROUND(I361*H361,2)</f>
        <v>0</v>
      </c>
      <c r="K361" s="134" t="s">
        <v>3</v>
      </c>
      <c r="L361" s="32"/>
      <c r="M361" s="139" t="s">
        <v>3</v>
      </c>
      <c r="N361" s="140" t="s">
        <v>43</v>
      </c>
      <c r="P361" s="141">
        <f>O361*H361</f>
        <v>0</v>
      </c>
      <c r="Q361" s="141">
        <v>0</v>
      </c>
      <c r="R361" s="141">
        <f>Q361*H361</f>
        <v>0</v>
      </c>
      <c r="S361" s="141">
        <v>0</v>
      </c>
      <c r="T361" s="142">
        <f>S361*H361</f>
        <v>0</v>
      </c>
      <c r="AR361" s="143" t="s">
        <v>667</v>
      </c>
      <c r="AT361" s="143" t="s">
        <v>147</v>
      </c>
      <c r="AU361" s="143" t="s">
        <v>80</v>
      </c>
      <c r="AY361" s="17" t="s">
        <v>144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7" t="s">
        <v>80</v>
      </c>
      <c r="BK361" s="144">
        <f>ROUND(I361*H361,2)</f>
        <v>0</v>
      </c>
      <c r="BL361" s="17" t="s">
        <v>667</v>
      </c>
      <c r="BM361" s="143" t="s">
        <v>966</v>
      </c>
    </row>
    <row r="362" spans="2:65" s="1" customFormat="1" ht="24.2" customHeight="1">
      <c r="B362" s="131"/>
      <c r="C362" s="132" t="s">
        <v>599</v>
      </c>
      <c r="D362" s="132" t="s">
        <v>147</v>
      </c>
      <c r="E362" s="133" t="s">
        <v>967</v>
      </c>
      <c r="F362" s="134" t="s">
        <v>968</v>
      </c>
      <c r="G362" s="135" t="s">
        <v>666</v>
      </c>
      <c r="H362" s="136">
        <v>2</v>
      </c>
      <c r="I362" s="137"/>
      <c r="J362" s="138">
        <f>ROUND(I362*H362,2)</f>
        <v>0</v>
      </c>
      <c r="K362" s="134" t="s">
        <v>3</v>
      </c>
      <c r="L362" s="32"/>
      <c r="M362" s="139" t="s">
        <v>3</v>
      </c>
      <c r="N362" s="140" t="s">
        <v>43</v>
      </c>
      <c r="P362" s="141">
        <f>O362*H362</f>
        <v>0</v>
      </c>
      <c r="Q362" s="141">
        <v>0</v>
      </c>
      <c r="R362" s="141">
        <f>Q362*H362</f>
        <v>0</v>
      </c>
      <c r="S362" s="141">
        <v>0</v>
      </c>
      <c r="T362" s="142">
        <f>S362*H362</f>
        <v>0</v>
      </c>
      <c r="AR362" s="143" t="s">
        <v>667</v>
      </c>
      <c r="AT362" s="143" t="s">
        <v>147</v>
      </c>
      <c r="AU362" s="143" t="s">
        <v>80</v>
      </c>
      <c r="AY362" s="17" t="s">
        <v>144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80</v>
      </c>
      <c r="BK362" s="144">
        <f>ROUND(I362*H362,2)</f>
        <v>0</v>
      </c>
      <c r="BL362" s="17" t="s">
        <v>667</v>
      </c>
      <c r="BM362" s="143" t="s">
        <v>969</v>
      </c>
    </row>
    <row r="363" spans="2:65" s="1" customFormat="1" ht="44.25" customHeight="1">
      <c r="B363" s="131"/>
      <c r="C363" s="132" t="s">
        <v>970</v>
      </c>
      <c r="D363" s="132" t="s">
        <v>147</v>
      </c>
      <c r="E363" s="133" t="s">
        <v>971</v>
      </c>
      <c r="F363" s="134" t="s">
        <v>972</v>
      </c>
      <c r="G363" s="135" t="s">
        <v>666</v>
      </c>
      <c r="H363" s="136">
        <v>4</v>
      </c>
      <c r="I363" s="137"/>
      <c r="J363" s="138">
        <f>ROUND(I363*H363,2)</f>
        <v>0</v>
      </c>
      <c r="K363" s="134" t="s">
        <v>3</v>
      </c>
      <c r="L363" s="32"/>
      <c r="M363" s="139" t="s">
        <v>3</v>
      </c>
      <c r="N363" s="140" t="s">
        <v>43</v>
      </c>
      <c r="P363" s="141">
        <f>O363*H363</f>
        <v>0</v>
      </c>
      <c r="Q363" s="141">
        <v>0</v>
      </c>
      <c r="R363" s="141">
        <f>Q363*H363</f>
        <v>0</v>
      </c>
      <c r="S363" s="141">
        <v>0</v>
      </c>
      <c r="T363" s="142">
        <f>S363*H363</f>
        <v>0</v>
      </c>
      <c r="AR363" s="143" t="s">
        <v>667</v>
      </c>
      <c r="AT363" s="143" t="s">
        <v>147</v>
      </c>
      <c r="AU363" s="143" t="s">
        <v>80</v>
      </c>
      <c r="AY363" s="17" t="s">
        <v>144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7" t="s">
        <v>80</v>
      </c>
      <c r="BK363" s="144">
        <f>ROUND(I363*H363,2)</f>
        <v>0</v>
      </c>
      <c r="BL363" s="17" t="s">
        <v>667</v>
      </c>
      <c r="BM363" s="143" t="s">
        <v>973</v>
      </c>
    </row>
    <row r="364" spans="2:65" s="11" customFormat="1" ht="25.9" customHeight="1">
      <c r="B364" s="119"/>
      <c r="D364" s="120" t="s">
        <v>71</v>
      </c>
      <c r="E364" s="121" t="s">
        <v>974</v>
      </c>
      <c r="F364" s="121" t="s">
        <v>975</v>
      </c>
      <c r="I364" s="122"/>
      <c r="J364" s="123">
        <f>BK364</f>
        <v>0</v>
      </c>
      <c r="L364" s="119"/>
      <c r="M364" s="124"/>
      <c r="P364" s="125">
        <f>SUM(P365:P368)</f>
        <v>0</v>
      </c>
      <c r="R364" s="125">
        <f>SUM(R365:R368)</f>
        <v>0</v>
      </c>
      <c r="T364" s="126">
        <f>SUM(T365:T368)</f>
        <v>0</v>
      </c>
      <c r="AR364" s="120" t="s">
        <v>80</v>
      </c>
      <c r="AT364" s="127" t="s">
        <v>71</v>
      </c>
      <c r="AU364" s="127" t="s">
        <v>72</v>
      </c>
      <c r="AY364" s="120" t="s">
        <v>144</v>
      </c>
      <c r="BK364" s="128">
        <f>SUM(BK365:BK368)</f>
        <v>0</v>
      </c>
    </row>
    <row r="365" spans="2:65" s="1" customFormat="1" ht="21.75" customHeight="1">
      <c r="B365" s="131"/>
      <c r="C365" s="132" t="s">
        <v>603</v>
      </c>
      <c r="D365" s="132" t="s">
        <v>147</v>
      </c>
      <c r="E365" s="133" t="s">
        <v>976</v>
      </c>
      <c r="F365" s="134" t="s">
        <v>977</v>
      </c>
      <c r="G365" s="135" t="s">
        <v>150</v>
      </c>
      <c r="H365" s="136">
        <v>1</v>
      </c>
      <c r="I365" s="137"/>
      <c r="J365" s="138">
        <f>ROUND(I365*H365,2)</f>
        <v>0</v>
      </c>
      <c r="K365" s="134" t="s">
        <v>3</v>
      </c>
      <c r="L365" s="32"/>
      <c r="M365" s="139" t="s">
        <v>3</v>
      </c>
      <c r="N365" s="140" t="s">
        <v>43</v>
      </c>
      <c r="P365" s="141">
        <f>O365*H365</f>
        <v>0</v>
      </c>
      <c r="Q365" s="141">
        <v>0</v>
      </c>
      <c r="R365" s="141">
        <f>Q365*H365</f>
        <v>0</v>
      </c>
      <c r="S365" s="141">
        <v>0</v>
      </c>
      <c r="T365" s="142">
        <f>S365*H365</f>
        <v>0</v>
      </c>
      <c r="AR365" s="143" t="s">
        <v>667</v>
      </c>
      <c r="AT365" s="143" t="s">
        <v>147</v>
      </c>
      <c r="AU365" s="143" t="s">
        <v>80</v>
      </c>
      <c r="AY365" s="17" t="s">
        <v>144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7" t="s">
        <v>80</v>
      </c>
      <c r="BK365" s="144">
        <f>ROUND(I365*H365,2)</f>
        <v>0</v>
      </c>
      <c r="BL365" s="17" t="s">
        <v>667</v>
      </c>
      <c r="BM365" s="143" t="s">
        <v>978</v>
      </c>
    </row>
    <row r="366" spans="2:65" s="1" customFormat="1" ht="21.75" customHeight="1">
      <c r="B366" s="131"/>
      <c r="C366" s="132" t="s">
        <v>979</v>
      </c>
      <c r="D366" s="132" t="s">
        <v>147</v>
      </c>
      <c r="E366" s="133" t="s">
        <v>980</v>
      </c>
      <c r="F366" s="134" t="s">
        <v>981</v>
      </c>
      <c r="G366" s="135" t="s">
        <v>150</v>
      </c>
      <c r="H366" s="136">
        <v>1</v>
      </c>
      <c r="I366" s="137"/>
      <c r="J366" s="138">
        <f>ROUND(I366*H366,2)</f>
        <v>0</v>
      </c>
      <c r="K366" s="134" t="s">
        <v>3</v>
      </c>
      <c r="L366" s="32"/>
      <c r="M366" s="139" t="s">
        <v>3</v>
      </c>
      <c r="N366" s="140" t="s">
        <v>43</v>
      </c>
      <c r="P366" s="141">
        <f>O366*H366</f>
        <v>0</v>
      </c>
      <c r="Q366" s="141">
        <v>0</v>
      </c>
      <c r="R366" s="141">
        <f>Q366*H366</f>
        <v>0</v>
      </c>
      <c r="S366" s="141">
        <v>0</v>
      </c>
      <c r="T366" s="142">
        <f>S366*H366</f>
        <v>0</v>
      </c>
      <c r="AR366" s="143" t="s">
        <v>667</v>
      </c>
      <c r="AT366" s="143" t="s">
        <v>147</v>
      </c>
      <c r="AU366" s="143" t="s">
        <v>80</v>
      </c>
      <c r="AY366" s="17" t="s">
        <v>144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80</v>
      </c>
      <c r="BK366" s="144">
        <f>ROUND(I366*H366,2)</f>
        <v>0</v>
      </c>
      <c r="BL366" s="17" t="s">
        <v>667</v>
      </c>
      <c r="BM366" s="143" t="s">
        <v>982</v>
      </c>
    </row>
    <row r="367" spans="2:65" s="1" customFormat="1" ht="24.2" customHeight="1">
      <c r="B367" s="131"/>
      <c r="C367" s="132" t="s">
        <v>606</v>
      </c>
      <c r="D367" s="132" t="s">
        <v>147</v>
      </c>
      <c r="E367" s="133" t="s">
        <v>983</v>
      </c>
      <c r="F367" s="134" t="s">
        <v>984</v>
      </c>
      <c r="G367" s="135" t="s">
        <v>712</v>
      </c>
      <c r="H367" s="136">
        <v>1</v>
      </c>
      <c r="I367" s="137"/>
      <c r="J367" s="138">
        <f>ROUND(I367*H367,2)</f>
        <v>0</v>
      </c>
      <c r="K367" s="134" t="s">
        <v>3</v>
      </c>
      <c r="L367" s="32"/>
      <c r="M367" s="139" t="s">
        <v>3</v>
      </c>
      <c r="N367" s="140" t="s">
        <v>43</v>
      </c>
      <c r="P367" s="141">
        <f>O367*H367</f>
        <v>0</v>
      </c>
      <c r="Q367" s="141">
        <v>0</v>
      </c>
      <c r="R367" s="141">
        <f>Q367*H367</f>
        <v>0</v>
      </c>
      <c r="S367" s="141">
        <v>0</v>
      </c>
      <c r="T367" s="142">
        <f>S367*H367</f>
        <v>0</v>
      </c>
      <c r="AR367" s="143" t="s">
        <v>667</v>
      </c>
      <c r="AT367" s="143" t="s">
        <v>147</v>
      </c>
      <c r="AU367" s="143" t="s">
        <v>80</v>
      </c>
      <c r="AY367" s="17" t="s">
        <v>144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7" t="s">
        <v>80</v>
      </c>
      <c r="BK367" s="144">
        <f>ROUND(I367*H367,2)</f>
        <v>0</v>
      </c>
      <c r="BL367" s="17" t="s">
        <v>667</v>
      </c>
      <c r="BM367" s="143" t="s">
        <v>985</v>
      </c>
    </row>
    <row r="368" spans="2:65" s="1" customFormat="1" ht="16.5" customHeight="1">
      <c r="B368" s="131"/>
      <c r="C368" s="132" t="s">
        <v>986</v>
      </c>
      <c r="D368" s="132" t="s">
        <v>147</v>
      </c>
      <c r="E368" s="133" t="s">
        <v>987</v>
      </c>
      <c r="F368" s="134" t="s">
        <v>988</v>
      </c>
      <c r="G368" s="135" t="s">
        <v>712</v>
      </c>
      <c r="H368" s="136">
        <v>1</v>
      </c>
      <c r="I368" s="137"/>
      <c r="J368" s="138">
        <f>ROUND(I368*H368,2)</f>
        <v>0</v>
      </c>
      <c r="K368" s="134" t="s">
        <v>3</v>
      </c>
      <c r="L368" s="32"/>
      <c r="M368" s="188" t="s">
        <v>3</v>
      </c>
      <c r="N368" s="189" t="s">
        <v>43</v>
      </c>
      <c r="O368" s="152"/>
      <c r="P368" s="190">
        <f>O368*H368</f>
        <v>0</v>
      </c>
      <c r="Q368" s="190">
        <v>0</v>
      </c>
      <c r="R368" s="190">
        <f>Q368*H368</f>
        <v>0</v>
      </c>
      <c r="S368" s="190">
        <v>0</v>
      </c>
      <c r="T368" s="191">
        <f>S368*H368</f>
        <v>0</v>
      </c>
      <c r="AR368" s="143" t="s">
        <v>667</v>
      </c>
      <c r="AT368" s="143" t="s">
        <v>147</v>
      </c>
      <c r="AU368" s="143" t="s">
        <v>80</v>
      </c>
      <c r="AY368" s="17" t="s">
        <v>144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80</v>
      </c>
      <c r="BK368" s="144">
        <f>ROUND(I368*H368,2)</f>
        <v>0</v>
      </c>
      <c r="BL368" s="17" t="s">
        <v>667</v>
      </c>
      <c r="BM368" s="143" t="s">
        <v>989</v>
      </c>
    </row>
    <row r="369" spans="2:12" s="1" customFormat="1" ht="6.95" customHeight="1">
      <c r="B369" s="41"/>
      <c r="C369" s="42"/>
      <c r="D369" s="42"/>
      <c r="E369" s="42"/>
      <c r="F369" s="42"/>
      <c r="G369" s="42"/>
      <c r="H369" s="42"/>
      <c r="I369" s="42"/>
      <c r="J369" s="42"/>
      <c r="K369" s="42"/>
      <c r="L369" s="32"/>
    </row>
  </sheetData>
  <autoFilter ref="C105:K368" xr:uid="{00000000-0009-0000-0000-000004000000}"/>
  <mergeCells count="15">
    <mergeCell ref="E92:H92"/>
    <mergeCell ref="E96:H96"/>
    <mergeCell ref="E94:H94"/>
    <mergeCell ref="E98:H9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0" r:id="rId1" xr:uid="{00000000-0004-0000-0400-000000000000}"/>
    <hyperlink ref="F116" r:id="rId2" xr:uid="{00000000-0004-0000-0400-000001000000}"/>
    <hyperlink ref="F126" r:id="rId3" xr:uid="{00000000-0004-0000-0400-000002000000}"/>
    <hyperlink ref="F131" r:id="rId4" xr:uid="{00000000-0004-0000-0400-000003000000}"/>
    <hyperlink ref="F136" r:id="rId5" xr:uid="{00000000-0004-0000-0400-000004000000}"/>
    <hyperlink ref="F146" r:id="rId6" xr:uid="{00000000-0004-0000-0400-000005000000}"/>
    <hyperlink ref="F172" r:id="rId7" xr:uid="{00000000-0004-0000-0400-000006000000}"/>
    <hyperlink ref="F174" r:id="rId8" xr:uid="{00000000-0004-0000-0400-000007000000}"/>
    <hyperlink ref="F176" r:id="rId9" xr:uid="{00000000-0004-0000-0400-000008000000}"/>
    <hyperlink ref="F178" r:id="rId10" xr:uid="{00000000-0004-0000-0400-000009000000}"/>
    <hyperlink ref="F180" r:id="rId11" xr:uid="{00000000-0004-0000-0400-00000A000000}"/>
    <hyperlink ref="F182" r:id="rId12" xr:uid="{00000000-0004-0000-0400-00000B000000}"/>
    <hyperlink ref="F190" r:id="rId13" xr:uid="{00000000-0004-0000-0400-00000C000000}"/>
    <hyperlink ref="F226" r:id="rId14" xr:uid="{00000000-0004-0000-0400-00000D000000}"/>
    <hyperlink ref="F232" r:id="rId15" xr:uid="{00000000-0004-0000-0400-00000E000000}"/>
    <hyperlink ref="F250" r:id="rId16" xr:uid="{00000000-0004-0000-0400-00000F000000}"/>
    <hyperlink ref="F256" r:id="rId17" xr:uid="{00000000-0004-0000-0400-000010000000}"/>
    <hyperlink ref="F285" r:id="rId18" xr:uid="{00000000-0004-0000-0400-000011000000}"/>
    <hyperlink ref="F287" r:id="rId19" xr:uid="{00000000-0004-0000-0400-000012000000}"/>
    <hyperlink ref="F289" r:id="rId20" xr:uid="{00000000-0004-0000-0400-000013000000}"/>
    <hyperlink ref="F291" r:id="rId21" xr:uid="{00000000-0004-0000-0400-000014000000}"/>
    <hyperlink ref="F294" r:id="rId22" xr:uid="{00000000-0004-0000-0400-000015000000}"/>
    <hyperlink ref="F296" r:id="rId23" xr:uid="{00000000-0004-0000-0400-000016000000}"/>
    <hyperlink ref="F314" r:id="rId24" xr:uid="{00000000-0004-0000-0400-000017000000}"/>
    <hyperlink ref="F322" r:id="rId25" xr:uid="{00000000-0004-0000-0400-000018000000}"/>
    <hyperlink ref="F341" r:id="rId26" xr:uid="{00000000-0004-0000-0400-000019000000}"/>
    <hyperlink ref="F348" r:id="rId27" xr:uid="{00000000-0004-0000-04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heliportů,Bohunice - RESERVE</v>
      </c>
      <c r="F7" s="286"/>
      <c r="G7" s="286"/>
      <c r="H7" s="286"/>
      <c r="L7" s="20"/>
    </row>
    <row r="8" spans="2:46" ht="12" customHeight="1">
      <c r="B8" s="20"/>
      <c r="D8" s="27" t="s">
        <v>116</v>
      </c>
      <c r="L8" s="20"/>
    </row>
    <row r="9" spans="2:46" s="1" customFormat="1" ht="16.5" customHeight="1">
      <c r="B9" s="32"/>
      <c r="E9" s="285" t="s">
        <v>190</v>
      </c>
      <c r="F9" s="287"/>
      <c r="G9" s="287"/>
      <c r="H9" s="287"/>
      <c r="L9" s="32"/>
    </row>
    <row r="10" spans="2:46" s="1" customFormat="1" ht="12" customHeight="1">
      <c r="B10" s="32"/>
      <c r="D10" s="27" t="s">
        <v>191</v>
      </c>
      <c r="L10" s="32"/>
    </row>
    <row r="11" spans="2:46" s="1" customFormat="1" ht="16.5" customHeight="1">
      <c r="B11" s="32"/>
      <c r="E11" s="248" t="s">
        <v>990</v>
      </c>
      <c r="F11" s="287"/>
      <c r="G11" s="287"/>
      <c r="H11" s="28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21</v>
      </c>
      <c r="J13" s="25" t="s">
        <v>3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49" t="str">
        <f>'Rekapitulace stavby'!AN8</f>
        <v>31. 7. 2025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26</v>
      </c>
      <c r="I16" s="27" t="s">
        <v>27</v>
      </c>
      <c r="J16" s="25" t="s">
        <v>3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27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88" t="str">
        <f>'Rekapitulace stavby'!E14</f>
        <v>Vyplň údaj</v>
      </c>
      <c r="F20" s="254"/>
      <c r="G20" s="254"/>
      <c r="H20" s="254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27</v>
      </c>
      <c r="J22" s="25" t="s">
        <v>3</v>
      </c>
      <c r="L22" s="32"/>
    </row>
    <row r="23" spans="2:12" s="1" customFormat="1" ht="18" customHeight="1">
      <c r="B23" s="32"/>
      <c r="E23" s="25" t="s">
        <v>33</v>
      </c>
      <c r="I23" s="27" t="s">
        <v>29</v>
      </c>
      <c r="J23" s="25" t="s">
        <v>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27</v>
      </c>
      <c r="J25" s="25" t="s">
        <v>3</v>
      </c>
      <c r="L25" s="32"/>
    </row>
    <row r="26" spans="2:12" s="1" customFormat="1" ht="18" customHeight="1">
      <c r="B26" s="32"/>
      <c r="E26" s="25" t="s">
        <v>33</v>
      </c>
      <c r="I26" s="27" t="s">
        <v>29</v>
      </c>
      <c r="J26" s="25" t="s">
        <v>3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71.25" customHeight="1">
      <c r="B29" s="91"/>
      <c r="E29" s="258" t="s">
        <v>37</v>
      </c>
      <c r="F29" s="258"/>
      <c r="G29" s="258"/>
      <c r="H29" s="258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ROUND(J86,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ROUND((SUM(BE86:BE88)),  2)</f>
        <v>0</v>
      </c>
      <c r="I35" s="93">
        <v>0.21</v>
      </c>
      <c r="J35" s="83">
        <f>ROUND(((SUM(BE86:BE88))*I35),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ROUND((SUM(BF86:BF88)),  2)</f>
        <v>0</v>
      </c>
      <c r="I36" s="93">
        <v>0.12</v>
      </c>
      <c r="J36" s="83">
        <f>ROUND(((SUM(BF86:BF88))*I36),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ROUND((SUM(BG86:BG88)),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ROUND((SUM(BH86:BH88)),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ROUND((SUM(BI86:BI88)),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118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285" t="str">
        <f>E7</f>
        <v>FN Brno – Modernizace heliportů,Bohunice - RESERVE</v>
      </c>
      <c r="F50" s="286"/>
      <c r="G50" s="286"/>
      <c r="H50" s="286"/>
      <c r="L50" s="32"/>
    </row>
    <row r="51" spans="2:47" ht="12" customHeight="1">
      <c r="B51" s="20"/>
      <c r="C51" s="27" t="s">
        <v>116</v>
      </c>
      <c r="L51" s="20"/>
    </row>
    <row r="52" spans="2:47" s="1" customFormat="1" ht="16.5" customHeight="1">
      <c r="B52" s="32"/>
      <c r="E52" s="285" t="s">
        <v>190</v>
      </c>
      <c r="F52" s="287"/>
      <c r="G52" s="287"/>
      <c r="H52" s="287"/>
      <c r="L52" s="32"/>
    </row>
    <row r="53" spans="2:47" s="1" customFormat="1" ht="12" customHeight="1">
      <c r="B53" s="32"/>
      <c r="C53" s="27" t="s">
        <v>191</v>
      </c>
      <c r="L53" s="32"/>
    </row>
    <row r="54" spans="2:47" s="1" customFormat="1" ht="16.5" customHeight="1">
      <c r="B54" s="32"/>
      <c r="E54" s="248" t="str">
        <f>E11</f>
        <v>D3 - PBŘ</v>
      </c>
      <c r="F54" s="287"/>
      <c r="G54" s="287"/>
      <c r="H54" s="28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22</v>
      </c>
      <c r="F56" s="25" t="str">
        <f>F14</f>
        <v>FN Brno- Bohunice</v>
      </c>
      <c r="I56" s="27" t="s">
        <v>24</v>
      </c>
      <c r="J56" s="49" t="str">
        <f>IF(J14="","",J14)</f>
        <v>31. 7. 2025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26</v>
      </c>
      <c r="F58" s="25" t="str">
        <f>E17</f>
        <v>FN Brmo</v>
      </c>
      <c r="I58" s="27" t="s">
        <v>32</v>
      </c>
      <c r="J58" s="30" t="str">
        <f>E23</f>
        <v>Techniserv, spol. s r.o.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35</v>
      </c>
      <c r="J59" s="30" t="str">
        <f>E26</f>
        <v>Techniserv, spol. s 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119</v>
      </c>
      <c r="D61" s="94"/>
      <c r="E61" s="94"/>
      <c r="F61" s="94"/>
      <c r="G61" s="94"/>
      <c r="H61" s="94"/>
      <c r="I61" s="94"/>
      <c r="J61" s="101" t="s">
        <v>120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J86</f>
        <v>0</v>
      </c>
      <c r="L63" s="32"/>
      <c r="AU63" s="17" t="s">
        <v>121</v>
      </c>
    </row>
    <row r="64" spans="2:47" s="8" customFormat="1" ht="24.95" customHeight="1">
      <c r="B64" s="103"/>
      <c r="D64" s="104" t="s">
        <v>991</v>
      </c>
      <c r="E64" s="105"/>
      <c r="F64" s="105"/>
      <c r="G64" s="105"/>
      <c r="H64" s="105"/>
      <c r="I64" s="105"/>
      <c r="J64" s="106">
        <f>J87</f>
        <v>0</v>
      </c>
      <c r="L64" s="103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129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17</v>
      </c>
      <c r="L73" s="32"/>
    </row>
    <row r="74" spans="2:12" s="1" customFormat="1" ht="16.5" customHeight="1">
      <c r="B74" s="32"/>
      <c r="E74" s="285" t="str">
        <f>E7</f>
        <v>FN Brno – Modernizace heliportů,Bohunice - RESERVE</v>
      </c>
      <c r="F74" s="286"/>
      <c r="G74" s="286"/>
      <c r="H74" s="286"/>
      <c r="L74" s="32"/>
    </row>
    <row r="75" spans="2:12" ht="12" customHeight="1">
      <c r="B75" s="20"/>
      <c r="C75" s="27" t="s">
        <v>116</v>
      </c>
      <c r="L75" s="20"/>
    </row>
    <row r="76" spans="2:12" s="1" customFormat="1" ht="16.5" customHeight="1">
      <c r="B76" s="32"/>
      <c r="E76" s="285" t="s">
        <v>190</v>
      </c>
      <c r="F76" s="287"/>
      <c r="G76" s="287"/>
      <c r="H76" s="287"/>
      <c r="L76" s="32"/>
    </row>
    <row r="77" spans="2:12" s="1" customFormat="1" ht="12" customHeight="1">
      <c r="B77" s="32"/>
      <c r="C77" s="27" t="s">
        <v>191</v>
      </c>
      <c r="L77" s="32"/>
    </row>
    <row r="78" spans="2:12" s="1" customFormat="1" ht="16.5" customHeight="1">
      <c r="B78" s="32"/>
      <c r="E78" s="248" t="str">
        <f>E11</f>
        <v>D3 - PBŘ</v>
      </c>
      <c r="F78" s="287"/>
      <c r="G78" s="287"/>
      <c r="H78" s="287"/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22</v>
      </c>
      <c r="F80" s="25" t="str">
        <f>F14</f>
        <v>FN Brno- Bohunice</v>
      </c>
      <c r="I80" s="27" t="s">
        <v>24</v>
      </c>
      <c r="J80" s="49" t="str">
        <f>IF(J14="","",J14)</f>
        <v>31. 7. 2025</v>
      </c>
      <c r="L80" s="32"/>
    </row>
    <row r="81" spans="2:65" s="1" customFormat="1" ht="6.95" customHeight="1">
      <c r="B81" s="32"/>
      <c r="L81" s="32"/>
    </row>
    <row r="82" spans="2:65" s="1" customFormat="1" ht="25.7" customHeight="1">
      <c r="B82" s="32"/>
      <c r="C82" s="27" t="s">
        <v>26</v>
      </c>
      <c r="F82" s="25" t="str">
        <f>E17</f>
        <v>FN Brmo</v>
      </c>
      <c r="I82" s="27" t="s">
        <v>32</v>
      </c>
      <c r="J82" s="30" t="str">
        <f>E23</f>
        <v>Techniserv, spol. s r.o.</v>
      </c>
      <c r="L82" s="32"/>
    </row>
    <row r="83" spans="2:65" s="1" customFormat="1" ht="25.7" customHeight="1">
      <c r="B83" s="32"/>
      <c r="C83" s="27" t="s">
        <v>30</v>
      </c>
      <c r="F83" s="25" t="str">
        <f>IF(E20="","",E20)</f>
        <v>Vyplň údaj</v>
      </c>
      <c r="I83" s="27" t="s">
        <v>35</v>
      </c>
      <c r="J83" s="30" t="str">
        <f>E26</f>
        <v>Techniserv, spol. s r.o.</v>
      </c>
      <c r="L83" s="32"/>
    </row>
    <row r="84" spans="2:65" s="1" customFormat="1" ht="10.35" customHeight="1">
      <c r="B84" s="32"/>
      <c r="L84" s="32"/>
    </row>
    <row r="85" spans="2:65" s="10" customFormat="1" ht="29.25" customHeight="1">
      <c r="B85" s="111"/>
      <c r="C85" s="112" t="s">
        <v>130</v>
      </c>
      <c r="D85" s="113" t="s">
        <v>57</v>
      </c>
      <c r="E85" s="113" t="s">
        <v>53</v>
      </c>
      <c r="F85" s="113" t="s">
        <v>54</v>
      </c>
      <c r="G85" s="113" t="s">
        <v>131</v>
      </c>
      <c r="H85" s="113" t="s">
        <v>132</v>
      </c>
      <c r="I85" s="113" t="s">
        <v>133</v>
      </c>
      <c r="J85" s="113" t="s">
        <v>120</v>
      </c>
      <c r="K85" s="114" t="s">
        <v>134</v>
      </c>
      <c r="L85" s="111"/>
      <c r="M85" s="56" t="s">
        <v>3</v>
      </c>
      <c r="N85" s="57" t="s">
        <v>42</v>
      </c>
      <c r="O85" s="57" t="s">
        <v>135</v>
      </c>
      <c r="P85" s="57" t="s">
        <v>136</v>
      </c>
      <c r="Q85" s="57" t="s">
        <v>137</v>
      </c>
      <c r="R85" s="57" t="s">
        <v>138</v>
      </c>
      <c r="S85" s="57" t="s">
        <v>139</v>
      </c>
      <c r="T85" s="58" t="s">
        <v>140</v>
      </c>
    </row>
    <row r="86" spans="2:65" s="1" customFormat="1" ht="22.9" customHeight="1">
      <c r="B86" s="32"/>
      <c r="C86" s="61" t="s">
        <v>141</v>
      </c>
      <c r="J86" s="115">
        <f>BK86</f>
        <v>0</v>
      </c>
      <c r="L86" s="32"/>
      <c r="M86" s="59"/>
      <c r="N86" s="50"/>
      <c r="O86" s="50"/>
      <c r="P86" s="116">
        <f>P87</f>
        <v>0</v>
      </c>
      <c r="Q86" s="50"/>
      <c r="R86" s="116">
        <f>R87</f>
        <v>0</v>
      </c>
      <c r="S86" s="50"/>
      <c r="T86" s="117">
        <f>T87</f>
        <v>0</v>
      </c>
      <c r="AT86" s="17" t="s">
        <v>71</v>
      </c>
      <c r="AU86" s="17" t="s">
        <v>121</v>
      </c>
      <c r="BK86" s="118">
        <f>BK87</f>
        <v>0</v>
      </c>
    </row>
    <row r="87" spans="2:65" s="11" customFormat="1" ht="25.9" customHeight="1">
      <c r="B87" s="119"/>
      <c r="D87" s="120" t="s">
        <v>71</v>
      </c>
      <c r="E87" s="121" t="s">
        <v>86</v>
      </c>
      <c r="F87" s="121" t="s">
        <v>992</v>
      </c>
      <c r="I87" s="122"/>
      <c r="J87" s="123">
        <f>BK87</f>
        <v>0</v>
      </c>
      <c r="L87" s="119"/>
      <c r="M87" s="124"/>
      <c r="P87" s="125">
        <f>P88</f>
        <v>0</v>
      </c>
      <c r="R87" s="125">
        <f>R88</f>
        <v>0</v>
      </c>
      <c r="T87" s="126">
        <f>T88</f>
        <v>0</v>
      </c>
      <c r="AR87" s="120" t="s">
        <v>80</v>
      </c>
      <c r="AT87" s="127" t="s">
        <v>71</v>
      </c>
      <c r="AU87" s="127" t="s">
        <v>72</v>
      </c>
      <c r="AY87" s="120" t="s">
        <v>144</v>
      </c>
      <c r="BK87" s="128">
        <f>BK88</f>
        <v>0</v>
      </c>
    </row>
    <row r="88" spans="2:65" s="1" customFormat="1" ht="24.2" customHeight="1">
      <c r="B88" s="131"/>
      <c r="C88" s="132" t="s">
        <v>80</v>
      </c>
      <c r="D88" s="132" t="s">
        <v>147</v>
      </c>
      <c r="E88" s="133" t="s">
        <v>993</v>
      </c>
      <c r="F88" s="134" t="s">
        <v>994</v>
      </c>
      <c r="G88" s="135" t="s">
        <v>712</v>
      </c>
      <c r="H88" s="136">
        <v>1</v>
      </c>
      <c r="I88" s="137"/>
      <c r="J88" s="138">
        <f>ROUND(I88*H88,2)</f>
        <v>0</v>
      </c>
      <c r="K88" s="134" t="s">
        <v>3</v>
      </c>
      <c r="L88" s="32"/>
      <c r="M88" s="188" t="s">
        <v>3</v>
      </c>
      <c r="N88" s="189" t="s">
        <v>43</v>
      </c>
      <c r="O88" s="152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AR88" s="143" t="s">
        <v>286</v>
      </c>
      <c r="AT88" s="143" t="s">
        <v>147</v>
      </c>
      <c r="AU88" s="143" t="s">
        <v>80</v>
      </c>
      <c r="AY88" s="17" t="s">
        <v>144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7" t="s">
        <v>80</v>
      </c>
      <c r="BK88" s="144">
        <f>ROUND(I88*H88,2)</f>
        <v>0</v>
      </c>
      <c r="BL88" s="17" t="s">
        <v>286</v>
      </c>
      <c r="BM88" s="143" t="s">
        <v>82</v>
      </c>
    </row>
    <row r="89" spans="2:65" s="1" customFormat="1" ht="6.95" customHeight="1"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32"/>
    </row>
  </sheetData>
  <autoFilter ref="C85:K88" xr:uid="{00000000-0009-0000-0000-000005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heliportů,Bohunice - RESERVE</v>
      </c>
      <c r="F7" s="286"/>
      <c r="G7" s="286"/>
      <c r="H7" s="286"/>
      <c r="L7" s="20"/>
    </row>
    <row r="8" spans="2:46" ht="12" customHeight="1">
      <c r="B8" s="20"/>
      <c r="D8" s="27" t="s">
        <v>116</v>
      </c>
      <c r="L8" s="20"/>
    </row>
    <row r="9" spans="2:46" s="1" customFormat="1" ht="16.5" customHeight="1">
      <c r="B9" s="32"/>
      <c r="E9" s="285" t="s">
        <v>190</v>
      </c>
      <c r="F9" s="287"/>
      <c r="G9" s="287"/>
      <c r="H9" s="287"/>
      <c r="L9" s="32"/>
    </row>
    <row r="10" spans="2:46" s="1" customFormat="1" ht="12" customHeight="1">
      <c r="B10" s="32"/>
      <c r="D10" s="27" t="s">
        <v>191</v>
      </c>
      <c r="L10" s="32"/>
    </row>
    <row r="11" spans="2:46" s="1" customFormat="1" ht="16.5" customHeight="1">
      <c r="B11" s="32"/>
      <c r="E11" s="248" t="s">
        <v>995</v>
      </c>
      <c r="F11" s="287"/>
      <c r="G11" s="287"/>
      <c r="H11" s="28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21</v>
      </c>
      <c r="J13" s="25" t="s">
        <v>3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49" t="str">
        <f>'Rekapitulace stavby'!AN8</f>
        <v>31. 7. 2025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26</v>
      </c>
      <c r="I16" s="27" t="s">
        <v>27</v>
      </c>
      <c r="J16" s="25" t="s">
        <v>3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27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88" t="str">
        <f>'Rekapitulace stavby'!E14</f>
        <v>Vyplň údaj</v>
      </c>
      <c r="F20" s="254"/>
      <c r="G20" s="254"/>
      <c r="H20" s="254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27</v>
      </c>
      <c r="J22" s="25" t="s">
        <v>3</v>
      </c>
      <c r="L22" s="32"/>
    </row>
    <row r="23" spans="2:12" s="1" customFormat="1" ht="18" customHeight="1">
      <c r="B23" s="32"/>
      <c r="E23" s="25" t="s">
        <v>33</v>
      </c>
      <c r="I23" s="27" t="s">
        <v>29</v>
      </c>
      <c r="J23" s="25" t="s">
        <v>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27</v>
      </c>
      <c r="J25" s="25" t="s">
        <v>3</v>
      </c>
      <c r="L25" s="32"/>
    </row>
    <row r="26" spans="2:12" s="1" customFormat="1" ht="18" customHeight="1">
      <c r="B26" s="32"/>
      <c r="E26" s="25" t="s">
        <v>33</v>
      </c>
      <c r="I26" s="27" t="s">
        <v>29</v>
      </c>
      <c r="J26" s="25" t="s">
        <v>3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71.25" customHeight="1">
      <c r="B29" s="91"/>
      <c r="E29" s="258" t="s">
        <v>37</v>
      </c>
      <c r="F29" s="258"/>
      <c r="G29" s="258"/>
      <c r="H29" s="258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ROUND(J88,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ROUND((SUM(BE88:BE139)),  2)</f>
        <v>0</v>
      </c>
      <c r="I35" s="93">
        <v>0.21</v>
      </c>
      <c r="J35" s="83">
        <f>ROUND(((SUM(BE88:BE139))*I35),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ROUND((SUM(BF88:BF139)),  2)</f>
        <v>0</v>
      </c>
      <c r="I36" s="93">
        <v>0.12</v>
      </c>
      <c r="J36" s="83">
        <f>ROUND(((SUM(BF88:BF139))*I36),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ROUND((SUM(BG88:BG139)),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ROUND((SUM(BH88:BH139)),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ROUND((SUM(BI88:BI139)),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118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285" t="str">
        <f>E7</f>
        <v>FN Brno – Modernizace heliportů,Bohunice - RESERVE</v>
      </c>
      <c r="F50" s="286"/>
      <c r="G50" s="286"/>
      <c r="H50" s="286"/>
      <c r="L50" s="32"/>
    </row>
    <row r="51" spans="2:47" ht="12" customHeight="1">
      <c r="B51" s="20"/>
      <c r="C51" s="27" t="s">
        <v>116</v>
      </c>
      <c r="L51" s="20"/>
    </row>
    <row r="52" spans="2:47" s="1" customFormat="1" ht="16.5" customHeight="1">
      <c r="B52" s="32"/>
      <c r="E52" s="285" t="s">
        <v>190</v>
      </c>
      <c r="F52" s="287"/>
      <c r="G52" s="287"/>
      <c r="H52" s="287"/>
      <c r="L52" s="32"/>
    </row>
    <row r="53" spans="2:47" s="1" customFormat="1" ht="12" customHeight="1">
      <c r="B53" s="32"/>
      <c r="C53" s="27" t="s">
        <v>191</v>
      </c>
      <c r="L53" s="32"/>
    </row>
    <row r="54" spans="2:47" s="1" customFormat="1" ht="16.5" customHeight="1">
      <c r="B54" s="32"/>
      <c r="E54" s="248" t="str">
        <f>E11</f>
        <v>D4 - Hašení</v>
      </c>
      <c r="F54" s="287"/>
      <c r="G54" s="287"/>
      <c r="H54" s="28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22</v>
      </c>
      <c r="F56" s="25" t="str">
        <f>F14</f>
        <v>FN Brno- Bohunice</v>
      </c>
      <c r="I56" s="27" t="s">
        <v>24</v>
      </c>
      <c r="J56" s="49" t="str">
        <f>IF(J14="","",J14)</f>
        <v>31. 7. 2025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26</v>
      </c>
      <c r="F58" s="25" t="str">
        <f>E17</f>
        <v>FN Brmo</v>
      </c>
      <c r="I58" s="27" t="s">
        <v>32</v>
      </c>
      <c r="J58" s="30" t="str">
        <f>E23</f>
        <v>Techniserv, spol. s r.o.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35</v>
      </c>
      <c r="J59" s="30" t="str">
        <f>E26</f>
        <v>Techniserv, spol. s 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119</v>
      </c>
      <c r="D61" s="94"/>
      <c r="E61" s="94"/>
      <c r="F61" s="94"/>
      <c r="G61" s="94"/>
      <c r="H61" s="94"/>
      <c r="I61" s="94"/>
      <c r="J61" s="101" t="s">
        <v>120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J88</f>
        <v>0</v>
      </c>
      <c r="L63" s="32"/>
      <c r="AU63" s="17" t="s">
        <v>121</v>
      </c>
    </row>
    <row r="64" spans="2:47" s="8" customFormat="1" ht="24.95" customHeight="1">
      <c r="B64" s="103"/>
      <c r="D64" s="104" t="s">
        <v>996</v>
      </c>
      <c r="E64" s="105"/>
      <c r="F64" s="105"/>
      <c r="G64" s="105"/>
      <c r="H64" s="105"/>
      <c r="I64" s="105"/>
      <c r="J64" s="106">
        <f>J89</f>
        <v>0</v>
      </c>
      <c r="L64" s="103"/>
    </row>
    <row r="65" spans="2:12" s="9" customFormat="1" ht="19.899999999999999" customHeight="1">
      <c r="B65" s="107"/>
      <c r="D65" s="108" t="s">
        <v>997</v>
      </c>
      <c r="E65" s="109"/>
      <c r="F65" s="109"/>
      <c r="G65" s="109"/>
      <c r="H65" s="109"/>
      <c r="I65" s="109"/>
      <c r="J65" s="110">
        <f>J90</f>
        <v>0</v>
      </c>
      <c r="L65" s="107"/>
    </row>
    <row r="66" spans="2:12" s="9" customFormat="1" ht="19.899999999999999" customHeight="1">
      <c r="B66" s="107"/>
      <c r="D66" s="108" t="s">
        <v>998</v>
      </c>
      <c r="E66" s="109"/>
      <c r="F66" s="109"/>
      <c r="G66" s="109"/>
      <c r="H66" s="109"/>
      <c r="I66" s="109"/>
      <c r="J66" s="110">
        <f>J131</f>
        <v>0</v>
      </c>
      <c r="L66" s="107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129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17</v>
      </c>
      <c r="L75" s="32"/>
    </row>
    <row r="76" spans="2:12" s="1" customFormat="1" ht="16.5" customHeight="1">
      <c r="B76" s="32"/>
      <c r="E76" s="285" t="str">
        <f>E7</f>
        <v>FN Brno – Modernizace heliportů,Bohunice - RESERVE</v>
      </c>
      <c r="F76" s="286"/>
      <c r="G76" s="286"/>
      <c r="H76" s="286"/>
      <c r="L76" s="32"/>
    </row>
    <row r="77" spans="2:12" ht="12" customHeight="1">
      <c r="B77" s="20"/>
      <c r="C77" s="27" t="s">
        <v>116</v>
      </c>
      <c r="L77" s="20"/>
    </row>
    <row r="78" spans="2:12" s="1" customFormat="1" ht="16.5" customHeight="1">
      <c r="B78" s="32"/>
      <c r="E78" s="285" t="s">
        <v>190</v>
      </c>
      <c r="F78" s="287"/>
      <c r="G78" s="287"/>
      <c r="H78" s="287"/>
      <c r="L78" s="32"/>
    </row>
    <row r="79" spans="2:12" s="1" customFormat="1" ht="12" customHeight="1">
      <c r="B79" s="32"/>
      <c r="C79" s="27" t="s">
        <v>191</v>
      </c>
      <c r="L79" s="32"/>
    </row>
    <row r="80" spans="2:12" s="1" customFormat="1" ht="16.5" customHeight="1">
      <c r="B80" s="32"/>
      <c r="E80" s="248" t="str">
        <f>E11</f>
        <v>D4 - Hašení</v>
      </c>
      <c r="F80" s="287"/>
      <c r="G80" s="287"/>
      <c r="H80" s="287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22</v>
      </c>
      <c r="F82" s="25" t="str">
        <f>F14</f>
        <v>FN Brno- Bohunice</v>
      </c>
      <c r="I82" s="27" t="s">
        <v>24</v>
      </c>
      <c r="J82" s="49" t="str">
        <f>IF(J14="","",J14)</f>
        <v>31. 7. 2025</v>
      </c>
      <c r="L82" s="32"/>
    </row>
    <row r="83" spans="2:65" s="1" customFormat="1" ht="6.95" customHeight="1">
      <c r="B83" s="32"/>
      <c r="L83" s="32"/>
    </row>
    <row r="84" spans="2:65" s="1" customFormat="1" ht="25.7" customHeight="1">
      <c r="B84" s="32"/>
      <c r="C84" s="27" t="s">
        <v>26</v>
      </c>
      <c r="F84" s="25" t="str">
        <f>E17</f>
        <v>FN Brmo</v>
      </c>
      <c r="I84" s="27" t="s">
        <v>32</v>
      </c>
      <c r="J84" s="30" t="str">
        <f>E23</f>
        <v>Techniserv, spol. s r.o.</v>
      </c>
      <c r="L84" s="32"/>
    </row>
    <row r="85" spans="2:65" s="1" customFormat="1" ht="25.7" customHeight="1">
      <c r="B85" s="32"/>
      <c r="C85" s="27" t="s">
        <v>30</v>
      </c>
      <c r="F85" s="25" t="str">
        <f>IF(E20="","",E20)</f>
        <v>Vyplň údaj</v>
      </c>
      <c r="I85" s="27" t="s">
        <v>35</v>
      </c>
      <c r="J85" s="30" t="str">
        <f>E26</f>
        <v>Techniserv, spol. s r.o.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11"/>
      <c r="C87" s="112" t="s">
        <v>130</v>
      </c>
      <c r="D87" s="113" t="s">
        <v>57</v>
      </c>
      <c r="E87" s="113" t="s">
        <v>53</v>
      </c>
      <c r="F87" s="113" t="s">
        <v>54</v>
      </c>
      <c r="G87" s="113" t="s">
        <v>131</v>
      </c>
      <c r="H87" s="113" t="s">
        <v>132</v>
      </c>
      <c r="I87" s="113" t="s">
        <v>133</v>
      </c>
      <c r="J87" s="113" t="s">
        <v>120</v>
      </c>
      <c r="K87" s="114" t="s">
        <v>134</v>
      </c>
      <c r="L87" s="111"/>
      <c r="M87" s="56" t="s">
        <v>3</v>
      </c>
      <c r="N87" s="57" t="s">
        <v>42</v>
      </c>
      <c r="O87" s="57" t="s">
        <v>135</v>
      </c>
      <c r="P87" s="57" t="s">
        <v>136</v>
      </c>
      <c r="Q87" s="57" t="s">
        <v>137</v>
      </c>
      <c r="R87" s="57" t="s">
        <v>138</v>
      </c>
      <c r="S87" s="57" t="s">
        <v>139</v>
      </c>
      <c r="T87" s="58" t="s">
        <v>140</v>
      </c>
    </row>
    <row r="88" spans="2:65" s="1" customFormat="1" ht="22.9" customHeight="1">
      <c r="B88" s="32"/>
      <c r="C88" s="61" t="s">
        <v>141</v>
      </c>
      <c r="J88" s="115">
        <f>BK88</f>
        <v>0</v>
      </c>
      <c r="L88" s="32"/>
      <c r="M88" s="59"/>
      <c r="N88" s="50"/>
      <c r="O88" s="50"/>
      <c r="P88" s="116">
        <f>P89</f>
        <v>0</v>
      </c>
      <c r="Q88" s="50"/>
      <c r="R88" s="116">
        <f>R89</f>
        <v>0</v>
      </c>
      <c r="S88" s="50"/>
      <c r="T88" s="117">
        <f>T89</f>
        <v>0</v>
      </c>
      <c r="AT88" s="17" t="s">
        <v>71</v>
      </c>
      <c r="AU88" s="17" t="s">
        <v>121</v>
      </c>
      <c r="BK88" s="118">
        <f>BK89</f>
        <v>0</v>
      </c>
    </row>
    <row r="89" spans="2:65" s="11" customFormat="1" ht="25.9" customHeight="1">
      <c r="B89" s="119"/>
      <c r="D89" s="120" t="s">
        <v>71</v>
      </c>
      <c r="E89" s="121" t="s">
        <v>100</v>
      </c>
      <c r="F89" s="121" t="s">
        <v>3</v>
      </c>
      <c r="I89" s="122"/>
      <c r="J89" s="123">
        <f>BK89</f>
        <v>0</v>
      </c>
      <c r="L89" s="119"/>
      <c r="M89" s="124"/>
      <c r="P89" s="125">
        <f>P90+P131</f>
        <v>0</v>
      </c>
      <c r="R89" s="125">
        <f>R90+R131</f>
        <v>0</v>
      </c>
      <c r="T89" s="126">
        <f>T90+T131</f>
        <v>0</v>
      </c>
      <c r="AR89" s="120" t="s">
        <v>80</v>
      </c>
      <c r="AT89" s="127" t="s">
        <v>71</v>
      </c>
      <c r="AU89" s="127" t="s">
        <v>72</v>
      </c>
      <c r="AY89" s="120" t="s">
        <v>144</v>
      </c>
      <c r="BK89" s="128">
        <f>BK90+BK131</f>
        <v>0</v>
      </c>
    </row>
    <row r="90" spans="2:65" s="11" customFormat="1" ht="22.9" customHeight="1">
      <c r="B90" s="119"/>
      <c r="D90" s="120" t="s">
        <v>71</v>
      </c>
      <c r="E90" s="129" t="s">
        <v>86</v>
      </c>
      <c r="F90" s="129" t="s">
        <v>999</v>
      </c>
      <c r="I90" s="122"/>
      <c r="J90" s="130">
        <f>BK90</f>
        <v>0</v>
      </c>
      <c r="L90" s="119"/>
      <c r="M90" s="124"/>
      <c r="P90" s="125">
        <f>SUM(P91:P130)</f>
        <v>0</v>
      </c>
      <c r="R90" s="125">
        <f>SUM(R91:R130)</f>
        <v>0</v>
      </c>
      <c r="T90" s="126">
        <f>SUM(T91:T130)</f>
        <v>0</v>
      </c>
      <c r="AR90" s="120" t="s">
        <v>80</v>
      </c>
      <c r="AT90" s="127" t="s">
        <v>71</v>
      </c>
      <c r="AU90" s="127" t="s">
        <v>80</v>
      </c>
      <c r="AY90" s="120" t="s">
        <v>144</v>
      </c>
      <c r="BK90" s="128">
        <f>SUM(BK91:BK130)</f>
        <v>0</v>
      </c>
    </row>
    <row r="91" spans="2:65" s="1" customFormat="1" ht="24.2" customHeight="1">
      <c r="B91" s="131"/>
      <c r="C91" s="132" t="s">
        <v>80</v>
      </c>
      <c r="D91" s="132" t="s">
        <v>147</v>
      </c>
      <c r="E91" s="133" t="s">
        <v>1000</v>
      </c>
      <c r="F91" s="134" t="s">
        <v>1001</v>
      </c>
      <c r="G91" s="135" t="s">
        <v>209</v>
      </c>
      <c r="H91" s="136">
        <v>70</v>
      </c>
      <c r="I91" s="137"/>
      <c r="J91" s="138">
        <f>ROUND(I91*H91,2)</f>
        <v>0</v>
      </c>
      <c r="K91" s="134" t="s">
        <v>3</v>
      </c>
      <c r="L91" s="32"/>
      <c r="M91" s="139" t="s">
        <v>3</v>
      </c>
      <c r="N91" s="140" t="s">
        <v>43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166</v>
      </c>
      <c r="AT91" s="143" t="s">
        <v>147</v>
      </c>
      <c r="AU91" s="143" t="s">
        <v>82</v>
      </c>
      <c r="AY91" s="17" t="s">
        <v>144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7" t="s">
        <v>80</v>
      </c>
      <c r="BK91" s="144">
        <f>ROUND(I91*H91,2)</f>
        <v>0</v>
      </c>
      <c r="BL91" s="17" t="s">
        <v>166</v>
      </c>
      <c r="BM91" s="143" t="s">
        <v>82</v>
      </c>
    </row>
    <row r="92" spans="2:65" s="1" customFormat="1">
      <c r="B92" s="32"/>
      <c r="D92" s="149" t="s">
        <v>188</v>
      </c>
      <c r="F92" s="150" t="s">
        <v>1002</v>
      </c>
      <c r="I92" s="147"/>
      <c r="L92" s="32"/>
      <c r="M92" s="148"/>
      <c r="T92" s="53"/>
      <c r="AT92" s="17" t="s">
        <v>188</v>
      </c>
      <c r="AU92" s="17" t="s">
        <v>82</v>
      </c>
    </row>
    <row r="93" spans="2:65" s="1" customFormat="1" ht="24.2" customHeight="1">
      <c r="B93" s="131"/>
      <c r="C93" s="132" t="s">
        <v>82</v>
      </c>
      <c r="D93" s="132" t="s">
        <v>147</v>
      </c>
      <c r="E93" s="133" t="s">
        <v>1003</v>
      </c>
      <c r="F93" s="134" t="s">
        <v>1004</v>
      </c>
      <c r="G93" s="135" t="s">
        <v>209</v>
      </c>
      <c r="H93" s="136">
        <v>18</v>
      </c>
      <c r="I93" s="137"/>
      <c r="J93" s="138">
        <f>ROUND(I93*H93,2)</f>
        <v>0</v>
      </c>
      <c r="K93" s="134" t="s">
        <v>3</v>
      </c>
      <c r="L93" s="32"/>
      <c r="M93" s="139" t="s">
        <v>3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166</v>
      </c>
      <c r="AT93" s="143" t="s">
        <v>147</v>
      </c>
      <c r="AU93" s="143" t="s">
        <v>82</v>
      </c>
      <c r="AY93" s="17" t="s">
        <v>144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7" t="s">
        <v>80</v>
      </c>
      <c r="BK93" s="144">
        <f>ROUND(I93*H93,2)</f>
        <v>0</v>
      </c>
      <c r="BL93" s="17" t="s">
        <v>166</v>
      </c>
      <c r="BM93" s="143" t="s">
        <v>166</v>
      </c>
    </row>
    <row r="94" spans="2:65" s="1" customFormat="1">
      <c r="B94" s="32"/>
      <c r="D94" s="149" t="s">
        <v>188</v>
      </c>
      <c r="F94" s="150" t="s">
        <v>1002</v>
      </c>
      <c r="I94" s="147"/>
      <c r="L94" s="32"/>
      <c r="M94" s="148"/>
      <c r="T94" s="53"/>
      <c r="AT94" s="17" t="s">
        <v>188</v>
      </c>
      <c r="AU94" s="17" t="s">
        <v>82</v>
      </c>
    </row>
    <row r="95" spans="2:65" s="1" customFormat="1" ht="24.2" customHeight="1">
      <c r="B95" s="131"/>
      <c r="C95" s="132" t="s">
        <v>95</v>
      </c>
      <c r="D95" s="132" t="s">
        <v>147</v>
      </c>
      <c r="E95" s="133" t="s">
        <v>1005</v>
      </c>
      <c r="F95" s="134" t="s">
        <v>1006</v>
      </c>
      <c r="G95" s="135" t="s">
        <v>209</v>
      </c>
      <c r="H95" s="136">
        <v>9</v>
      </c>
      <c r="I95" s="137"/>
      <c r="J95" s="138">
        <f>ROUND(I95*H95,2)</f>
        <v>0</v>
      </c>
      <c r="K95" s="134" t="s">
        <v>3</v>
      </c>
      <c r="L95" s="32"/>
      <c r="M95" s="139" t="s">
        <v>3</v>
      </c>
      <c r="N95" s="140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166</v>
      </c>
      <c r="AT95" s="143" t="s">
        <v>147</v>
      </c>
      <c r="AU95" s="143" t="s">
        <v>82</v>
      </c>
      <c r="AY95" s="17" t="s">
        <v>144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80</v>
      </c>
      <c r="BK95" s="144">
        <f>ROUND(I95*H95,2)</f>
        <v>0</v>
      </c>
      <c r="BL95" s="17" t="s">
        <v>166</v>
      </c>
      <c r="BM95" s="143" t="s">
        <v>177</v>
      </c>
    </row>
    <row r="96" spans="2:65" s="1" customFormat="1">
      <c r="B96" s="32"/>
      <c r="D96" s="149" t="s">
        <v>188</v>
      </c>
      <c r="F96" s="150" t="s">
        <v>1002</v>
      </c>
      <c r="I96" s="147"/>
      <c r="L96" s="32"/>
      <c r="M96" s="148"/>
      <c r="T96" s="53"/>
      <c r="AT96" s="17" t="s">
        <v>188</v>
      </c>
      <c r="AU96" s="17" t="s">
        <v>82</v>
      </c>
    </row>
    <row r="97" spans="2:65" s="1" customFormat="1" ht="33" customHeight="1">
      <c r="B97" s="131"/>
      <c r="C97" s="132" t="s">
        <v>166</v>
      </c>
      <c r="D97" s="132" t="s">
        <v>147</v>
      </c>
      <c r="E97" s="133" t="s">
        <v>1007</v>
      </c>
      <c r="F97" s="134" t="s">
        <v>1008</v>
      </c>
      <c r="G97" s="135" t="s">
        <v>209</v>
      </c>
      <c r="H97" s="136">
        <v>39</v>
      </c>
      <c r="I97" s="137"/>
      <c r="J97" s="138">
        <f>ROUND(I97*H97,2)</f>
        <v>0</v>
      </c>
      <c r="K97" s="134" t="s">
        <v>3</v>
      </c>
      <c r="L97" s="32"/>
      <c r="M97" s="139" t="s">
        <v>3</v>
      </c>
      <c r="N97" s="140" t="s">
        <v>43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166</v>
      </c>
      <c r="AT97" s="143" t="s">
        <v>147</v>
      </c>
      <c r="AU97" s="143" t="s">
        <v>82</v>
      </c>
      <c r="AY97" s="17" t="s">
        <v>144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80</v>
      </c>
      <c r="BK97" s="144">
        <f>ROUND(I97*H97,2)</f>
        <v>0</v>
      </c>
      <c r="BL97" s="17" t="s">
        <v>166</v>
      </c>
      <c r="BM97" s="143" t="s">
        <v>239</v>
      </c>
    </row>
    <row r="98" spans="2:65" s="1" customFormat="1">
      <c r="B98" s="32"/>
      <c r="D98" s="149" t="s">
        <v>188</v>
      </c>
      <c r="F98" s="150" t="s">
        <v>1002</v>
      </c>
      <c r="I98" s="147"/>
      <c r="L98" s="32"/>
      <c r="M98" s="148"/>
      <c r="T98" s="53"/>
      <c r="AT98" s="17" t="s">
        <v>188</v>
      </c>
      <c r="AU98" s="17" t="s">
        <v>82</v>
      </c>
    </row>
    <row r="99" spans="2:65" s="1" customFormat="1" ht="24.2" customHeight="1">
      <c r="B99" s="131"/>
      <c r="C99" s="132" t="s">
        <v>143</v>
      </c>
      <c r="D99" s="132" t="s">
        <v>147</v>
      </c>
      <c r="E99" s="133" t="s">
        <v>1009</v>
      </c>
      <c r="F99" s="134" t="s">
        <v>1010</v>
      </c>
      <c r="G99" s="135" t="s">
        <v>209</v>
      </c>
      <c r="H99" s="136">
        <v>6</v>
      </c>
      <c r="I99" s="137"/>
      <c r="J99" s="138">
        <f>ROUND(I99*H99,2)</f>
        <v>0</v>
      </c>
      <c r="K99" s="134" t="s">
        <v>3</v>
      </c>
      <c r="L99" s="32"/>
      <c r="M99" s="139" t="s">
        <v>3</v>
      </c>
      <c r="N99" s="14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166</v>
      </c>
      <c r="AT99" s="143" t="s">
        <v>147</v>
      </c>
      <c r="AU99" s="143" t="s">
        <v>82</v>
      </c>
      <c r="AY99" s="17" t="s">
        <v>144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80</v>
      </c>
      <c r="BK99" s="144">
        <f>ROUND(I99*H99,2)</f>
        <v>0</v>
      </c>
      <c r="BL99" s="17" t="s">
        <v>166</v>
      </c>
      <c r="BM99" s="143" t="s">
        <v>252</v>
      </c>
    </row>
    <row r="100" spans="2:65" s="1" customFormat="1">
      <c r="B100" s="32"/>
      <c r="D100" s="149" t="s">
        <v>188</v>
      </c>
      <c r="F100" s="150" t="s">
        <v>1002</v>
      </c>
      <c r="I100" s="147"/>
      <c r="L100" s="32"/>
      <c r="M100" s="148"/>
      <c r="T100" s="53"/>
      <c r="AT100" s="17" t="s">
        <v>188</v>
      </c>
      <c r="AU100" s="17" t="s">
        <v>82</v>
      </c>
    </row>
    <row r="101" spans="2:65" s="1" customFormat="1" ht="24.2" customHeight="1">
      <c r="B101" s="131"/>
      <c r="C101" s="132" t="s">
        <v>177</v>
      </c>
      <c r="D101" s="132" t="s">
        <v>147</v>
      </c>
      <c r="E101" s="133" t="s">
        <v>1011</v>
      </c>
      <c r="F101" s="134" t="s">
        <v>1012</v>
      </c>
      <c r="G101" s="135" t="s">
        <v>209</v>
      </c>
      <c r="H101" s="136">
        <v>3</v>
      </c>
      <c r="I101" s="137"/>
      <c r="J101" s="138">
        <f>ROUND(I101*H101,2)</f>
        <v>0</v>
      </c>
      <c r="K101" s="134" t="s">
        <v>3</v>
      </c>
      <c r="L101" s="32"/>
      <c r="M101" s="139" t="s">
        <v>3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166</v>
      </c>
      <c r="AT101" s="143" t="s">
        <v>147</v>
      </c>
      <c r="AU101" s="143" t="s">
        <v>82</v>
      </c>
      <c r="AY101" s="17" t="s">
        <v>144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80</v>
      </c>
      <c r="BK101" s="144">
        <f>ROUND(I101*H101,2)</f>
        <v>0</v>
      </c>
      <c r="BL101" s="17" t="s">
        <v>166</v>
      </c>
      <c r="BM101" s="143" t="s">
        <v>9</v>
      </c>
    </row>
    <row r="102" spans="2:65" s="1" customFormat="1">
      <c r="B102" s="32"/>
      <c r="D102" s="149" t="s">
        <v>188</v>
      </c>
      <c r="F102" s="150" t="s">
        <v>1002</v>
      </c>
      <c r="I102" s="147"/>
      <c r="L102" s="32"/>
      <c r="M102" s="148"/>
      <c r="T102" s="53"/>
      <c r="AT102" s="17" t="s">
        <v>188</v>
      </c>
      <c r="AU102" s="17" t="s">
        <v>82</v>
      </c>
    </row>
    <row r="103" spans="2:65" s="1" customFormat="1" ht="24.2" customHeight="1">
      <c r="B103" s="131"/>
      <c r="C103" s="132" t="s">
        <v>181</v>
      </c>
      <c r="D103" s="132" t="s">
        <v>147</v>
      </c>
      <c r="E103" s="133" t="s">
        <v>1013</v>
      </c>
      <c r="F103" s="134" t="s">
        <v>1014</v>
      </c>
      <c r="G103" s="135" t="s">
        <v>712</v>
      </c>
      <c r="H103" s="136">
        <v>1</v>
      </c>
      <c r="I103" s="137"/>
      <c r="J103" s="138">
        <f>ROUND(I103*H103,2)</f>
        <v>0</v>
      </c>
      <c r="K103" s="134" t="s">
        <v>3</v>
      </c>
      <c r="L103" s="32"/>
      <c r="M103" s="139" t="s">
        <v>3</v>
      </c>
      <c r="N103" s="14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166</v>
      </c>
      <c r="AT103" s="143" t="s">
        <v>147</v>
      </c>
      <c r="AU103" s="143" t="s">
        <v>82</v>
      </c>
      <c r="AY103" s="17" t="s">
        <v>144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80</v>
      </c>
      <c r="BK103" s="144">
        <f>ROUND(I103*H103,2)</f>
        <v>0</v>
      </c>
      <c r="BL103" s="17" t="s">
        <v>166</v>
      </c>
      <c r="BM103" s="143" t="s">
        <v>273</v>
      </c>
    </row>
    <row r="104" spans="2:65" s="1" customFormat="1">
      <c r="B104" s="32"/>
      <c r="D104" s="149" t="s">
        <v>188</v>
      </c>
      <c r="F104" s="150" t="s">
        <v>1015</v>
      </c>
      <c r="I104" s="147"/>
      <c r="L104" s="32"/>
      <c r="M104" s="148"/>
      <c r="T104" s="53"/>
      <c r="AT104" s="17" t="s">
        <v>188</v>
      </c>
      <c r="AU104" s="17" t="s">
        <v>82</v>
      </c>
    </row>
    <row r="105" spans="2:65" s="1" customFormat="1" ht="24.2" customHeight="1">
      <c r="B105" s="131"/>
      <c r="C105" s="132" t="s">
        <v>239</v>
      </c>
      <c r="D105" s="132" t="s">
        <v>147</v>
      </c>
      <c r="E105" s="133" t="s">
        <v>1016</v>
      </c>
      <c r="F105" s="134" t="s">
        <v>1017</v>
      </c>
      <c r="G105" s="135" t="s">
        <v>712</v>
      </c>
      <c r="H105" s="136">
        <v>2</v>
      </c>
      <c r="I105" s="137"/>
      <c r="J105" s="138">
        <f>ROUND(I105*H105,2)</f>
        <v>0</v>
      </c>
      <c r="K105" s="134" t="s">
        <v>3</v>
      </c>
      <c r="L105" s="32"/>
      <c r="M105" s="139" t="s">
        <v>3</v>
      </c>
      <c r="N105" s="140" t="s">
        <v>43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166</v>
      </c>
      <c r="AT105" s="143" t="s">
        <v>147</v>
      </c>
      <c r="AU105" s="143" t="s">
        <v>82</v>
      </c>
      <c r="AY105" s="17" t="s">
        <v>144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80</v>
      </c>
      <c r="BK105" s="144">
        <f>ROUND(I105*H105,2)</f>
        <v>0</v>
      </c>
      <c r="BL105" s="17" t="s">
        <v>166</v>
      </c>
      <c r="BM105" s="143" t="s">
        <v>286</v>
      </c>
    </row>
    <row r="106" spans="2:65" s="1" customFormat="1">
      <c r="B106" s="32"/>
      <c r="D106" s="149" t="s">
        <v>188</v>
      </c>
      <c r="F106" s="150" t="s">
        <v>1018</v>
      </c>
      <c r="I106" s="147"/>
      <c r="L106" s="32"/>
      <c r="M106" s="148"/>
      <c r="T106" s="53"/>
      <c r="AT106" s="17" t="s">
        <v>188</v>
      </c>
      <c r="AU106" s="17" t="s">
        <v>82</v>
      </c>
    </row>
    <row r="107" spans="2:65" s="1" customFormat="1" ht="16.5" customHeight="1">
      <c r="B107" s="131"/>
      <c r="C107" s="132" t="s">
        <v>237</v>
      </c>
      <c r="D107" s="132" t="s">
        <v>147</v>
      </c>
      <c r="E107" s="133" t="s">
        <v>1019</v>
      </c>
      <c r="F107" s="134" t="s">
        <v>1020</v>
      </c>
      <c r="G107" s="135" t="s">
        <v>1021</v>
      </c>
      <c r="H107" s="136">
        <v>250</v>
      </c>
      <c r="I107" s="137"/>
      <c r="J107" s="138">
        <f>ROUND(I107*H107,2)</f>
        <v>0</v>
      </c>
      <c r="K107" s="134" t="s">
        <v>3</v>
      </c>
      <c r="L107" s="32"/>
      <c r="M107" s="139" t="s">
        <v>3</v>
      </c>
      <c r="N107" s="140" t="s">
        <v>43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166</v>
      </c>
      <c r="AT107" s="143" t="s">
        <v>147</v>
      </c>
      <c r="AU107" s="143" t="s">
        <v>82</v>
      </c>
      <c r="AY107" s="17" t="s">
        <v>144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80</v>
      </c>
      <c r="BK107" s="144">
        <f>ROUND(I107*H107,2)</f>
        <v>0</v>
      </c>
      <c r="BL107" s="17" t="s">
        <v>166</v>
      </c>
      <c r="BM107" s="143" t="s">
        <v>297</v>
      </c>
    </row>
    <row r="108" spans="2:65" s="1" customFormat="1" ht="16.5" customHeight="1">
      <c r="B108" s="131"/>
      <c r="C108" s="132" t="s">
        <v>252</v>
      </c>
      <c r="D108" s="132" t="s">
        <v>147</v>
      </c>
      <c r="E108" s="133" t="s">
        <v>1022</v>
      </c>
      <c r="F108" s="134" t="s">
        <v>1023</v>
      </c>
      <c r="G108" s="135" t="s">
        <v>712</v>
      </c>
      <c r="H108" s="136">
        <v>1</v>
      </c>
      <c r="I108" s="137"/>
      <c r="J108" s="138">
        <f>ROUND(I108*H108,2)</f>
        <v>0</v>
      </c>
      <c r="K108" s="134" t="s">
        <v>3</v>
      </c>
      <c r="L108" s="32"/>
      <c r="M108" s="139" t="s">
        <v>3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166</v>
      </c>
      <c r="AT108" s="143" t="s">
        <v>147</v>
      </c>
      <c r="AU108" s="143" t="s">
        <v>82</v>
      </c>
      <c r="AY108" s="17" t="s">
        <v>144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80</v>
      </c>
      <c r="BK108" s="144">
        <f>ROUND(I108*H108,2)</f>
        <v>0</v>
      </c>
      <c r="BL108" s="17" t="s">
        <v>166</v>
      </c>
      <c r="BM108" s="143" t="s">
        <v>308</v>
      </c>
    </row>
    <row r="109" spans="2:65" s="1" customFormat="1">
      <c r="B109" s="32"/>
      <c r="D109" s="149" t="s">
        <v>188</v>
      </c>
      <c r="F109" s="150" t="s">
        <v>1015</v>
      </c>
      <c r="I109" s="147"/>
      <c r="L109" s="32"/>
      <c r="M109" s="148"/>
      <c r="T109" s="53"/>
      <c r="AT109" s="17" t="s">
        <v>188</v>
      </c>
      <c r="AU109" s="17" t="s">
        <v>82</v>
      </c>
    </row>
    <row r="110" spans="2:65" s="1" customFormat="1" ht="16.5" customHeight="1">
      <c r="B110" s="131"/>
      <c r="C110" s="132" t="s">
        <v>258</v>
      </c>
      <c r="D110" s="132" t="s">
        <v>147</v>
      </c>
      <c r="E110" s="133" t="s">
        <v>1024</v>
      </c>
      <c r="F110" s="134" t="s">
        <v>1025</v>
      </c>
      <c r="G110" s="135" t="s">
        <v>712</v>
      </c>
      <c r="H110" s="136">
        <v>1</v>
      </c>
      <c r="I110" s="137"/>
      <c r="J110" s="138">
        <f>ROUND(I110*H110,2)</f>
        <v>0</v>
      </c>
      <c r="K110" s="134" t="s">
        <v>3</v>
      </c>
      <c r="L110" s="32"/>
      <c r="M110" s="139" t="s">
        <v>3</v>
      </c>
      <c r="N110" s="14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166</v>
      </c>
      <c r="AT110" s="143" t="s">
        <v>147</v>
      </c>
      <c r="AU110" s="143" t="s">
        <v>82</v>
      </c>
      <c r="AY110" s="17" t="s">
        <v>144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80</v>
      </c>
      <c r="BK110" s="144">
        <f>ROUND(I110*H110,2)</f>
        <v>0</v>
      </c>
      <c r="BL110" s="17" t="s">
        <v>166</v>
      </c>
      <c r="BM110" s="143" t="s">
        <v>323</v>
      </c>
    </row>
    <row r="111" spans="2:65" s="1" customFormat="1">
      <c r="B111" s="32"/>
      <c r="D111" s="149" t="s">
        <v>188</v>
      </c>
      <c r="F111" s="150" t="s">
        <v>1015</v>
      </c>
      <c r="I111" s="147"/>
      <c r="L111" s="32"/>
      <c r="M111" s="148"/>
      <c r="T111" s="53"/>
      <c r="AT111" s="17" t="s">
        <v>188</v>
      </c>
      <c r="AU111" s="17" t="s">
        <v>82</v>
      </c>
    </row>
    <row r="112" spans="2:65" s="1" customFormat="1" ht="16.5" customHeight="1">
      <c r="B112" s="131"/>
      <c r="C112" s="132" t="s">
        <v>9</v>
      </c>
      <c r="D112" s="132" t="s">
        <v>147</v>
      </c>
      <c r="E112" s="133" t="s">
        <v>1026</v>
      </c>
      <c r="F112" s="134" t="s">
        <v>1027</v>
      </c>
      <c r="G112" s="135" t="s">
        <v>712</v>
      </c>
      <c r="H112" s="136">
        <v>2</v>
      </c>
      <c r="I112" s="137"/>
      <c r="J112" s="138">
        <f>ROUND(I112*H112,2)</f>
        <v>0</v>
      </c>
      <c r="K112" s="134" t="s">
        <v>3</v>
      </c>
      <c r="L112" s="32"/>
      <c r="M112" s="139" t="s">
        <v>3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166</v>
      </c>
      <c r="AT112" s="143" t="s">
        <v>147</v>
      </c>
      <c r="AU112" s="143" t="s">
        <v>82</v>
      </c>
      <c r="AY112" s="17" t="s">
        <v>144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80</v>
      </c>
      <c r="BK112" s="144">
        <f>ROUND(I112*H112,2)</f>
        <v>0</v>
      </c>
      <c r="BL112" s="17" t="s">
        <v>166</v>
      </c>
      <c r="BM112" s="143" t="s">
        <v>334</v>
      </c>
    </row>
    <row r="113" spans="2:65" s="1" customFormat="1" ht="16.5" customHeight="1">
      <c r="B113" s="131"/>
      <c r="C113" s="132" t="s">
        <v>268</v>
      </c>
      <c r="D113" s="132" t="s">
        <v>147</v>
      </c>
      <c r="E113" s="133" t="s">
        <v>1028</v>
      </c>
      <c r="F113" s="134" t="s">
        <v>1029</v>
      </c>
      <c r="G113" s="135" t="s">
        <v>712</v>
      </c>
      <c r="H113" s="136">
        <v>2</v>
      </c>
      <c r="I113" s="137"/>
      <c r="J113" s="138">
        <f>ROUND(I113*H113,2)</f>
        <v>0</v>
      </c>
      <c r="K113" s="134" t="s">
        <v>3</v>
      </c>
      <c r="L113" s="32"/>
      <c r="M113" s="139" t="s">
        <v>3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166</v>
      </c>
      <c r="AT113" s="143" t="s">
        <v>147</v>
      </c>
      <c r="AU113" s="143" t="s">
        <v>82</v>
      </c>
      <c r="AY113" s="17" t="s">
        <v>144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80</v>
      </c>
      <c r="BK113" s="144">
        <f>ROUND(I113*H113,2)</f>
        <v>0</v>
      </c>
      <c r="BL113" s="17" t="s">
        <v>166</v>
      </c>
      <c r="BM113" s="143" t="s">
        <v>347</v>
      </c>
    </row>
    <row r="114" spans="2:65" s="1" customFormat="1" ht="16.5" customHeight="1">
      <c r="B114" s="131"/>
      <c r="C114" s="132" t="s">
        <v>273</v>
      </c>
      <c r="D114" s="132" t="s">
        <v>147</v>
      </c>
      <c r="E114" s="133" t="s">
        <v>1030</v>
      </c>
      <c r="F114" s="134" t="s">
        <v>1031</v>
      </c>
      <c r="G114" s="135" t="s">
        <v>712</v>
      </c>
      <c r="H114" s="136">
        <v>3</v>
      </c>
      <c r="I114" s="137"/>
      <c r="J114" s="138">
        <f>ROUND(I114*H114,2)</f>
        <v>0</v>
      </c>
      <c r="K114" s="134" t="s">
        <v>3</v>
      </c>
      <c r="L114" s="32"/>
      <c r="M114" s="139" t="s">
        <v>3</v>
      </c>
      <c r="N114" s="14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166</v>
      </c>
      <c r="AT114" s="143" t="s">
        <v>147</v>
      </c>
      <c r="AU114" s="143" t="s">
        <v>82</v>
      </c>
      <c r="AY114" s="17" t="s">
        <v>144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7" t="s">
        <v>80</v>
      </c>
      <c r="BK114" s="144">
        <f>ROUND(I114*H114,2)</f>
        <v>0</v>
      </c>
      <c r="BL114" s="17" t="s">
        <v>166</v>
      </c>
      <c r="BM114" s="143" t="s">
        <v>358</v>
      </c>
    </row>
    <row r="115" spans="2:65" s="1" customFormat="1" ht="16.5" customHeight="1">
      <c r="B115" s="131"/>
      <c r="C115" s="132" t="s">
        <v>280</v>
      </c>
      <c r="D115" s="132" t="s">
        <v>147</v>
      </c>
      <c r="E115" s="133" t="s">
        <v>1032</v>
      </c>
      <c r="F115" s="134" t="s">
        <v>1033</v>
      </c>
      <c r="G115" s="135" t="s">
        <v>712</v>
      </c>
      <c r="H115" s="136">
        <v>2</v>
      </c>
      <c r="I115" s="137"/>
      <c r="J115" s="138">
        <f>ROUND(I115*H115,2)</f>
        <v>0</v>
      </c>
      <c r="K115" s="134" t="s">
        <v>3</v>
      </c>
      <c r="L115" s="32"/>
      <c r="M115" s="139" t="s">
        <v>3</v>
      </c>
      <c r="N115" s="140" t="s">
        <v>43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166</v>
      </c>
      <c r="AT115" s="143" t="s">
        <v>147</v>
      </c>
      <c r="AU115" s="143" t="s">
        <v>82</v>
      </c>
      <c r="AY115" s="17" t="s">
        <v>144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80</v>
      </c>
      <c r="BK115" s="144">
        <f>ROUND(I115*H115,2)</f>
        <v>0</v>
      </c>
      <c r="BL115" s="17" t="s">
        <v>166</v>
      </c>
      <c r="BM115" s="143" t="s">
        <v>373</v>
      </c>
    </row>
    <row r="116" spans="2:65" s="1" customFormat="1" ht="16.5" customHeight="1">
      <c r="B116" s="131"/>
      <c r="C116" s="132" t="s">
        <v>286</v>
      </c>
      <c r="D116" s="132" t="s">
        <v>147</v>
      </c>
      <c r="E116" s="133" t="s">
        <v>1034</v>
      </c>
      <c r="F116" s="134" t="s">
        <v>1035</v>
      </c>
      <c r="G116" s="135" t="s">
        <v>712</v>
      </c>
      <c r="H116" s="136">
        <v>5</v>
      </c>
      <c r="I116" s="137"/>
      <c r="J116" s="138">
        <f>ROUND(I116*H116,2)</f>
        <v>0</v>
      </c>
      <c r="K116" s="134" t="s">
        <v>3</v>
      </c>
      <c r="L116" s="32"/>
      <c r="M116" s="139" t="s">
        <v>3</v>
      </c>
      <c r="N116" s="140" t="s">
        <v>43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166</v>
      </c>
      <c r="AT116" s="143" t="s">
        <v>147</v>
      </c>
      <c r="AU116" s="143" t="s">
        <v>82</v>
      </c>
      <c r="AY116" s="17" t="s">
        <v>144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7" t="s">
        <v>80</v>
      </c>
      <c r="BK116" s="144">
        <f>ROUND(I116*H116,2)</f>
        <v>0</v>
      </c>
      <c r="BL116" s="17" t="s">
        <v>166</v>
      </c>
      <c r="BM116" s="143" t="s">
        <v>338</v>
      </c>
    </row>
    <row r="117" spans="2:65" s="1" customFormat="1" ht="16.5" customHeight="1">
      <c r="B117" s="131"/>
      <c r="C117" s="132" t="s">
        <v>291</v>
      </c>
      <c r="D117" s="132" t="s">
        <v>147</v>
      </c>
      <c r="E117" s="133" t="s">
        <v>1036</v>
      </c>
      <c r="F117" s="134" t="s">
        <v>1037</v>
      </c>
      <c r="G117" s="135" t="s">
        <v>712</v>
      </c>
      <c r="H117" s="136">
        <v>1</v>
      </c>
      <c r="I117" s="137"/>
      <c r="J117" s="138">
        <f>ROUND(I117*H117,2)</f>
        <v>0</v>
      </c>
      <c r="K117" s="134" t="s">
        <v>3</v>
      </c>
      <c r="L117" s="32"/>
      <c r="M117" s="139" t="s">
        <v>3</v>
      </c>
      <c r="N117" s="140" t="s">
        <v>43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166</v>
      </c>
      <c r="AT117" s="143" t="s">
        <v>147</v>
      </c>
      <c r="AU117" s="143" t="s">
        <v>82</v>
      </c>
      <c r="AY117" s="17" t="s">
        <v>144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80</v>
      </c>
      <c r="BK117" s="144">
        <f>ROUND(I117*H117,2)</f>
        <v>0</v>
      </c>
      <c r="BL117" s="17" t="s">
        <v>166</v>
      </c>
      <c r="BM117" s="143" t="s">
        <v>392</v>
      </c>
    </row>
    <row r="118" spans="2:65" s="1" customFormat="1" ht="16.5" customHeight="1">
      <c r="B118" s="131"/>
      <c r="C118" s="132" t="s">
        <v>297</v>
      </c>
      <c r="D118" s="132" t="s">
        <v>147</v>
      </c>
      <c r="E118" s="133" t="s">
        <v>1038</v>
      </c>
      <c r="F118" s="134" t="s">
        <v>1039</v>
      </c>
      <c r="G118" s="135" t="s">
        <v>712</v>
      </c>
      <c r="H118" s="136">
        <v>4</v>
      </c>
      <c r="I118" s="137"/>
      <c r="J118" s="138">
        <f>ROUND(I118*H118,2)</f>
        <v>0</v>
      </c>
      <c r="K118" s="134" t="s">
        <v>3</v>
      </c>
      <c r="L118" s="32"/>
      <c r="M118" s="139" t="s">
        <v>3</v>
      </c>
      <c r="N118" s="140" t="s">
        <v>43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166</v>
      </c>
      <c r="AT118" s="143" t="s">
        <v>147</v>
      </c>
      <c r="AU118" s="143" t="s">
        <v>82</v>
      </c>
      <c r="AY118" s="17" t="s">
        <v>144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80</v>
      </c>
      <c r="BK118" s="144">
        <f>ROUND(I118*H118,2)</f>
        <v>0</v>
      </c>
      <c r="BL118" s="17" t="s">
        <v>166</v>
      </c>
      <c r="BM118" s="143" t="s">
        <v>402</v>
      </c>
    </row>
    <row r="119" spans="2:65" s="1" customFormat="1" ht="16.5" customHeight="1">
      <c r="B119" s="131"/>
      <c r="C119" s="132" t="s">
        <v>302</v>
      </c>
      <c r="D119" s="132" t="s">
        <v>147</v>
      </c>
      <c r="E119" s="133" t="s">
        <v>1040</v>
      </c>
      <c r="F119" s="134" t="s">
        <v>1041</v>
      </c>
      <c r="G119" s="135" t="s">
        <v>712</v>
      </c>
      <c r="H119" s="136">
        <v>2</v>
      </c>
      <c r="I119" s="137"/>
      <c r="J119" s="138">
        <f>ROUND(I119*H119,2)</f>
        <v>0</v>
      </c>
      <c r="K119" s="134" t="s">
        <v>3</v>
      </c>
      <c r="L119" s="32"/>
      <c r="M119" s="139" t="s">
        <v>3</v>
      </c>
      <c r="N119" s="140" t="s">
        <v>43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166</v>
      </c>
      <c r="AT119" s="143" t="s">
        <v>147</v>
      </c>
      <c r="AU119" s="143" t="s">
        <v>82</v>
      </c>
      <c r="AY119" s="17" t="s">
        <v>144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80</v>
      </c>
      <c r="BK119" s="144">
        <f>ROUND(I119*H119,2)</f>
        <v>0</v>
      </c>
      <c r="BL119" s="17" t="s">
        <v>166</v>
      </c>
      <c r="BM119" s="143" t="s">
        <v>411</v>
      </c>
    </row>
    <row r="120" spans="2:65" s="1" customFormat="1" ht="16.5" customHeight="1">
      <c r="B120" s="131"/>
      <c r="C120" s="132" t="s">
        <v>308</v>
      </c>
      <c r="D120" s="132" t="s">
        <v>147</v>
      </c>
      <c r="E120" s="133" t="s">
        <v>1042</v>
      </c>
      <c r="F120" s="134" t="s">
        <v>1043</v>
      </c>
      <c r="G120" s="135" t="s">
        <v>712</v>
      </c>
      <c r="H120" s="136">
        <v>1</v>
      </c>
      <c r="I120" s="137"/>
      <c r="J120" s="138">
        <f>ROUND(I120*H120,2)</f>
        <v>0</v>
      </c>
      <c r="K120" s="134" t="s">
        <v>3</v>
      </c>
      <c r="L120" s="32"/>
      <c r="M120" s="139" t="s">
        <v>3</v>
      </c>
      <c r="N120" s="140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166</v>
      </c>
      <c r="AT120" s="143" t="s">
        <v>147</v>
      </c>
      <c r="AU120" s="143" t="s">
        <v>82</v>
      </c>
      <c r="AY120" s="17" t="s">
        <v>144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80</v>
      </c>
      <c r="BK120" s="144">
        <f>ROUND(I120*H120,2)</f>
        <v>0</v>
      </c>
      <c r="BL120" s="17" t="s">
        <v>166</v>
      </c>
      <c r="BM120" s="143" t="s">
        <v>419</v>
      </c>
    </row>
    <row r="121" spans="2:65" s="1" customFormat="1" ht="16.5" customHeight="1">
      <c r="B121" s="131"/>
      <c r="C121" s="132" t="s">
        <v>8</v>
      </c>
      <c r="D121" s="132" t="s">
        <v>147</v>
      </c>
      <c r="E121" s="133" t="s">
        <v>1044</v>
      </c>
      <c r="F121" s="134" t="s">
        <v>1045</v>
      </c>
      <c r="G121" s="135" t="s">
        <v>712</v>
      </c>
      <c r="H121" s="136">
        <v>1</v>
      </c>
      <c r="I121" s="137"/>
      <c r="J121" s="138">
        <f>ROUND(I121*H121,2)</f>
        <v>0</v>
      </c>
      <c r="K121" s="134" t="s">
        <v>3</v>
      </c>
      <c r="L121" s="32"/>
      <c r="M121" s="139" t="s">
        <v>3</v>
      </c>
      <c r="N121" s="140" t="s">
        <v>43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166</v>
      </c>
      <c r="AT121" s="143" t="s">
        <v>147</v>
      </c>
      <c r="AU121" s="143" t="s">
        <v>82</v>
      </c>
      <c r="AY121" s="17" t="s">
        <v>144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80</v>
      </c>
      <c r="BK121" s="144">
        <f>ROUND(I121*H121,2)</f>
        <v>0</v>
      </c>
      <c r="BL121" s="17" t="s">
        <v>166</v>
      </c>
      <c r="BM121" s="143" t="s">
        <v>428</v>
      </c>
    </row>
    <row r="122" spans="2:65" s="1" customFormat="1" ht="16.5" customHeight="1">
      <c r="B122" s="131"/>
      <c r="C122" s="132" t="s">
        <v>323</v>
      </c>
      <c r="D122" s="132" t="s">
        <v>147</v>
      </c>
      <c r="E122" s="133" t="s">
        <v>1046</v>
      </c>
      <c r="F122" s="134" t="s">
        <v>1047</v>
      </c>
      <c r="G122" s="135" t="s">
        <v>712</v>
      </c>
      <c r="H122" s="136">
        <v>3</v>
      </c>
      <c r="I122" s="137"/>
      <c r="J122" s="138">
        <f>ROUND(I122*H122,2)</f>
        <v>0</v>
      </c>
      <c r="K122" s="134" t="s">
        <v>3</v>
      </c>
      <c r="L122" s="32"/>
      <c r="M122" s="139" t="s">
        <v>3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166</v>
      </c>
      <c r="AT122" s="143" t="s">
        <v>147</v>
      </c>
      <c r="AU122" s="143" t="s">
        <v>82</v>
      </c>
      <c r="AY122" s="17" t="s">
        <v>144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80</v>
      </c>
      <c r="BK122" s="144">
        <f>ROUND(I122*H122,2)</f>
        <v>0</v>
      </c>
      <c r="BL122" s="17" t="s">
        <v>166</v>
      </c>
      <c r="BM122" s="143" t="s">
        <v>441</v>
      </c>
    </row>
    <row r="123" spans="2:65" s="1" customFormat="1" ht="16.5" customHeight="1">
      <c r="B123" s="131"/>
      <c r="C123" s="132" t="s">
        <v>329</v>
      </c>
      <c r="D123" s="132" t="s">
        <v>147</v>
      </c>
      <c r="E123" s="133" t="s">
        <v>1048</v>
      </c>
      <c r="F123" s="134" t="s">
        <v>1049</v>
      </c>
      <c r="G123" s="135" t="s">
        <v>712</v>
      </c>
      <c r="H123" s="136">
        <v>1</v>
      </c>
      <c r="I123" s="137"/>
      <c r="J123" s="138">
        <f>ROUND(I123*H123,2)</f>
        <v>0</v>
      </c>
      <c r="K123" s="134" t="s">
        <v>3</v>
      </c>
      <c r="L123" s="32"/>
      <c r="M123" s="139" t="s">
        <v>3</v>
      </c>
      <c r="N123" s="140" t="s">
        <v>43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166</v>
      </c>
      <c r="AT123" s="143" t="s">
        <v>147</v>
      </c>
      <c r="AU123" s="143" t="s">
        <v>82</v>
      </c>
      <c r="AY123" s="17" t="s">
        <v>144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80</v>
      </c>
      <c r="BK123" s="144">
        <f>ROUND(I123*H123,2)</f>
        <v>0</v>
      </c>
      <c r="BL123" s="17" t="s">
        <v>166</v>
      </c>
      <c r="BM123" s="143" t="s">
        <v>452</v>
      </c>
    </row>
    <row r="124" spans="2:65" s="1" customFormat="1" ht="16.5" customHeight="1">
      <c r="B124" s="131"/>
      <c r="C124" s="132" t="s">
        <v>334</v>
      </c>
      <c r="D124" s="132" t="s">
        <v>147</v>
      </c>
      <c r="E124" s="133" t="s">
        <v>1050</v>
      </c>
      <c r="F124" s="134" t="s">
        <v>1051</v>
      </c>
      <c r="G124" s="135" t="s">
        <v>150</v>
      </c>
      <c r="H124" s="136">
        <v>1</v>
      </c>
      <c r="I124" s="137"/>
      <c r="J124" s="138">
        <f>ROUND(I124*H124,2)</f>
        <v>0</v>
      </c>
      <c r="K124" s="134" t="s">
        <v>3</v>
      </c>
      <c r="L124" s="32"/>
      <c r="M124" s="139" t="s">
        <v>3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166</v>
      </c>
      <c r="AT124" s="143" t="s">
        <v>147</v>
      </c>
      <c r="AU124" s="143" t="s">
        <v>82</v>
      </c>
      <c r="AY124" s="17" t="s">
        <v>144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80</v>
      </c>
      <c r="BK124" s="144">
        <f>ROUND(I124*H124,2)</f>
        <v>0</v>
      </c>
      <c r="BL124" s="17" t="s">
        <v>166</v>
      </c>
      <c r="BM124" s="143" t="s">
        <v>465</v>
      </c>
    </row>
    <row r="125" spans="2:65" s="1" customFormat="1" ht="16.5" customHeight="1">
      <c r="B125" s="131"/>
      <c r="C125" s="132" t="s">
        <v>340</v>
      </c>
      <c r="D125" s="132" t="s">
        <v>147</v>
      </c>
      <c r="E125" s="133" t="s">
        <v>1052</v>
      </c>
      <c r="F125" s="134" t="s">
        <v>1053</v>
      </c>
      <c r="G125" s="135" t="s">
        <v>150</v>
      </c>
      <c r="H125" s="136">
        <v>1</v>
      </c>
      <c r="I125" s="137"/>
      <c r="J125" s="138">
        <f>ROUND(I125*H125,2)</f>
        <v>0</v>
      </c>
      <c r="K125" s="134" t="s">
        <v>3</v>
      </c>
      <c r="L125" s="32"/>
      <c r="M125" s="139" t="s">
        <v>3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166</v>
      </c>
      <c r="AT125" s="143" t="s">
        <v>147</v>
      </c>
      <c r="AU125" s="143" t="s">
        <v>82</v>
      </c>
      <c r="AY125" s="17" t="s">
        <v>144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80</v>
      </c>
      <c r="BK125" s="144">
        <f>ROUND(I125*H125,2)</f>
        <v>0</v>
      </c>
      <c r="BL125" s="17" t="s">
        <v>166</v>
      </c>
      <c r="BM125" s="143" t="s">
        <v>475</v>
      </c>
    </row>
    <row r="126" spans="2:65" s="1" customFormat="1" ht="24.2" customHeight="1">
      <c r="B126" s="131"/>
      <c r="C126" s="132" t="s">
        <v>347</v>
      </c>
      <c r="D126" s="132" t="s">
        <v>147</v>
      </c>
      <c r="E126" s="133" t="s">
        <v>1054</v>
      </c>
      <c r="F126" s="134" t="s">
        <v>1055</v>
      </c>
      <c r="G126" s="135" t="s">
        <v>150</v>
      </c>
      <c r="H126" s="136">
        <v>1</v>
      </c>
      <c r="I126" s="137"/>
      <c r="J126" s="138">
        <f>ROUND(I126*H126,2)</f>
        <v>0</v>
      </c>
      <c r="K126" s="134" t="s">
        <v>3</v>
      </c>
      <c r="L126" s="32"/>
      <c r="M126" s="139" t="s">
        <v>3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166</v>
      </c>
      <c r="AT126" s="143" t="s">
        <v>147</v>
      </c>
      <c r="AU126" s="143" t="s">
        <v>82</v>
      </c>
      <c r="AY126" s="17" t="s">
        <v>144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80</v>
      </c>
      <c r="BK126" s="144">
        <f>ROUND(I126*H126,2)</f>
        <v>0</v>
      </c>
      <c r="BL126" s="17" t="s">
        <v>166</v>
      </c>
      <c r="BM126" s="143" t="s">
        <v>541</v>
      </c>
    </row>
    <row r="127" spans="2:65" s="1" customFormat="1">
      <c r="B127" s="32"/>
      <c r="D127" s="149" t="s">
        <v>188</v>
      </c>
      <c r="F127" s="150" t="s">
        <v>1015</v>
      </c>
      <c r="I127" s="147"/>
      <c r="L127" s="32"/>
      <c r="M127" s="148"/>
      <c r="T127" s="53"/>
      <c r="AT127" s="17" t="s">
        <v>188</v>
      </c>
      <c r="AU127" s="17" t="s">
        <v>82</v>
      </c>
    </row>
    <row r="128" spans="2:65" s="1" customFormat="1" ht="24.2" customHeight="1">
      <c r="B128" s="131"/>
      <c r="C128" s="132" t="s">
        <v>352</v>
      </c>
      <c r="D128" s="132" t="s">
        <v>147</v>
      </c>
      <c r="E128" s="133" t="s">
        <v>1056</v>
      </c>
      <c r="F128" s="134" t="s">
        <v>1057</v>
      </c>
      <c r="G128" s="135" t="s">
        <v>150</v>
      </c>
      <c r="H128" s="136">
        <v>1</v>
      </c>
      <c r="I128" s="137"/>
      <c r="J128" s="138">
        <f>ROUND(I128*H128,2)</f>
        <v>0</v>
      </c>
      <c r="K128" s="134" t="s">
        <v>3</v>
      </c>
      <c r="L128" s="32"/>
      <c r="M128" s="139" t="s">
        <v>3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166</v>
      </c>
      <c r="AT128" s="143" t="s">
        <v>147</v>
      </c>
      <c r="AU128" s="143" t="s">
        <v>82</v>
      </c>
      <c r="AY128" s="17" t="s">
        <v>144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80</v>
      </c>
      <c r="BK128" s="144">
        <f>ROUND(I128*H128,2)</f>
        <v>0</v>
      </c>
      <c r="BL128" s="17" t="s">
        <v>166</v>
      </c>
      <c r="BM128" s="143" t="s">
        <v>544</v>
      </c>
    </row>
    <row r="129" spans="2:65" s="1" customFormat="1">
      <c r="B129" s="32"/>
      <c r="D129" s="149" t="s">
        <v>188</v>
      </c>
      <c r="F129" s="150" t="s">
        <v>1002</v>
      </c>
      <c r="I129" s="147"/>
      <c r="L129" s="32"/>
      <c r="M129" s="148"/>
      <c r="T129" s="53"/>
      <c r="AT129" s="17" t="s">
        <v>188</v>
      </c>
      <c r="AU129" s="17" t="s">
        <v>82</v>
      </c>
    </row>
    <row r="130" spans="2:65" s="1" customFormat="1" ht="16.5" customHeight="1">
      <c r="B130" s="131"/>
      <c r="C130" s="132" t="s">
        <v>358</v>
      </c>
      <c r="D130" s="132" t="s">
        <v>147</v>
      </c>
      <c r="E130" s="133" t="s">
        <v>1058</v>
      </c>
      <c r="F130" s="134" t="s">
        <v>1059</v>
      </c>
      <c r="G130" s="135" t="s">
        <v>150</v>
      </c>
      <c r="H130" s="136">
        <v>1</v>
      </c>
      <c r="I130" s="137"/>
      <c r="J130" s="138">
        <f>ROUND(I130*H130,2)</f>
        <v>0</v>
      </c>
      <c r="K130" s="134" t="s">
        <v>3</v>
      </c>
      <c r="L130" s="32"/>
      <c r="M130" s="139" t="s">
        <v>3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166</v>
      </c>
      <c r="AT130" s="143" t="s">
        <v>147</v>
      </c>
      <c r="AU130" s="143" t="s">
        <v>82</v>
      </c>
      <c r="AY130" s="17" t="s">
        <v>144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80</v>
      </c>
      <c r="BK130" s="144">
        <f>ROUND(I130*H130,2)</f>
        <v>0</v>
      </c>
      <c r="BL130" s="17" t="s">
        <v>166</v>
      </c>
      <c r="BM130" s="143" t="s">
        <v>547</v>
      </c>
    </row>
    <row r="131" spans="2:65" s="11" customFormat="1" ht="22.9" customHeight="1">
      <c r="B131" s="119"/>
      <c r="D131" s="120" t="s">
        <v>71</v>
      </c>
      <c r="E131" s="129" t="s">
        <v>90</v>
      </c>
      <c r="F131" s="129" t="s">
        <v>945</v>
      </c>
      <c r="I131" s="122"/>
      <c r="J131" s="130">
        <f>BK131</f>
        <v>0</v>
      </c>
      <c r="L131" s="119"/>
      <c r="M131" s="124"/>
      <c r="P131" s="125">
        <f>SUM(P132:P139)</f>
        <v>0</v>
      </c>
      <c r="R131" s="125">
        <f>SUM(R132:R139)</f>
        <v>0</v>
      </c>
      <c r="T131" s="126">
        <f>SUM(T132:T139)</f>
        <v>0</v>
      </c>
      <c r="AR131" s="120" t="s">
        <v>80</v>
      </c>
      <c r="AT131" s="127" t="s">
        <v>71</v>
      </c>
      <c r="AU131" s="127" t="s">
        <v>80</v>
      </c>
      <c r="AY131" s="120" t="s">
        <v>144</v>
      </c>
      <c r="BK131" s="128">
        <f>SUM(BK132:BK139)</f>
        <v>0</v>
      </c>
    </row>
    <row r="132" spans="2:65" s="1" customFormat="1" ht="16.5" customHeight="1">
      <c r="B132" s="131"/>
      <c r="C132" s="132" t="s">
        <v>365</v>
      </c>
      <c r="D132" s="132" t="s">
        <v>147</v>
      </c>
      <c r="E132" s="133" t="s">
        <v>1060</v>
      </c>
      <c r="F132" s="134" t="s">
        <v>1061</v>
      </c>
      <c r="G132" s="135" t="s">
        <v>150</v>
      </c>
      <c r="H132" s="136">
        <v>1</v>
      </c>
      <c r="I132" s="137"/>
      <c r="J132" s="138">
        <f>ROUND(I132*H132,2)</f>
        <v>0</v>
      </c>
      <c r="K132" s="134" t="s">
        <v>3</v>
      </c>
      <c r="L132" s="32"/>
      <c r="M132" s="139" t="s">
        <v>3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166</v>
      </c>
      <c r="AT132" s="143" t="s">
        <v>147</v>
      </c>
      <c r="AU132" s="143" t="s">
        <v>82</v>
      </c>
      <c r="AY132" s="17" t="s">
        <v>144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80</v>
      </c>
      <c r="BK132" s="144">
        <f>ROUND(I132*H132,2)</f>
        <v>0</v>
      </c>
      <c r="BL132" s="17" t="s">
        <v>166</v>
      </c>
      <c r="BM132" s="143" t="s">
        <v>550</v>
      </c>
    </row>
    <row r="133" spans="2:65" s="1" customFormat="1" ht="16.5" customHeight="1">
      <c r="B133" s="131"/>
      <c r="C133" s="132" t="s">
        <v>373</v>
      </c>
      <c r="D133" s="132" t="s">
        <v>147</v>
      </c>
      <c r="E133" s="133" t="s">
        <v>1062</v>
      </c>
      <c r="F133" s="134" t="s">
        <v>1063</v>
      </c>
      <c r="G133" s="135" t="s">
        <v>150</v>
      </c>
      <c r="H133" s="136">
        <v>1</v>
      </c>
      <c r="I133" s="137"/>
      <c r="J133" s="138">
        <f>ROUND(I133*H133,2)</f>
        <v>0</v>
      </c>
      <c r="K133" s="134" t="s">
        <v>3</v>
      </c>
      <c r="L133" s="32"/>
      <c r="M133" s="139" t="s">
        <v>3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166</v>
      </c>
      <c r="AT133" s="143" t="s">
        <v>147</v>
      </c>
      <c r="AU133" s="143" t="s">
        <v>82</v>
      </c>
      <c r="AY133" s="17" t="s">
        <v>144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80</v>
      </c>
      <c r="BK133" s="144">
        <f>ROUND(I133*H133,2)</f>
        <v>0</v>
      </c>
      <c r="BL133" s="17" t="s">
        <v>166</v>
      </c>
      <c r="BM133" s="143" t="s">
        <v>551</v>
      </c>
    </row>
    <row r="134" spans="2:65" s="1" customFormat="1" ht="33" customHeight="1">
      <c r="B134" s="131"/>
      <c r="C134" s="132" t="s">
        <v>378</v>
      </c>
      <c r="D134" s="132" t="s">
        <v>147</v>
      </c>
      <c r="E134" s="133" t="s">
        <v>1064</v>
      </c>
      <c r="F134" s="134" t="s">
        <v>1065</v>
      </c>
      <c r="G134" s="135" t="s">
        <v>150</v>
      </c>
      <c r="H134" s="136">
        <v>1</v>
      </c>
      <c r="I134" s="137"/>
      <c r="J134" s="138">
        <f>ROUND(I134*H134,2)</f>
        <v>0</v>
      </c>
      <c r="K134" s="134" t="s">
        <v>3</v>
      </c>
      <c r="L134" s="32"/>
      <c r="M134" s="139" t="s">
        <v>3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166</v>
      </c>
      <c r="AT134" s="143" t="s">
        <v>147</v>
      </c>
      <c r="AU134" s="143" t="s">
        <v>82</v>
      </c>
      <c r="AY134" s="17" t="s">
        <v>144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80</v>
      </c>
      <c r="BK134" s="144">
        <f>ROUND(I134*H134,2)</f>
        <v>0</v>
      </c>
      <c r="BL134" s="17" t="s">
        <v>166</v>
      </c>
      <c r="BM134" s="143" t="s">
        <v>1066</v>
      </c>
    </row>
    <row r="135" spans="2:65" s="1" customFormat="1" ht="16.5" customHeight="1">
      <c r="B135" s="131"/>
      <c r="C135" s="132" t="s">
        <v>338</v>
      </c>
      <c r="D135" s="132" t="s">
        <v>147</v>
      </c>
      <c r="E135" s="133" t="s">
        <v>1067</v>
      </c>
      <c r="F135" s="134" t="s">
        <v>1068</v>
      </c>
      <c r="G135" s="135" t="s">
        <v>150</v>
      </c>
      <c r="H135" s="136">
        <v>1</v>
      </c>
      <c r="I135" s="137"/>
      <c r="J135" s="138">
        <f>ROUND(I135*H135,2)</f>
        <v>0</v>
      </c>
      <c r="K135" s="134" t="s">
        <v>3</v>
      </c>
      <c r="L135" s="32"/>
      <c r="M135" s="139" t="s">
        <v>3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166</v>
      </c>
      <c r="AT135" s="143" t="s">
        <v>147</v>
      </c>
      <c r="AU135" s="143" t="s">
        <v>82</v>
      </c>
      <c r="AY135" s="17" t="s">
        <v>144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80</v>
      </c>
      <c r="BK135" s="144">
        <f>ROUND(I135*H135,2)</f>
        <v>0</v>
      </c>
      <c r="BL135" s="17" t="s">
        <v>166</v>
      </c>
      <c r="BM135" s="143" t="s">
        <v>554</v>
      </c>
    </row>
    <row r="136" spans="2:65" s="1" customFormat="1" ht="16.5" customHeight="1">
      <c r="B136" s="131"/>
      <c r="C136" s="132" t="s">
        <v>387</v>
      </c>
      <c r="D136" s="132" t="s">
        <v>147</v>
      </c>
      <c r="E136" s="133" t="s">
        <v>1069</v>
      </c>
      <c r="F136" s="134" t="s">
        <v>1070</v>
      </c>
      <c r="G136" s="135" t="s">
        <v>150</v>
      </c>
      <c r="H136" s="136">
        <v>1</v>
      </c>
      <c r="I136" s="137"/>
      <c r="J136" s="138">
        <f>ROUND(I136*H136,2)</f>
        <v>0</v>
      </c>
      <c r="K136" s="134" t="s">
        <v>3</v>
      </c>
      <c r="L136" s="32"/>
      <c r="M136" s="139" t="s">
        <v>3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166</v>
      </c>
      <c r="AT136" s="143" t="s">
        <v>147</v>
      </c>
      <c r="AU136" s="143" t="s">
        <v>82</v>
      </c>
      <c r="AY136" s="17" t="s">
        <v>144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80</v>
      </c>
      <c r="BK136" s="144">
        <f>ROUND(I136*H136,2)</f>
        <v>0</v>
      </c>
      <c r="BL136" s="17" t="s">
        <v>166</v>
      </c>
      <c r="BM136" s="143" t="s">
        <v>557</v>
      </c>
    </row>
    <row r="137" spans="2:65" s="1" customFormat="1" ht="24.2" customHeight="1">
      <c r="B137" s="131"/>
      <c r="C137" s="132" t="s">
        <v>392</v>
      </c>
      <c r="D137" s="132" t="s">
        <v>147</v>
      </c>
      <c r="E137" s="133" t="s">
        <v>1071</v>
      </c>
      <c r="F137" s="134" t="s">
        <v>1072</v>
      </c>
      <c r="G137" s="135" t="s">
        <v>150</v>
      </c>
      <c r="H137" s="136">
        <v>1</v>
      </c>
      <c r="I137" s="137"/>
      <c r="J137" s="138">
        <f>ROUND(I137*H137,2)</f>
        <v>0</v>
      </c>
      <c r="K137" s="134" t="s">
        <v>3</v>
      </c>
      <c r="L137" s="32"/>
      <c r="M137" s="139" t="s">
        <v>3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166</v>
      </c>
      <c r="AT137" s="143" t="s">
        <v>147</v>
      </c>
      <c r="AU137" s="143" t="s">
        <v>82</v>
      </c>
      <c r="AY137" s="17" t="s">
        <v>144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80</v>
      </c>
      <c r="BK137" s="144">
        <f>ROUND(I137*H137,2)</f>
        <v>0</v>
      </c>
      <c r="BL137" s="17" t="s">
        <v>166</v>
      </c>
      <c r="BM137" s="143" t="s">
        <v>560</v>
      </c>
    </row>
    <row r="138" spans="2:65" s="1" customFormat="1" ht="16.5" customHeight="1">
      <c r="B138" s="131"/>
      <c r="C138" s="132" t="s">
        <v>397</v>
      </c>
      <c r="D138" s="132" t="s">
        <v>147</v>
      </c>
      <c r="E138" s="133" t="s">
        <v>1073</v>
      </c>
      <c r="F138" s="134" t="s">
        <v>1074</v>
      </c>
      <c r="G138" s="135" t="s">
        <v>150</v>
      </c>
      <c r="H138" s="136">
        <v>1</v>
      </c>
      <c r="I138" s="137"/>
      <c r="J138" s="138">
        <f>ROUND(I138*H138,2)</f>
        <v>0</v>
      </c>
      <c r="K138" s="134" t="s">
        <v>3</v>
      </c>
      <c r="L138" s="32"/>
      <c r="M138" s="139" t="s">
        <v>3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166</v>
      </c>
      <c r="AT138" s="143" t="s">
        <v>147</v>
      </c>
      <c r="AU138" s="143" t="s">
        <v>82</v>
      </c>
      <c r="AY138" s="17" t="s">
        <v>144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80</v>
      </c>
      <c r="BK138" s="144">
        <f>ROUND(I138*H138,2)</f>
        <v>0</v>
      </c>
      <c r="BL138" s="17" t="s">
        <v>166</v>
      </c>
      <c r="BM138" s="143" t="s">
        <v>563</v>
      </c>
    </row>
    <row r="139" spans="2:65" s="1" customFormat="1" ht="16.5" customHeight="1">
      <c r="B139" s="131"/>
      <c r="C139" s="132" t="s">
        <v>402</v>
      </c>
      <c r="D139" s="132" t="s">
        <v>147</v>
      </c>
      <c r="E139" s="133" t="s">
        <v>1075</v>
      </c>
      <c r="F139" s="134" t="s">
        <v>1076</v>
      </c>
      <c r="G139" s="135" t="s">
        <v>150</v>
      </c>
      <c r="H139" s="136">
        <v>1</v>
      </c>
      <c r="I139" s="137"/>
      <c r="J139" s="138">
        <f>ROUND(I139*H139,2)</f>
        <v>0</v>
      </c>
      <c r="K139" s="134" t="s">
        <v>3</v>
      </c>
      <c r="L139" s="32"/>
      <c r="M139" s="188" t="s">
        <v>3</v>
      </c>
      <c r="N139" s="189" t="s">
        <v>43</v>
      </c>
      <c r="O139" s="152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AR139" s="143" t="s">
        <v>166</v>
      </c>
      <c r="AT139" s="143" t="s">
        <v>147</v>
      </c>
      <c r="AU139" s="143" t="s">
        <v>82</v>
      </c>
      <c r="AY139" s="17" t="s">
        <v>144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80</v>
      </c>
      <c r="BK139" s="144">
        <f>ROUND(I139*H139,2)</f>
        <v>0</v>
      </c>
      <c r="BL139" s="17" t="s">
        <v>166</v>
      </c>
      <c r="BM139" s="143" t="s">
        <v>566</v>
      </c>
    </row>
    <row r="140" spans="2:65" s="1" customFormat="1" ht="6.95" customHeight="1"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32"/>
    </row>
  </sheetData>
  <autoFilter ref="C87:K139" xr:uid="{00000000-0009-0000-0000-000006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heliportů,Bohunice - RESERVE</v>
      </c>
      <c r="F7" s="286"/>
      <c r="G7" s="286"/>
      <c r="H7" s="286"/>
      <c r="L7" s="20"/>
    </row>
    <row r="8" spans="2:46" ht="12" customHeight="1">
      <c r="B8" s="20"/>
      <c r="D8" s="27" t="s">
        <v>116</v>
      </c>
      <c r="L8" s="20"/>
    </row>
    <row r="9" spans="2:46" s="1" customFormat="1" ht="16.5" customHeight="1">
      <c r="B9" s="32"/>
      <c r="E9" s="285" t="s">
        <v>190</v>
      </c>
      <c r="F9" s="287"/>
      <c r="G9" s="287"/>
      <c r="H9" s="287"/>
      <c r="L9" s="32"/>
    </row>
    <row r="10" spans="2:46" s="1" customFormat="1" ht="12" customHeight="1">
      <c r="B10" s="32"/>
      <c r="D10" s="27" t="s">
        <v>191</v>
      </c>
      <c r="L10" s="32"/>
    </row>
    <row r="11" spans="2:46" s="1" customFormat="1" ht="16.5" customHeight="1">
      <c r="B11" s="32"/>
      <c r="E11" s="248" t="s">
        <v>1077</v>
      </c>
      <c r="F11" s="287"/>
      <c r="G11" s="287"/>
      <c r="H11" s="28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21</v>
      </c>
      <c r="J13" s="25" t="s">
        <v>3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49" t="str">
        <f>'Rekapitulace stavby'!AN8</f>
        <v>31. 7. 2025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26</v>
      </c>
      <c r="I16" s="27" t="s">
        <v>27</v>
      </c>
      <c r="J16" s="25" t="s">
        <v>3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27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88" t="str">
        <f>'Rekapitulace stavby'!E14</f>
        <v>Vyplň údaj</v>
      </c>
      <c r="F20" s="254"/>
      <c r="G20" s="254"/>
      <c r="H20" s="254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27</v>
      </c>
      <c r="J22" s="25" t="s">
        <v>3</v>
      </c>
      <c r="L22" s="32"/>
    </row>
    <row r="23" spans="2:12" s="1" customFormat="1" ht="18" customHeight="1">
      <c r="B23" s="32"/>
      <c r="E23" s="25" t="s">
        <v>33</v>
      </c>
      <c r="I23" s="27" t="s">
        <v>29</v>
      </c>
      <c r="J23" s="25" t="s">
        <v>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27</v>
      </c>
      <c r="J25" s="25" t="s">
        <v>3</v>
      </c>
      <c r="L25" s="32"/>
    </row>
    <row r="26" spans="2:12" s="1" customFormat="1" ht="18" customHeight="1">
      <c r="B26" s="32"/>
      <c r="E26" s="25" t="s">
        <v>33</v>
      </c>
      <c r="I26" s="27" t="s">
        <v>29</v>
      </c>
      <c r="J26" s="25" t="s">
        <v>3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71.25" customHeight="1">
      <c r="B29" s="91"/>
      <c r="E29" s="258" t="s">
        <v>37</v>
      </c>
      <c r="F29" s="258"/>
      <c r="G29" s="258"/>
      <c r="H29" s="258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ROUND(J87,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ROUND((SUM(BE87:BE133)),  2)</f>
        <v>0</v>
      </c>
      <c r="I35" s="93">
        <v>0.21</v>
      </c>
      <c r="J35" s="83">
        <f>ROUND(((SUM(BE87:BE133))*I35),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ROUND((SUM(BF87:BF133)),  2)</f>
        <v>0</v>
      </c>
      <c r="I36" s="93">
        <v>0.12</v>
      </c>
      <c r="J36" s="83">
        <f>ROUND(((SUM(BF87:BF133))*I36),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ROUND((SUM(BG87:BG133)),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ROUND((SUM(BH87:BH133)),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ROUND((SUM(BI87:BI133)),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118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285" t="str">
        <f>E7</f>
        <v>FN Brno – Modernizace heliportů,Bohunice - RESERVE</v>
      </c>
      <c r="F50" s="286"/>
      <c r="G50" s="286"/>
      <c r="H50" s="286"/>
      <c r="L50" s="32"/>
    </row>
    <row r="51" spans="2:47" ht="12" customHeight="1">
      <c r="B51" s="20"/>
      <c r="C51" s="27" t="s">
        <v>116</v>
      </c>
      <c r="L51" s="20"/>
    </row>
    <row r="52" spans="2:47" s="1" customFormat="1" ht="16.5" customHeight="1">
      <c r="B52" s="32"/>
      <c r="E52" s="285" t="s">
        <v>190</v>
      </c>
      <c r="F52" s="287"/>
      <c r="G52" s="287"/>
      <c r="H52" s="287"/>
      <c r="L52" s="32"/>
    </row>
    <row r="53" spans="2:47" s="1" customFormat="1" ht="12" customHeight="1">
      <c r="B53" s="32"/>
      <c r="C53" s="27" t="s">
        <v>191</v>
      </c>
      <c r="L53" s="32"/>
    </row>
    <row r="54" spans="2:47" s="1" customFormat="1" ht="16.5" customHeight="1">
      <c r="B54" s="32"/>
      <c r="E54" s="248" t="str">
        <f>E11</f>
        <v>D5 - Technologie</v>
      </c>
      <c r="F54" s="287"/>
      <c r="G54" s="287"/>
      <c r="H54" s="28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22</v>
      </c>
      <c r="F56" s="25" t="str">
        <f>F14</f>
        <v>FN Brno- Bohunice</v>
      </c>
      <c r="I56" s="27" t="s">
        <v>24</v>
      </c>
      <c r="J56" s="49" t="str">
        <f>IF(J14="","",J14)</f>
        <v>31. 7. 2025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26</v>
      </c>
      <c r="F58" s="25" t="str">
        <f>E17</f>
        <v>FN Brmo</v>
      </c>
      <c r="I58" s="27" t="s">
        <v>32</v>
      </c>
      <c r="J58" s="30" t="str">
        <f>E23</f>
        <v>Techniserv, spol. s r.o.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35</v>
      </c>
      <c r="J59" s="30" t="str">
        <f>E26</f>
        <v>Techniserv, spol. s 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119</v>
      </c>
      <c r="D61" s="94"/>
      <c r="E61" s="94"/>
      <c r="F61" s="94"/>
      <c r="G61" s="94"/>
      <c r="H61" s="94"/>
      <c r="I61" s="94"/>
      <c r="J61" s="101" t="s">
        <v>120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J87</f>
        <v>0</v>
      </c>
      <c r="L63" s="32"/>
      <c r="AU63" s="17" t="s">
        <v>121</v>
      </c>
    </row>
    <row r="64" spans="2:47" s="8" customFormat="1" ht="24.95" customHeight="1">
      <c r="B64" s="103"/>
      <c r="D64" s="104" t="s">
        <v>1078</v>
      </c>
      <c r="E64" s="105"/>
      <c r="F64" s="105"/>
      <c r="G64" s="105"/>
      <c r="H64" s="105"/>
      <c r="I64" s="105"/>
      <c r="J64" s="106">
        <f>J88</f>
        <v>0</v>
      </c>
      <c r="L64" s="103"/>
    </row>
    <row r="65" spans="2:12" s="8" customFormat="1" ht="24.95" customHeight="1">
      <c r="B65" s="103"/>
      <c r="D65" s="104" t="s">
        <v>1079</v>
      </c>
      <c r="E65" s="105"/>
      <c r="F65" s="105"/>
      <c r="G65" s="105"/>
      <c r="H65" s="105"/>
      <c r="I65" s="105"/>
      <c r="J65" s="106">
        <f>J112</f>
        <v>0</v>
      </c>
      <c r="L65" s="103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129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17</v>
      </c>
      <c r="L74" s="32"/>
    </row>
    <row r="75" spans="2:12" s="1" customFormat="1" ht="16.5" customHeight="1">
      <c r="B75" s="32"/>
      <c r="E75" s="285" t="str">
        <f>E7</f>
        <v>FN Brno – Modernizace heliportů,Bohunice - RESERVE</v>
      </c>
      <c r="F75" s="286"/>
      <c r="G75" s="286"/>
      <c r="H75" s="286"/>
      <c r="L75" s="32"/>
    </row>
    <row r="76" spans="2:12" ht="12" customHeight="1">
      <c r="B76" s="20"/>
      <c r="C76" s="27" t="s">
        <v>116</v>
      </c>
      <c r="L76" s="20"/>
    </row>
    <row r="77" spans="2:12" s="1" customFormat="1" ht="16.5" customHeight="1">
      <c r="B77" s="32"/>
      <c r="E77" s="285" t="s">
        <v>190</v>
      </c>
      <c r="F77" s="287"/>
      <c r="G77" s="287"/>
      <c r="H77" s="287"/>
      <c r="L77" s="32"/>
    </row>
    <row r="78" spans="2:12" s="1" customFormat="1" ht="12" customHeight="1">
      <c r="B78" s="32"/>
      <c r="C78" s="27" t="s">
        <v>191</v>
      </c>
      <c r="L78" s="32"/>
    </row>
    <row r="79" spans="2:12" s="1" customFormat="1" ht="16.5" customHeight="1">
      <c r="B79" s="32"/>
      <c r="E79" s="248" t="str">
        <f>E11</f>
        <v>D5 - Technologie</v>
      </c>
      <c r="F79" s="287"/>
      <c r="G79" s="287"/>
      <c r="H79" s="287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22</v>
      </c>
      <c r="F81" s="25" t="str">
        <f>F14</f>
        <v>FN Brno- Bohunice</v>
      </c>
      <c r="I81" s="27" t="s">
        <v>24</v>
      </c>
      <c r="J81" s="49" t="str">
        <f>IF(J14="","",J14)</f>
        <v>31. 7. 2025</v>
      </c>
      <c r="L81" s="32"/>
    </row>
    <row r="82" spans="2:65" s="1" customFormat="1" ht="6.95" customHeight="1">
      <c r="B82" s="32"/>
      <c r="L82" s="32"/>
    </row>
    <row r="83" spans="2:65" s="1" customFormat="1" ht="25.7" customHeight="1">
      <c r="B83" s="32"/>
      <c r="C83" s="27" t="s">
        <v>26</v>
      </c>
      <c r="F83" s="25" t="str">
        <f>E17</f>
        <v>FN Brmo</v>
      </c>
      <c r="I83" s="27" t="s">
        <v>32</v>
      </c>
      <c r="J83" s="30" t="str">
        <f>E23</f>
        <v>Techniserv, spol. s r.o.</v>
      </c>
      <c r="L83" s="32"/>
    </row>
    <row r="84" spans="2:65" s="1" customFormat="1" ht="25.7" customHeight="1">
      <c r="B84" s="32"/>
      <c r="C84" s="27" t="s">
        <v>30</v>
      </c>
      <c r="F84" s="25" t="str">
        <f>IF(E20="","",E20)</f>
        <v>Vyplň údaj</v>
      </c>
      <c r="I84" s="27" t="s">
        <v>35</v>
      </c>
      <c r="J84" s="30" t="str">
        <f>E26</f>
        <v>Techniserv, spol. s r.o.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130</v>
      </c>
      <c r="D86" s="113" t="s">
        <v>57</v>
      </c>
      <c r="E86" s="113" t="s">
        <v>53</v>
      </c>
      <c r="F86" s="113" t="s">
        <v>54</v>
      </c>
      <c r="G86" s="113" t="s">
        <v>131</v>
      </c>
      <c r="H86" s="113" t="s">
        <v>132</v>
      </c>
      <c r="I86" s="113" t="s">
        <v>133</v>
      </c>
      <c r="J86" s="113" t="s">
        <v>120</v>
      </c>
      <c r="K86" s="114" t="s">
        <v>134</v>
      </c>
      <c r="L86" s="111"/>
      <c r="M86" s="56" t="s">
        <v>3</v>
      </c>
      <c r="N86" s="57" t="s">
        <v>42</v>
      </c>
      <c r="O86" s="57" t="s">
        <v>135</v>
      </c>
      <c r="P86" s="57" t="s">
        <v>136</v>
      </c>
      <c r="Q86" s="57" t="s">
        <v>137</v>
      </c>
      <c r="R86" s="57" t="s">
        <v>138</v>
      </c>
      <c r="S86" s="57" t="s">
        <v>139</v>
      </c>
      <c r="T86" s="58" t="s">
        <v>140</v>
      </c>
    </row>
    <row r="87" spans="2:65" s="1" customFormat="1" ht="22.9" customHeight="1">
      <c r="B87" s="32"/>
      <c r="C87" s="61" t="s">
        <v>141</v>
      </c>
      <c r="J87" s="115">
        <f>BK87</f>
        <v>0</v>
      </c>
      <c r="L87" s="32"/>
      <c r="M87" s="59"/>
      <c r="N87" s="50"/>
      <c r="O87" s="50"/>
      <c r="P87" s="116">
        <f>P88+P112</f>
        <v>0</v>
      </c>
      <c r="Q87" s="50"/>
      <c r="R87" s="116">
        <f>R88+R112</f>
        <v>0</v>
      </c>
      <c r="S87" s="50"/>
      <c r="T87" s="117">
        <f>T88+T112</f>
        <v>0</v>
      </c>
      <c r="AT87" s="17" t="s">
        <v>71</v>
      </c>
      <c r="AU87" s="17" t="s">
        <v>121</v>
      </c>
      <c r="BK87" s="118">
        <f>BK88+BK112</f>
        <v>0</v>
      </c>
    </row>
    <row r="88" spans="2:65" s="11" customFormat="1" ht="25.9" customHeight="1">
      <c r="B88" s="119"/>
      <c r="D88" s="120" t="s">
        <v>71</v>
      </c>
      <c r="E88" s="121" t="s">
        <v>86</v>
      </c>
      <c r="F88" s="121" t="s">
        <v>107</v>
      </c>
      <c r="I88" s="122"/>
      <c r="J88" s="123">
        <f>BK88</f>
        <v>0</v>
      </c>
      <c r="L88" s="119"/>
      <c r="M88" s="124"/>
      <c r="P88" s="125">
        <f>SUM(P89:P111)</f>
        <v>0</v>
      </c>
      <c r="R88" s="125">
        <f>SUM(R89:R111)</f>
        <v>0</v>
      </c>
      <c r="T88" s="126">
        <f>SUM(T89:T111)</f>
        <v>0</v>
      </c>
      <c r="AR88" s="120" t="s">
        <v>80</v>
      </c>
      <c r="AT88" s="127" t="s">
        <v>71</v>
      </c>
      <c r="AU88" s="127" t="s">
        <v>72</v>
      </c>
      <c r="AY88" s="120" t="s">
        <v>144</v>
      </c>
      <c r="BK88" s="128">
        <f>SUM(BK89:BK111)</f>
        <v>0</v>
      </c>
    </row>
    <row r="89" spans="2:65" s="1" customFormat="1" ht="49.15" customHeight="1">
      <c r="B89" s="131"/>
      <c r="C89" s="132" t="s">
        <v>80</v>
      </c>
      <c r="D89" s="132" t="s">
        <v>147</v>
      </c>
      <c r="E89" s="133" t="s">
        <v>1080</v>
      </c>
      <c r="F89" s="134" t="s">
        <v>1081</v>
      </c>
      <c r="G89" s="135" t="s">
        <v>712</v>
      </c>
      <c r="H89" s="136">
        <v>2</v>
      </c>
      <c r="I89" s="137"/>
      <c r="J89" s="138">
        <f>ROUND(I89*H89,2)</f>
        <v>0</v>
      </c>
      <c r="K89" s="134" t="s">
        <v>3</v>
      </c>
      <c r="L89" s="32"/>
      <c r="M89" s="139" t="s">
        <v>3</v>
      </c>
      <c r="N89" s="140" t="s">
        <v>43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166</v>
      </c>
      <c r="AT89" s="143" t="s">
        <v>147</v>
      </c>
      <c r="AU89" s="143" t="s">
        <v>80</v>
      </c>
      <c r="AY89" s="17" t="s">
        <v>144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7" t="s">
        <v>80</v>
      </c>
      <c r="BK89" s="144">
        <f>ROUND(I89*H89,2)</f>
        <v>0</v>
      </c>
      <c r="BL89" s="17" t="s">
        <v>166</v>
      </c>
      <c r="BM89" s="143" t="s">
        <v>82</v>
      </c>
    </row>
    <row r="90" spans="2:65" s="1" customFormat="1">
      <c r="B90" s="32"/>
      <c r="D90" s="149" t="s">
        <v>188</v>
      </c>
      <c r="F90" s="150" t="s">
        <v>1082</v>
      </c>
      <c r="I90" s="147"/>
      <c r="L90" s="32"/>
      <c r="M90" s="148"/>
      <c r="T90" s="53"/>
      <c r="AT90" s="17" t="s">
        <v>188</v>
      </c>
      <c r="AU90" s="17" t="s">
        <v>80</v>
      </c>
    </row>
    <row r="91" spans="2:65" s="1" customFormat="1" ht="21.75" customHeight="1">
      <c r="B91" s="131"/>
      <c r="C91" s="132" t="s">
        <v>82</v>
      </c>
      <c r="D91" s="132" t="s">
        <v>147</v>
      </c>
      <c r="E91" s="133" t="s">
        <v>1083</v>
      </c>
      <c r="F91" s="134" t="s">
        <v>1084</v>
      </c>
      <c r="G91" s="135" t="s">
        <v>712</v>
      </c>
      <c r="H91" s="136">
        <v>4</v>
      </c>
      <c r="I91" s="137"/>
      <c r="J91" s="138">
        <f>ROUND(I91*H91,2)</f>
        <v>0</v>
      </c>
      <c r="K91" s="134" t="s">
        <v>3</v>
      </c>
      <c r="L91" s="32"/>
      <c r="M91" s="139" t="s">
        <v>3</v>
      </c>
      <c r="N91" s="140" t="s">
        <v>43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166</v>
      </c>
      <c r="AT91" s="143" t="s">
        <v>147</v>
      </c>
      <c r="AU91" s="143" t="s">
        <v>80</v>
      </c>
      <c r="AY91" s="17" t="s">
        <v>144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7" t="s">
        <v>80</v>
      </c>
      <c r="BK91" s="144">
        <f>ROUND(I91*H91,2)</f>
        <v>0</v>
      </c>
      <c r="BL91" s="17" t="s">
        <v>166</v>
      </c>
      <c r="BM91" s="143" t="s">
        <v>166</v>
      </c>
    </row>
    <row r="92" spans="2:65" s="1" customFormat="1">
      <c r="B92" s="32"/>
      <c r="D92" s="149" t="s">
        <v>188</v>
      </c>
      <c r="F92" s="150" t="s">
        <v>1085</v>
      </c>
      <c r="I92" s="147"/>
      <c r="L92" s="32"/>
      <c r="M92" s="148"/>
      <c r="T92" s="53"/>
      <c r="AT92" s="17" t="s">
        <v>188</v>
      </c>
      <c r="AU92" s="17" t="s">
        <v>80</v>
      </c>
    </row>
    <row r="93" spans="2:65" s="1" customFormat="1" ht="44.25" customHeight="1">
      <c r="B93" s="131"/>
      <c r="C93" s="132" t="s">
        <v>95</v>
      </c>
      <c r="D93" s="132" t="s">
        <v>147</v>
      </c>
      <c r="E93" s="133" t="s">
        <v>1086</v>
      </c>
      <c r="F93" s="134" t="s">
        <v>1087</v>
      </c>
      <c r="G93" s="135" t="s">
        <v>712</v>
      </c>
      <c r="H93" s="136">
        <v>1</v>
      </c>
      <c r="I93" s="137"/>
      <c r="J93" s="138">
        <f>ROUND(I93*H93,2)</f>
        <v>0</v>
      </c>
      <c r="K93" s="134" t="s">
        <v>3</v>
      </c>
      <c r="L93" s="32"/>
      <c r="M93" s="139" t="s">
        <v>3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166</v>
      </c>
      <c r="AT93" s="143" t="s">
        <v>147</v>
      </c>
      <c r="AU93" s="143" t="s">
        <v>80</v>
      </c>
      <c r="AY93" s="17" t="s">
        <v>144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7" t="s">
        <v>80</v>
      </c>
      <c r="BK93" s="144">
        <f>ROUND(I93*H93,2)</f>
        <v>0</v>
      </c>
      <c r="BL93" s="17" t="s">
        <v>166</v>
      </c>
      <c r="BM93" s="143" t="s">
        <v>177</v>
      </c>
    </row>
    <row r="94" spans="2:65" s="1" customFormat="1">
      <c r="B94" s="32"/>
      <c r="D94" s="149" t="s">
        <v>188</v>
      </c>
      <c r="F94" s="150" t="s">
        <v>1085</v>
      </c>
      <c r="I94" s="147"/>
      <c r="L94" s="32"/>
      <c r="M94" s="148"/>
      <c r="T94" s="53"/>
      <c r="AT94" s="17" t="s">
        <v>188</v>
      </c>
      <c r="AU94" s="17" t="s">
        <v>80</v>
      </c>
    </row>
    <row r="95" spans="2:65" s="1" customFormat="1" ht="37.9" customHeight="1">
      <c r="B95" s="131"/>
      <c r="C95" s="132" t="s">
        <v>166</v>
      </c>
      <c r="D95" s="132" t="s">
        <v>147</v>
      </c>
      <c r="E95" s="133" t="s">
        <v>1088</v>
      </c>
      <c r="F95" s="134" t="s">
        <v>1089</v>
      </c>
      <c r="G95" s="135" t="s">
        <v>712</v>
      </c>
      <c r="H95" s="136">
        <v>2</v>
      </c>
      <c r="I95" s="137"/>
      <c r="J95" s="138">
        <f>ROUND(I95*H95,2)</f>
        <v>0</v>
      </c>
      <c r="K95" s="134" t="s">
        <v>3</v>
      </c>
      <c r="L95" s="32"/>
      <c r="M95" s="139" t="s">
        <v>3</v>
      </c>
      <c r="N95" s="140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166</v>
      </c>
      <c r="AT95" s="143" t="s">
        <v>147</v>
      </c>
      <c r="AU95" s="143" t="s">
        <v>80</v>
      </c>
      <c r="AY95" s="17" t="s">
        <v>144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80</v>
      </c>
      <c r="BK95" s="144">
        <f>ROUND(I95*H95,2)</f>
        <v>0</v>
      </c>
      <c r="BL95" s="17" t="s">
        <v>166</v>
      </c>
      <c r="BM95" s="143" t="s">
        <v>239</v>
      </c>
    </row>
    <row r="96" spans="2:65" s="1" customFormat="1" ht="24.2" customHeight="1">
      <c r="B96" s="131"/>
      <c r="C96" s="132" t="s">
        <v>143</v>
      </c>
      <c r="D96" s="132" t="s">
        <v>147</v>
      </c>
      <c r="E96" s="133" t="s">
        <v>1090</v>
      </c>
      <c r="F96" s="134" t="s">
        <v>1091</v>
      </c>
      <c r="G96" s="135" t="s">
        <v>712</v>
      </c>
      <c r="H96" s="136">
        <v>3</v>
      </c>
      <c r="I96" s="137"/>
      <c r="J96" s="138">
        <f>ROUND(I96*H96,2)</f>
        <v>0</v>
      </c>
      <c r="K96" s="134" t="s">
        <v>3</v>
      </c>
      <c r="L96" s="32"/>
      <c r="M96" s="139" t="s">
        <v>3</v>
      </c>
      <c r="N96" s="140" t="s">
        <v>43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166</v>
      </c>
      <c r="AT96" s="143" t="s">
        <v>147</v>
      </c>
      <c r="AU96" s="143" t="s">
        <v>80</v>
      </c>
      <c r="AY96" s="17" t="s">
        <v>144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7" t="s">
        <v>80</v>
      </c>
      <c r="BK96" s="144">
        <f>ROUND(I96*H96,2)</f>
        <v>0</v>
      </c>
      <c r="BL96" s="17" t="s">
        <v>166</v>
      </c>
      <c r="BM96" s="143" t="s">
        <v>252</v>
      </c>
    </row>
    <row r="97" spans="2:65" s="1" customFormat="1" ht="16.5" customHeight="1">
      <c r="B97" s="131"/>
      <c r="C97" s="132" t="s">
        <v>177</v>
      </c>
      <c r="D97" s="132" t="s">
        <v>147</v>
      </c>
      <c r="E97" s="133" t="s">
        <v>1092</v>
      </c>
      <c r="F97" s="134" t="s">
        <v>1093</v>
      </c>
      <c r="G97" s="135" t="s">
        <v>209</v>
      </c>
      <c r="H97" s="136">
        <v>20</v>
      </c>
      <c r="I97" s="137"/>
      <c r="J97" s="138">
        <f>ROUND(I97*H97,2)</f>
        <v>0</v>
      </c>
      <c r="K97" s="134" t="s">
        <v>3</v>
      </c>
      <c r="L97" s="32"/>
      <c r="M97" s="139" t="s">
        <v>3</v>
      </c>
      <c r="N97" s="140" t="s">
        <v>43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166</v>
      </c>
      <c r="AT97" s="143" t="s">
        <v>147</v>
      </c>
      <c r="AU97" s="143" t="s">
        <v>80</v>
      </c>
      <c r="AY97" s="17" t="s">
        <v>144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80</v>
      </c>
      <c r="BK97" s="144">
        <f>ROUND(I97*H97,2)</f>
        <v>0</v>
      </c>
      <c r="BL97" s="17" t="s">
        <v>166</v>
      </c>
      <c r="BM97" s="143" t="s">
        <v>9</v>
      </c>
    </row>
    <row r="98" spans="2:65" s="1" customFormat="1">
      <c r="B98" s="32"/>
      <c r="D98" s="149" t="s">
        <v>188</v>
      </c>
      <c r="F98" s="150" t="s">
        <v>1094</v>
      </c>
      <c r="I98" s="147"/>
      <c r="L98" s="32"/>
      <c r="M98" s="148"/>
      <c r="T98" s="53"/>
      <c r="AT98" s="17" t="s">
        <v>188</v>
      </c>
      <c r="AU98" s="17" t="s">
        <v>80</v>
      </c>
    </row>
    <row r="99" spans="2:65" s="1" customFormat="1" ht="44.25" customHeight="1">
      <c r="B99" s="131"/>
      <c r="C99" s="132" t="s">
        <v>181</v>
      </c>
      <c r="D99" s="132" t="s">
        <v>147</v>
      </c>
      <c r="E99" s="133" t="s">
        <v>1095</v>
      </c>
      <c r="F99" s="134" t="s">
        <v>1096</v>
      </c>
      <c r="G99" s="135" t="s">
        <v>712</v>
      </c>
      <c r="H99" s="136">
        <v>7</v>
      </c>
      <c r="I99" s="137"/>
      <c r="J99" s="138">
        <f>ROUND(I99*H99,2)</f>
        <v>0</v>
      </c>
      <c r="K99" s="134" t="s">
        <v>3</v>
      </c>
      <c r="L99" s="32"/>
      <c r="M99" s="139" t="s">
        <v>3</v>
      </c>
      <c r="N99" s="14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166</v>
      </c>
      <c r="AT99" s="143" t="s">
        <v>147</v>
      </c>
      <c r="AU99" s="143" t="s">
        <v>80</v>
      </c>
      <c r="AY99" s="17" t="s">
        <v>144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80</v>
      </c>
      <c r="BK99" s="144">
        <f>ROUND(I99*H99,2)</f>
        <v>0</v>
      </c>
      <c r="BL99" s="17" t="s">
        <v>166</v>
      </c>
      <c r="BM99" s="143" t="s">
        <v>273</v>
      </c>
    </row>
    <row r="100" spans="2:65" s="1" customFormat="1">
      <c r="B100" s="32"/>
      <c r="D100" s="149" t="s">
        <v>188</v>
      </c>
      <c r="F100" s="150" t="s">
        <v>1097</v>
      </c>
      <c r="I100" s="147"/>
      <c r="L100" s="32"/>
      <c r="M100" s="148"/>
      <c r="T100" s="53"/>
      <c r="AT100" s="17" t="s">
        <v>188</v>
      </c>
      <c r="AU100" s="17" t="s">
        <v>80</v>
      </c>
    </row>
    <row r="101" spans="2:65" s="1" customFormat="1" ht="33" customHeight="1">
      <c r="B101" s="131"/>
      <c r="C101" s="132" t="s">
        <v>239</v>
      </c>
      <c r="D101" s="132" t="s">
        <v>147</v>
      </c>
      <c r="E101" s="133" t="s">
        <v>1098</v>
      </c>
      <c r="F101" s="134" t="s">
        <v>1099</v>
      </c>
      <c r="G101" s="135" t="s">
        <v>712</v>
      </c>
      <c r="H101" s="136">
        <v>4</v>
      </c>
      <c r="I101" s="137"/>
      <c r="J101" s="138">
        <f>ROUND(I101*H101,2)</f>
        <v>0</v>
      </c>
      <c r="K101" s="134" t="s">
        <v>3</v>
      </c>
      <c r="L101" s="32"/>
      <c r="M101" s="139" t="s">
        <v>3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166</v>
      </c>
      <c r="AT101" s="143" t="s">
        <v>147</v>
      </c>
      <c r="AU101" s="143" t="s">
        <v>80</v>
      </c>
      <c r="AY101" s="17" t="s">
        <v>144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80</v>
      </c>
      <c r="BK101" s="144">
        <f>ROUND(I101*H101,2)</f>
        <v>0</v>
      </c>
      <c r="BL101" s="17" t="s">
        <v>166</v>
      </c>
      <c r="BM101" s="143" t="s">
        <v>286</v>
      </c>
    </row>
    <row r="102" spans="2:65" s="1" customFormat="1" ht="33" customHeight="1">
      <c r="B102" s="131"/>
      <c r="C102" s="132" t="s">
        <v>237</v>
      </c>
      <c r="D102" s="132" t="s">
        <v>147</v>
      </c>
      <c r="E102" s="133" t="s">
        <v>1100</v>
      </c>
      <c r="F102" s="134" t="s">
        <v>1101</v>
      </c>
      <c r="G102" s="135" t="s">
        <v>712</v>
      </c>
      <c r="H102" s="136">
        <v>4</v>
      </c>
      <c r="I102" s="137"/>
      <c r="J102" s="138">
        <f>ROUND(I102*H102,2)</f>
        <v>0</v>
      </c>
      <c r="K102" s="134" t="s">
        <v>3</v>
      </c>
      <c r="L102" s="32"/>
      <c r="M102" s="139" t="s">
        <v>3</v>
      </c>
      <c r="N102" s="140" t="s">
        <v>43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166</v>
      </c>
      <c r="AT102" s="143" t="s">
        <v>147</v>
      </c>
      <c r="AU102" s="143" t="s">
        <v>80</v>
      </c>
      <c r="AY102" s="17" t="s">
        <v>144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80</v>
      </c>
      <c r="BK102" s="144">
        <f>ROUND(I102*H102,2)</f>
        <v>0</v>
      </c>
      <c r="BL102" s="17" t="s">
        <v>166</v>
      </c>
      <c r="BM102" s="143" t="s">
        <v>297</v>
      </c>
    </row>
    <row r="103" spans="2:65" s="1" customFormat="1" ht="33" customHeight="1">
      <c r="B103" s="131"/>
      <c r="C103" s="132" t="s">
        <v>252</v>
      </c>
      <c r="D103" s="132" t="s">
        <v>147</v>
      </c>
      <c r="E103" s="133" t="s">
        <v>1102</v>
      </c>
      <c r="F103" s="134" t="s">
        <v>1103</v>
      </c>
      <c r="G103" s="135" t="s">
        <v>209</v>
      </c>
      <c r="H103" s="136">
        <v>49</v>
      </c>
      <c r="I103" s="137"/>
      <c r="J103" s="138">
        <f>ROUND(I103*H103,2)</f>
        <v>0</v>
      </c>
      <c r="K103" s="134" t="s">
        <v>3</v>
      </c>
      <c r="L103" s="32"/>
      <c r="M103" s="139" t="s">
        <v>3</v>
      </c>
      <c r="N103" s="14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166</v>
      </c>
      <c r="AT103" s="143" t="s">
        <v>147</v>
      </c>
      <c r="AU103" s="143" t="s">
        <v>80</v>
      </c>
      <c r="AY103" s="17" t="s">
        <v>144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80</v>
      </c>
      <c r="BK103" s="144">
        <f>ROUND(I103*H103,2)</f>
        <v>0</v>
      </c>
      <c r="BL103" s="17" t="s">
        <v>166</v>
      </c>
      <c r="BM103" s="143" t="s">
        <v>308</v>
      </c>
    </row>
    <row r="104" spans="2:65" s="1" customFormat="1">
      <c r="B104" s="32"/>
      <c r="D104" s="149" t="s">
        <v>188</v>
      </c>
      <c r="F104" s="150" t="s">
        <v>1104</v>
      </c>
      <c r="I104" s="147"/>
      <c r="L104" s="32"/>
      <c r="M104" s="148"/>
      <c r="T104" s="53"/>
      <c r="AT104" s="17" t="s">
        <v>188</v>
      </c>
      <c r="AU104" s="17" t="s">
        <v>80</v>
      </c>
    </row>
    <row r="105" spans="2:65" s="1" customFormat="1" ht="33" customHeight="1">
      <c r="B105" s="131"/>
      <c r="C105" s="132" t="s">
        <v>258</v>
      </c>
      <c r="D105" s="132" t="s">
        <v>147</v>
      </c>
      <c r="E105" s="133" t="s">
        <v>1105</v>
      </c>
      <c r="F105" s="134" t="s">
        <v>1106</v>
      </c>
      <c r="G105" s="135" t="s">
        <v>209</v>
      </c>
      <c r="H105" s="136">
        <v>140</v>
      </c>
      <c r="I105" s="137"/>
      <c r="J105" s="138">
        <f>ROUND(I105*H105,2)</f>
        <v>0</v>
      </c>
      <c r="K105" s="134" t="s">
        <v>3</v>
      </c>
      <c r="L105" s="32"/>
      <c r="M105" s="139" t="s">
        <v>3</v>
      </c>
      <c r="N105" s="140" t="s">
        <v>43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166</v>
      </c>
      <c r="AT105" s="143" t="s">
        <v>147</v>
      </c>
      <c r="AU105" s="143" t="s">
        <v>80</v>
      </c>
      <c r="AY105" s="17" t="s">
        <v>144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80</v>
      </c>
      <c r="BK105" s="144">
        <f>ROUND(I105*H105,2)</f>
        <v>0</v>
      </c>
      <c r="BL105" s="17" t="s">
        <v>166</v>
      </c>
      <c r="BM105" s="143" t="s">
        <v>323</v>
      </c>
    </row>
    <row r="106" spans="2:65" s="1" customFormat="1">
      <c r="B106" s="32"/>
      <c r="D106" s="149" t="s">
        <v>188</v>
      </c>
      <c r="F106" s="150" t="s">
        <v>1107</v>
      </c>
      <c r="I106" s="147"/>
      <c r="L106" s="32"/>
      <c r="M106" s="148"/>
      <c r="T106" s="53"/>
      <c r="AT106" s="17" t="s">
        <v>188</v>
      </c>
      <c r="AU106" s="17" t="s">
        <v>80</v>
      </c>
    </row>
    <row r="107" spans="2:65" s="1" customFormat="1" ht="24.2" customHeight="1">
      <c r="B107" s="131"/>
      <c r="C107" s="132" t="s">
        <v>9</v>
      </c>
      <c r="D107" s="132" t="s">
        <v>147</v>
      </c>
      <c r="E107" s="133" t="s">
        <v>1108</v>
      </c>
      <c r="F107" s="134" t="s">
        <v>1109</v>
      </c>
      <c r="G107" s="135" t="s">
        <v>712</v>
      </c>
      <c r="H107" s="136">
        <v>4</v>
      </c>
      <c r="I107" s="137"/>
      <c r="J107" s="138">
        <f>ROUND(I107*H107,2)</f>
        <v>0</v>
      </c>
      <c r="K107" s="134" t="s">
        <v>3</v>
      </c>
      <c r="L107" s="32"/>
      <c r="M107" s="139" t="s">
        <v>3</v>
      </c>
      <c r="N107" s="140" t="s">
        <v>43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166</v>
      </c>
      <c r="AT107" s="143" t="s">
        <v>147</v>
      </c>
      <c r="AU107" s="143" t="s">
        <v>80</v>
      </c>
      <c r="AY107" s="17" t="s">
        <v>144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80</v>
      </c>
      <c r="BK107" s="144">
        <f>ROUND(I107*H107,2)</f>
        <v>0</v>
      </c>
      <c r="BL107" s="17" t="s">
        <v>166</v>
      </c>
      <c r="BM107" s="143" t="s">
        <v>334</v>
      </c>
    </row>
    <row r="108" spans="2:65" s="1" customFormat="1" ht="37.9" customHeight="1">
      <c r="B108" s="131"/>
      <c r="C108" s="132" t="s">
        <v>268</v>
      </c>
      <c r="D108" s="132" t="s">
        <v>147</v>
      </c>
      <c r="E108" s="133" t="s">
        <v>1110</v>
      </c>
      <c r="F108" s="134" t="s">
        <v>1111</v>
      </c>
      <c r="G108" s="135" t="s">
        <v>209</v>
      </c>
      <c r="H108" s="136">
        <v>4.5</v>
      </c>
      <c r="I108" s="137"/>
      <c r="J108" s="138">
        <f>ROUND(I108*H108,2)</f>
        <v>0</v>
      </c>
      <c r="K108" s="134" t="s">
        <v>3</v>
      </c>
      <c r="L108" s="32"/>
      <c r="M108" s="139" t="s">
        <v>3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166</v>
      </c>
      <c r="AT108" s="143" t="s">
        <v>147</v>
      </c>
      <c r="AU108" s="143" t="s">
        <v>80</v>
      </c>
      <c r="AY108" s="17" t="s">
        <v>144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80</v>
      </c>
      <c r="BK108" s="144">
        <f>ROUND(I108*H108,2)</f>
        <v>0</v>
      </c>
      <c r="BL108" s="17" t="s">
        <v>166</v>
      </c>
      <c r="BM108" s="143" t="s">
        <v>347</v>
      </c>
    </row>
    <row r="109" spans="2:65" s="1" customFormat="1" ht="49.15" customHeight="1">
      <c r="B109" s="131"/>
      <c r="C109" s="132" t="s">
        <v>273</v>
      </c>
      <c r="D109" s="132" t="s">
        <v>147</v>
      </c>
      <c r="E109" s="133" t="s">
        <v>1112</v>
      </c>
      <c r="F109" s="134" t="s">
        <v>1113</v>
      </c>
      <c r="G109" s="135" t="s">
        <v>712</v>
      </c>
      <c r="H109" s="136">
        <v>5</v>
      </c>
      <c r="I109" s="137"/>
      <c r="J109" s="138">
        <f>ROUND(I109*H109,2)</f>
        <v>0</v>
      </c>
      <c r="K109" s="134" t="s">
        <v>3</v>
      </c>
      <c r="L109" s="32"/>
      <c r="M109" s="139" t="s">
        <v>3</v>
      </c>
      <c r="N109" s="14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166</v>
      </c>
      <c r="AT109" s="143" t="s">
        <v>147</v>
      </c>
      <c r="AU109" s="143" t="s">
        <v>80</v>
      </c>
      <c r="AY109" s="17" t="s">
        <v>144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80</v>
      </c>
      <c r="BK109" s="144">
        <f>ROUND(I109*H109,2)</f>
        <v>0</v>
      </c>
      <c r="BL109" s="17" t="s">
        <v>166</v>
      </c>
      <c r="BM109" s="143" t="s">
        <v>358</v>
      </c>
    </row>
    <row r="110" spans="2:65" s="1" customFormat="1" ht="37.9" customHeight="1">
      <c r="B110" s="131"/>
      <c r="C110" s="132" t="s">
        <v>280</v>
      </c>
      <c r="D110" s="132" t="s">
        <v>147</v>
      </c>
      <c r="E110" s="133" t="s">
        <v>1114</v>
      </c>
      <c r="F110" s="134" t="s">
        <v>1115</v>
      </c>
      <c r="G110" s="135" t="s">
        <v>150</v>
      </c>
      <c r="H110" s="136">
        <v>1</v>
      </c>
      <c r="I110" s="137"/>
      <c r="J110" s="138">
        <f>ROUND(I110*H110,2)</f>
        <v>0</v>
      </c>
      <c r="K110" s="134" t="s">
        <v>3</v>
      </c>
      <c r="L110" s="32"/>
      <c r="M110" s="139" t="s">
        <v>3</v>
      </c>
      <c r="N110" s="14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166</v>
      </c>
      <c r="AT110" s="143" t="s">
        <v>147</v>
      </c>
      <c r="AU110" s="143" t="s">
        <v>80</v>
      </c>
      <c r="AY110" s="17" t="s">
        <v>144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80</v>
      </c>
      <c r="BK110" s="144">
        <f>ROUND(I110*H110,2)</f>
        <v>0</v>
      </c>
      <c r="BL110" s="17" t="s">
        <v>166</v>
      </c>
      <c r="BM110" s="143" t="s">
        <v>373</v>
      </c>
    </row>
    <row r="111" spans="2:65" s="1" customFormat="1" ht="24.2" customHeight="1">
      <c r="B111" s="131"/>
      <c r="C111" s="132" t="s">
        <v>286</v>
      </c>
      <c r="D111" s="132" t="s">
        <v>147</v>
      </c>
      <c r="E111" s="133" t="s">
        <v>1116</v>
      </c>
      <c r="F111" s="134" t="s">
        <v>1117</v>
      </c>
      <c r="G111" s="135" t="s">
        <v>150</v>
      </c>
      <c r="H111" s="136">
        <v>1</v>
      </c>
      <c r="I111" s="137"/>
      <c r="J111" s="138">
        <f>ROUND(I111*H111,2)</f>
        <v>0</v>
      </c>
      <c r="K111" s="134" t="s">
        <v>3</v>
      </c>
      <c r="L111" s="32"/>
      <c r="M111" s="139" t="s">
        <v>3</v>
      </c>
      <c r="N111" s="140" t="s">
        <v>43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166</v>
      </c>
      <c r="AT111" s="143" t="s">
        <v>147</v>
      </c>
      <c r="AU111" s="143" t="s">
        <v>80</v>
      </c>
      <c r="AY111" s="17" t="s">
        <v>144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7" t="s">
        <v>80</v>
      </c>
      <c r="BK111" s="144">
        <f>ROUND(I111*H111,2)</f>
        <v>0</v>
      </c>
      <c r="BL111" s="17" t="s">
        <v>166</v>
      </c>
      <c r="BM111" s="143" t="s">
        <v>338</v>
      </c>
    </row>
    <row r="112" spans="2:65" s="11" customFormat="1" ht="25.9" customHeight="1">
      <c r="B112" s="119"/>
      <c r="D112" s="120" t="s">
        <v>71</v>
      </c>
      <c r="E112" s="121" t="s">
        <v>90</v>
      </c>
      <c r="F112" s="121" t="s">
        <v>945</v>
      </c>
      <c r="I112" s="122"/>
      <c r="J112" s="123">
        <f>BK112</f>
        <v>0</v>
      </c>
      <c r="L112" s="119"/>
      <c r="M112" s="124"/>
      <c r="P112" s="125">
        <f>SUM(P113:P133)</f>
        <v>0</v>
      </c>
      <c r="R112" s="125">
        <f>SUM(R113:R133)</f>
        <v>0</v>
      </c>
      <c r="T112" s="126">
        <f>SUM(T113:T133)</f>
        <v>0</v>
      </c>
      <c r="AR112" s="120" t="s">
        <v>80</v>
      </c>
      <c r="AT112" s="127" t="s">
        <v>71</v>
      </c>
      <c r="AU112" s="127" t="s">
        <v>72</v>
      </c>
      <c r="AY112" s="120" t="s">
        <v>144</v>
      </c>
      <c r="BK112" s="128">
        <f>SUM(BK113:BK133)</f>
        <v>0</v>
      </c>
    </row>
    <row r="113" spans="2:65" s="1" customFormat="1" ht="16.5" customHeight="1">
      <c r="B113" s="131"/>
      <c r="C113" s="132" t="s">
        <v>291</v>
      </c>
      <c r="D113" s="132" t="s">
        <v>147</v>
      </c>
      <c r="E113" s="133" t="s">
        <v>1118</v>
      </c>
      <c r="F113" s="134" t="s">
        <v>1119</v>
      </c>
      <c r="G113" s="135" t="s">
        <v>150</v>
      </c>
      <c r="H113" s="136">
        <v>1</v>
      </c>
      <c r="I113" s="137"/>
      <c r="J113" s="138">
        <f>ROUND(I113*H113,2)</f>
        <v>0</v>
      </c>
      <c r="K113" s="134" t="s">
        <v>3</v>
      </c>
      <c r="L113" s="32"/>
      <c r="M113" s="139" t="s">
        <v>3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166</v>
      </c>
      <c r="AT113" s="143" t="s">
        <v>147</v>
      </c>
      <c r="AU113" s="143" t="s">
        <v>80</v>
      </c>
      <c r="AY113" s="17" t="s">
        <v>144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80</v>
      </c>
      <c r="BK113" s="144">
        <f>ROUND(I113*H113,2)</f>
        <v>0</v>
      </c>
      <c r="BL113" s="17" t="s">
        <v>166</v>
      </c>
      <c r="BM113" s="143" t="s">
        <v>392</v>
      </c>
    </row>
    <row r="114" spans="2:65" s="1" customFormat="1" ht="16.5" customHeight="1">
      <c r="B114" s="131"/>
      <c r="C114" s="132" t="s">
        <v>297</v>
      </c>
      <c r="D114" s="132" t="s">
        <v>147</v>
      </c>
      <c r="E114" s="133" t="s">
        <v>1120</v>
      </c>
      <c r="F114" s="134" t="s">
        <v>1074</v>
      </c>
      <c r="G114" s="135" t="s">
        <v>150</v>
      </c>
      <c r="H114" s="136">
        <v>1</v>
      </c>
      <c r="I114" s="137"/>
      <c r="J114" s="138">
        <f>ROUND(I114*H114,2)</f>
        <v>0</v>
      </c>
      <c r="K114" s="134" t="s">
        <v>3</v>
      </c>
      <c r="L114" s="32"/>
      <c r="M114" s="139" t="s">
        <v>3</v>
      </c>
      <c r="N114" s="14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166</v>
      </c>
      <c r="AT114" s="143" t="s">
        <v>147</v>
      </c>
      <c r="AU114" s="143" t="s">
        <v>80</v>
      </c>
      <c r="AY114" s="17" t="s">
        <v>144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7" t="s">
        <v>80</v>
      </c>
      <c r="BK114" s="144">
        <f>ROUND(I114*H114,2)</f>
        <v>0</v>
      </c>
      <c r="BL114" s="17" t="s">
        <v>166</v>
      </c>
      <c r="BM114" s="143" t="s">
        <v>402</v>
      </c>
    </row>
    <row r="115" spans="2:65" s="1" customFormat="1" ht="21.75" customHeight="1">
      <c r="B115" s="131"/>
      <c r="C115" s="132" t="s">
        <v>302</v>
      </c>
      <c r="D115" s="132" t="s">
        <v>147</v>
      </c>
      <c r="E115" s="133" t="s">
        <v>1121</v>
      </c>
      <c r="F115" s="134" t="s">
        <v>1122</v>
      </c>
      <c r="G115" s="135" t="s">
        <v>150</v>
      </c>
      <c r="H115" s="136">
        <v>1</v>
      </c>
      <c r="I115" s="137"/>
      <c r="J115" s="138">
        <f>ROUND(I115*H115,2)</f>
        <v>0</v>
      </c>
      <c r="K115" s="134" t="s">
        <v>3</v>
      </c>
      <c r="L115" s="32"/>
      <c r="M115" s="139" t="s">
        <v>3</v>
      </c>
      <c r="N115" s="140" t="s">
        <v>43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166</v>
      </c>
      <c r="AT115" s="143" t="s">
        <v>147</v>
      </c>
      <c r="AU115" s="143" t="s">
        <v>80</v>
      </c>
      <c r="AY115" s="17" t="s">
        <v>144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80</v>
      </c>
      <c r="BK115" s="144">
        <f>ROUND(I115*H115,2)</f>
        <v>0</v>
      </c>
      <c r="BL115" s="17" t="s">
        <v>166</v>
      </c>
      <c r="BM115" s="143" t="s">
        <v>411</v>
      </c>
    </row>
    <row r="116" spans="2:65" s="1" customFormat="1">
      <c r="B116" s="32"/>
      <c r="D116" s="149" t="s">
        <v>188</v>
      </c>
      <c r="F116" s="150" t="s">
        <v>1123</v>
      </c>
      <c r="I116" s="147"/>
      <c r="L116" s="32"/>
      <c r="M116" s="148"/>
      <c r="T116" s="53"/>
      <c r="AT116" s="17" t="s">
        <v>188</v>
      </c>
      <c r="AU116" s="17" t="s">
        <v>80</v>
      </c>
    </row>
    <row r="117" spans="2:65" s="1" customFormat="1" ht="24.2" customHeight="1">
      <c r="B117" s="131"/>
      <c r="C117" s="132" t="s">
        <v>308</v>
      </c>
      <c r="D117" s="132" t="s">
        <v>147</v>
      </c>
      <c r="E117" s="133" t="s">
        <v>1124</v>
      </c>
      <c r="F117" s="134" t="s">
        <v>1125</v>
      </c>
      <c r="G117" s="135" t="s">
        <v>150</v>
      </c>
      <c r="H117" s="136">
        <v>1</v>
      </c>
      <c r="I117" s="137"/>
      <c r="J117" s="138">
        <f>ROUND(I117*H117,2)</f>
        <v>0</v>
      </c>
      <c r="K117" s="134" t="s">
        <v>3</v>
      </c>
      <c r="L117" s="32"/>
      <c r="M117" s="139" t="s">
        <v>3</v>
      </c>
      <c r="N117" s="140" t="s">
        <v>43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166</v>
      </c>
      <c r="AT117" s="143" t="s">
        <v>147</v>
      </c>
      <c r="AU117" s="143" t="s">
        <v>80</v>
      </c>
      <c r="AY117" s="17" t="s">
        <v>144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80</v>
      </c>
      <c r="BK117" s="144">
        <f>ROUND(I117*H117,2)</f>
        <v>0</v>
      </c>
      <c r="BL117" s="17" t="s">
        <v>166</v>
      </c>
      <c r="BM117" s="143" t="s">
        <v>419</v>
      </c>
    </row>
    <row r="118" spans="2:65" s="1" customFormat="1">
      <c r="B118" s="32"/>
      <c r="D118" s="149" t="s">
        <v>188</v>
      </c>
      <c r="F118" s="150" t="s">
        <v>1123</v>
      </c>
      <c r="I118" s="147"/>
      <c r="L118" s="32"/>
      <c r="M118" s="148"/>
      <c r="T118" s="53"/>
      <c r="AT118" s="17" t="s">
        <v>188</v>
      </c>
      <c r="AU118" s="17" t="s">
        <v>80</v>
      </c>
    </row>
    <row r="119" spans="2:65" s="1" customFormat="1" ht="16.5" customHeight="1">
      <c r="B119" s="131"/>
      <c r="C119" s="132" t="s">
        <v>8</v>
      </c>
      <c r="D119" s="132" t="s">
        <v>147</v>
      </c>
      <c r="E119" s="133" t="s">
        <v>1126</v>
      </c>
      <c r="F119" s="134" t="s">
        <v>1127</v>
      </c>
      <c r="G119" s="135" t="s">
        <v>150</v>
      </c>
      <c r="H119" s="136">
        <v>1</v>
      </c>
      <c r="I119" s="137"/>
      <c r="J119" s="138">
        <f>ROUND(I119*H119,2)</f>
        <v>0</v>
      </c>
      <c r="K119" s="134" t="s">
        <v>3</v>
      </c>
      <c r="L119" s="32"/>
      <c r="M119" s="139" t="s">
        <v>3</v>
      </c>
      <c r="N119" s="140" t="s">
        <v>43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166</v>
      </c>
      <c r="AT119" s="143" t="s">
        <v>147</v>
      </c>
      <c r="AU119" s="143" t="s">
        <v>80</v>
      </c>
      <c r="AY119" s="17" t="s">
        <v>144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80</v>
      </c>
      <c r="BK119" s="144">
        <f>ROUND(I119*H119,2)</f>
        <v>0</v>
      </c>
      <c r="BL119" s="17" t="s">
        <v>166</v>
      </c>
      <c r="BM119" s="143" t="s">
        <v>428</v>
      </c>
    </row>
    <row r="120" spans="2:65" s="1" customFormat="1" ht="16.5" customHeight="1">
      <c r="B120" s="131"/>
      <c r="C120" s="132" t="s">
        <v>323</v>
      </c>
      <c r="D120" s="132" t="s">
        <v>147</v>
      </c>
      <c r="E120" s="133" t="s">
        <v>1128</v>
      </c>
      <c r="F120" s="134" t="s">
        <v>1129</v>
      </c>
      <c r="G120" s="135" t="s">
        <v>150</v>
      </c>
      <c r="H120" s="136">
        <v>1</v>
      </c>
      <c r="I120" s="137"/>
      <c r="J120" s="138">
        <f>ROUND(I120*H120,2)</f>
        <v>0</v>
      </c>
      <c r="K120" s="134" t="s">
        <v>3</v>
      </c>
      <c r="L120" s="32"/>
      <c r="M120" s="139" t="s">
        <v>3</v>
      </c>
      <c r="N120" s="140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166</v>
      </c>
      <c r="AT120" s="143" t="s">
        <v>147</v>
      </c>
      <c r="AU120" s="143" t="s">
        <v>80</v>
      </c>
      <c r="AY120" s="17" t="s">
        <v>144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80</v>
      </c>
      <c r="BK120" s="144">
        <f>ROUND(I120*H120,2)</f>
        <v>0</v>
      </c>
      <c r="BL120" s="17" t="s">
        <v>166</v>
      </c>
      <c r="BM120" s="143" t="s">
        <v>441</v>
      </c>
    </row>
    <row r="121" spans="2:65" s="1" customFormat="1">
      <c r="B121" s="32"/>
      <c r="D121" s="149" t="s">
        <v>188</v>
      </c>
      <c r="F121" s="150" t="s">
        <v>1123</v>
      </c>
      <c r="I121" s="147"/>
      <c r="L121" s="32"/>
      <c r="M121" s="148"/>
      <c r="T121" s="53"/>
      <c r="AT121" s="17" t="s">
        <v>188</v>
      </c>
      <c r="AU121" s="17" t="s">
        <v>80</v>
      </c>
    </row>
    <row r="122" spans="2:65" s="1" customFormat="1" ht="16.5" customHeight="1">
      <c r="B122" s="131"/>
      <c r="C122" s="132" t="s">
        <v>329</v>
      </c>
      <c r="D122" s="132" t="s">
        <v>147</v>
      </c>
      <c r="E122" s="133" t="s">
        <v>1130</v>
      </c>
      <c r="F122" s="134" t="s">
        <v>1131</v>
      </c>
      <c r="G122" s="135" t="s">
        <v>150</v>
      </c>
      <c r="H122" s="136">
        <v>1</v>
      </c>
      <c r="I122" s="137"/>
      <c r="J122" s="138">
        <f>ROUND(I122*H122,2)</f>
        <v>0</v>
      </c>
      <c r="K122" s="134" t="s">
        <v>3</v>
      </c>
      <c r="L122" s="32"/>
      <c r="M122" s="139" t="s">
        <v>3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166</v>
      </c>
      <c r="AT122" s="143" t="s">
        <v>147</v>
      </c>
      <c r="AU122" s="143" t="s">
        <v>80</v>
      </c>
      <c r="AY122" s="17" t="s">
        <v>144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80</v>
      </c>
      <c r="BK122" s="144">
        <f>ROUND(I122*H122,2)</f>
        <v>0</v>
      </c>
      <c r="BL122" s="17" t="s">
        <v>166</v>
      </c>
      <c r="BM122" s="143" t="s">
        <v>452</v>
      </c>
    </row>
    <row r="123" spans="2:65" s="1" customFormat="1">
      <c r="B123" s="32"/>
      <c r="D123" s="149" t="s">
        <v>188</v>
      </c>
      <c r="F123" s="150" t="s">
        <v>1123</v>
      </c>
      <c r="I123" s="147"/>
      <c r="L123" s="32"/>
      <c r="M123" s="148"/>
      <c r="T123" s="53"/>
      <c r="AT123" s="17" t="s">
        <v>188</v>
      </c>
      <c r="AU123" s="17" t="s">
        <v>80</v>
      </c>
    </row>
    <row r="124" spans="2:65" s="1" customFormat="1" ht="16.5" customHeight="1">
      <c r="B124" s="131"/>
      <c r="C124" s="132" t="s">
        <v>334</v>
      </c>
      <c r="D124" s="132" t="s">
        <v>147</v>
      </c>
      <c r="E124" s="133" t="s">
        <v>1132</v>
      </c>
      <c r="F124" s="134" t="s">
        <v>1133</v>
      </c>
      <c r="G124" s="135" t="s">
        <v>150</v>
      </c>
      <c r="H124" s="136">
        <v>1</v>
      </c>
      <c r="I124" s="137"/>
      <c r="J124" s="138">
        <f>ROUND(I124*H124,2)</f>
        <v>0</v>
      </c>
      <c r="K124" s="134" t="s">
        <v>3</v>
      </c>
      <c r="L124" s="32"/>
      <c r="M124" s="139" t="s">
        <v>3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166</v>
      </c>
      <c r="AT124" s="143" t="s">
        <v>147</v>
      </c>
      <c r="AU124" s="143" t="s">
        <v>80</v>
      </c>
      <c r="AY124" s="17" t="s">
        <v>144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80</v>
      </c>
      <c r="BK124" s="144">
        <f>ROUND(I124*H124,2)</f>
        <v>0</v>
      </c>
      <c r="BL124" s="17" t="s">
        <v>166</v>
      </c>
      <c r="BM124" s="143" t="s">
        <v>465</v>
      </c>
    </row>
    <row r="125" spans="2:65" s="1" customFormat="1" ht="16.5" customHeight="1">
      <c r="B125" s="131"/>
      <c r="C125" s="132" t="s">
        <v>340</v>
      </c>
      <c r="D125" s="132" t="s">
        <v>147</v>
      </c>
      <c r="E125" s="133" t="s">
        <v>1134</v>
      </c>
      <c r="F125" s="134" t="s">
        <v>1135</v>
      </c>
      <c r="G125" s="135" t="s">
        <v>150</v>
      </c>
      <c r="H125" s="136">
        <v>1</v>
      </c>
      <c r="I125" s="137"/>
      <c r="J125" s="138">
        <f>ROUND(I125*H125,2)</f>
        <v>0</v>
      </c>
      <c r="K125" s="134" t="s">
        <v>3</v>
      </c>
      <c r="L125" s="32"/>
      <c r="M125" s="139" t="s">
        <v>3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166</v>
      </c>
      <c r="AT125" s="143" t="s">
        <v>147</v>
      </c>
      <c r="AU125" s="143" t="s">
        <v>80</v>
      </c>
      <c r="AY125" s="17" t="s">
        <v>144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80</v>
      </c>
      <c r="BK125" s="144">
        <f>ROUND(I125*H125,2)</f>
        <v>0</v>
      </c>
      <c r="BL125" s="17" t="s">
        <v>166</v>
      </c>
      <c r="BM125" s="143" t="s">
        <v>475</v>
      </c>
    </row>
    <row r="126" spans="2:65" s="1" customFormat="1" ht="24.2" customHeight="1">
      <c r="B126" s="131"/>
      <c r="C126" s="132" t="s">
        <v>347</v>
      </c>
      <c r="D126" s="132" t="s">
        <v>147</v>
      </c>
      <c r="E126" s="133" t="s">
        <v>1136</v>
      </c>
      <c r="F126" s="134" t="s">
        <v>1137</v>
      </c>
      <c r="G126" s="135" t="s">
        <v>150</v>
      </c>
      <c r="H126" s="136">
        <v>1</v>
      </c>
      <c r="I126" s="137"/>
      <c r="J126" s="138">
        <f>ROUND(I126*H126,2)</f>
        <v>0</v>
      </c>
      <c r="K126" s="134" t="s">
        <v>3</v>
      </c>
      <c r="L126" s="32"/>
      <c r="M126" s="139" t="s">
        <v>3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166</v>
      </c>
      <c r="AT126" s="143" t="s">
        <v>147</v>
      </c>
      <c r="AU126" s="143" t="s">
        <v>80</v>
      </c>
      <c r="AY126" s="17" t="s">
        <v>144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80</v>
      </c>
      <c r="BK126" s="144">
        <f>ROUND(I126*H126,2)</f>
        <v>0</v>
      </c>
      <c r="BL126" s="17" t="s">
        <v>166</v>
      </c>
      <c r="BM126" s="143" t="s">
        <v>541</v>
      </c>
    </row>
    <row r="127" spans="2:65" s="1" customFormat="1" ht="16.5" customHeight="1">
      <c r="B127" s="131"/>
      <c r="C127" s="132" t="s">
        <v>352</v>
      </c>
      <c r="D127" s="132" t="s">
        <v>147</v>
      </c>
      <c r="E127" s="133" t="s">
        <v>1138</v>
      </c>
      <c r="F127" s="134" t="s">
        <v>1139</v>
      </c>
      <c r="G127" s="135" t="s">
        <v>150</v>
      </c>
      <c r="H127" s="136">
        <v>1</v>
      </c>
      <c r="I127" s="137"/>
      <c r="J127" s="138">
        <f>ROUND(I127*H127,2)</f>
        <v>0</v>
      </c>
      <c r="K127" s="134" t="s">
        <v>3</v>
      </c>
      <c r="L127" s="32"/>
      <c r="M127" s="139" t="s">
        <v>3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166</v>
      </c>
      <c r="AT127" s="143" t="s">
        <v>147</v>
      </c>
      <c r="AU127" s="143" t="s">
        <v>80</v>
      </c>
      <c r="AY127" s="17" t="s">
        <v>144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80</v>
      </c>
      <c r="BK127" s="144">
        <f>ROUND(I127*H127,2)</f>
        <v>0</v>
      </c>
      <c r="BL127" s="17" t="s">
        <v>166</v>
      </c>
      <c r="BM127" s="143" t="s">
        <v>544</v>
      </c>
    </row>
    <row r="128" spans="2:65" s="1" customFormat="1" ht="16.5" customHeight="1">
      <c r="B128" s="131"/>
      <c r="C128" s="132" t="s">
        <v>358</v>
      </c>
      <c r="D128" s="132" t="s">
        <v>147</v>
      </c>
      <c r="E128" s="133" t="s">
        <v>1140</v>
      </c>
      <c r="F128" s="134" t="s">
        <v>1141</v>
      </c>
      <c r="G128" s="135" t="s">
        <v>150</v>
      </c>
      <c r="H128" s="136">
        <v>1</v>
      </c>
      <c r="I128" s="137"/>
      <c r="J128" s="138">
        <f>ROUND(I128*H128,2)</f>
        <v>0</v>
      </c>
      <c r="K128" s="134" t="s">
        <v>3</v>
      </c>
      <c r="L128" s="32"/>
      <c r="M128" s="139" t="s">
        <v>3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166</v>
      </c>
      <c r="AT128" s="143" t="s">
        <v>147</v>
      </c>
      <c r="AU128" s="143" t="s">
        <v>80</v>
      </c>
      <c r="AY128" s="17" t="s">
        <v>144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80</v>
      </c>
      <c r="BK128" s="144">
        <f>ROUND(I128*H128,2)</f>
        <v>0</v>
      </c>
      <c r="BL128" s="17" t="s">
        <v>166</v>
      </c>
      <c r="BM128" s="143" t="s">
        <v>547</v>
      </c>
    </row>
    <row r="129" spans="2:65" s="1" customFormat="1">
      <c r="B129" s="32"/>
      <c r="D129" s="149" t="s">
        <v>188</v>
      </c>
      <c r="F129" s="150" t="s">
        <v>1123</v>
      </c>
      <c r="I129" s="147"/>
      <c r="L129" s="32"/>
      <c r="M129" s="148"/>
      <c r="T129" s="53"/>
      <c r="AT129" s="17" t="s">
        <v>188</v>
      </c>
      <c r="AU129" s="17" t="s">
        <v>80</v>
      </c>
    </row>
    <row r="130" spans="2:65" s="1" customFormat="1" ht="16.5" customHeight="1">
      <c r="B130" s="131"/>
      <c r="C130" s="132" t="s">
        <v>365</v>
      </c>
      <c r="D130" s="132" t="s">
        <v>147</v>
      </c>
      <c r="E130" s="133" t="s">
        <v>1142</v>
      </c>
      <c r="F130" s="134" t="s">
        <v>1143</v>
      </c>
      <c r="G130" s="135" t="s">
        <v>150</v>
      </c>
      <c r="H130" s="136">
        <v>1</v>
      </c>
      <c r="I130" s="137"/>
      <c r="J130" s="138">
        <f>ROUND(I130*H130,2)</f>
        <v>0</v>
      </c>
      <c r="K130" s="134" t="s">
        <v>3</v>
      </c>
      <c r="L130" s="32"/>
      <c r="M130" s="139" t="s">
        <v>3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166</v>
      </c>
      <c r="AT130" s="143" t="s">
        <v>147</v>
      </c>
      <c r="AU130" s="143" t="s">
        <v>80</v>
      </c>
      <c r="AY130" s="17" t="s">
        <v>144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80</v>
      </c>
      <c r="BK130" s="144">
        <f>ROUND(I130*H130,2)</f>
        <v>0</v>
      </c>
      <c r="BL130" s="17" t="s">
        <v>166</v>
      </c>
      <c r="BM130" s="143" t="s">
        <v>550</v>
      </c>
    </row>
    <row r="131" spans="2:65" s="1" customFormat="1" ht="24.2" customHeight="1">
      <c r="B131" s="131"/>
      <c r="C131" s="132" t="s">
        <v>373</v>
      </c>
      <c r="D131" s="132" t="s">
        <v>147</v>
      </c>
      <c r="E131" s="133" t="s">
        <v>1144</v>
      </c>
      <c r="F131" s="134" t="s">
        <v>1145</v>
      </c>
      <c r="G131" s="135" t="s">
        <v>150</v>
      </c>
      <c r="H131" s="136">
        <v>1</v>
      </c>
      <c r="I131" s="137"/>
      <c r="J131" s="138">
        <f>ROUND(I131*H131,2)</f>
        <v>0</v>
      </c>
      <c r="K131" s="134" t="s">
        <v>3</v>
      </c>
      <c r="L131" s="32"/>
      <c r="M131" s="139" t="s">
        <v>3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166</v>
      </c>
      <c r="AT131" s="143" t="s">
        <v>147</v>
      </c>
      <c r="AU131" s="143" t="s">
        <v>80</v>
      </c>
      <c r="AY131" s="17" t="s">
        <v>144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80</v>
      </c>
      <c r="BK131" s="144">
        <f>ROUND(I131*H131,2)</f>
        <v>0</v>
      </c>
      <c r="BL131" s="17" t="s">
        <v>166</v>
      </c>
      <c r="BM131" s="143" t="s">
        <v>551</v>
      </c>
    </row>
    <row r="132" spans="2:65" s="1" customFormat="1" ht="37.9" customHeight="1">
      <c r="B132" s="131"/>
      <c r="C132" s="132" t="s">
        <v>378</v>
      </c>
      <c r="D132" s="132" t="s">
        <v>147</v>
      </c>
      <c r="E132" s="133" t="s">
        <v>1146</v>
      </c>
      <c r="F132" s="134" t="s">
        <v>1147</v>
      </c>
      <c r="G132" s="135" t="s">
        <v>150</v>
      </c>
      <c r="H132" s="136">
        <v>1</v>
      </c>
      <c r="I132" s="137"/>
      <c r="J132" s="138">
        <f>ROUND(I132*H132,2)</f>
        <v>0</v>
      </c>
      <c r="K132" s="134" t="s">
        <v>3</v>
      </c>
      <c r="L132" s="32"/>
      <c r="M132" s="139" t="s">
        <v>3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166</v>
      </c>
      <c r="AT132" s="143" t="s">
        <v>147</v>
      </c>
      <c r="AU132" s="143" t="s">
        <v>80</v>
      </c>
      <c r="AY132" s="17" t="s">
        <v>144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80</v>
      </c>
      <c r="BK132" s="144">
        <f>ROUND(I132*H132,2)</f>
        <v>0</v>
      </c>
      <c r="BL132" s="17" t="s">
        <v>166</v>
      </c>
      <c r="BM132" s="143" t="s">
        <v>554</v>
      </c>
    </row>
    <row r="133" spans="2:65" s="1" customFormat="1">
      <c r="B133" s="32"/>
      <c r="D133" s="149" t="s">
        <v>188</v>
      </c>
      <c r="F133" s="150" t="s">
        <v>1123</v>
      </c>
      <c r="I133" s="147"/>
      <c r="L133" s="32"/>
      <c r="M133" s="151"/>
      <c r="N133" s="152"/>
      <c r="O133" s="152"/>
      <c r="P133" s="152"/>
      <c r="Q133" s="152"/>
      <c r="R133" s="152"/>
      <c r="S133" s="152"/>
      <c r="T133" s="153"/>
      <c r="AT133" s="17" t="s">
        <v>188</v>
      </c>
      <c r="AU133" s="17" t="s">
        <v>80</v>
      </c>
    </row>
    <row r="134" spans="2:65" s="1" customFormat="1" ht="6.95" customHeight="1"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32"/>
    </row>
  </sheetData>
  <autoFilter ref="C86:K133" xr:uid="{00000000-0009-0000-0000-000007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heliportů,Bohunice - RESERVE</v>
      </c>
      <c r="F7" s="286"/>
      <c r="G7" s="286"/>
      <c r="H7" s="286"/>
      <c r="L7" s="20"/>
    </row>
    <row r="8" spans="2:46" ht="12" customHeight="1">
      <c r="B8" s="20"/>
      <c r="D8" s="27" t="s">
        <v>116</v>
      </c>
      <c r="L8" s="20"/>
    </row>
    <row r="9" spans="2:46" s="1" customFormat="1" ht="16.5" customHeight="1">
      <c r="B9" s="32"/>
      <c r="E9" s="285" t="s">
        <v>190</v>
      </c>
      <c r="F9" s="287"/>
      <c r="G9" s="287"/>
      <c r="H9" s="287"/>
      <c r="L9" s="32"/>
    </row>
    <row r="10" spans="2:46" s="1" customFormat="1" ht="12" customHeight="1">
      <c r="B10" s="32"/>
      <c r="D10" s="27" t="s">
        <v>191</v>
      </c>
      <c r="L10" s="32"/>
    </row>
    <row r="11" spans="2:46" s="1" customFormat="1" ht="16.5" customHeight="1">
      <c r="B11" s="32"/>
      <c r="E11" s="248" t="s">
        <v>1148</v>
      </c>
      <c r="F11" s="287"/>
      <c r="G11" s="287"/>
      <c r="H11" s="28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21</v>
      </c>
      <c r="J13" s="25" t="s">
        <v>3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49" t="str">
        <f>'Rekapitulace stavby'!AN8</f>
        <v>31. 7. 2025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26</v>
      </c>
      <c r="I16" s="27" t="s">
        <v>27</v>
      </c>
      <c r="J16" s="25" t="s">
        <v>3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27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88" t="str">
        <f>'Rekapitulace stavby'!E14</f>
        <v>Vyplň údaj</v>
      </c>
      <c r="F20" s="254"/>
      <c r="G20" s="254"/>
      <c r="H20" s="254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27</v>
      </c>
      <c r="J22" s="25" t="s">
        <v>3</v>
      </c>
      <c r="L22" s="32"/>
    </row>
    <row r="23" spans="2:12" s="1" customFormat="1" ht="18" customHeight="1">
      <c r="B23" s="32"/>
      <c r="E23" s="25" t="s">
        <v>33</v>
      </c>
      <c r="I23" s="27" t="s">
        <v>29</v>
      </c>
      <c r="J23" s="25" t="s">
        <v>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27</v>
      </c>
      <c r="J25" s="25" t="s">
        <v>3</v>
      </c>
      <c r="L25" s="32"/>
    </row>
    <row r="26" spans="2:12" s="1" customFormat="1" ht="18" customHeight="1">
      <c r="B26" s="32"/>
      <c r="E26" s="25" t="s">
        <v>33</v>
      </c>
      <c r="I26" s="27" t="s">
        <v>29</v>
      </c>
      <c r="J26" s="25" t="s">
        <v>3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71.25" customHeight="1">
      <c r="B29" s="91"/>
      <c r="E29" s="258" t="s">
        <v>37</v>
      </c>
      <c r="F29" s="258"/>
      <c r="G29" s="258"/>
      <c r="H29" s="258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ROUND(J88,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ROUND((SUM(BE88:BE130)),  2)</f>
        <v>0</v>
      </c>
      <c r="I35" s="93">
        <v>0.21</v>
      </c>
      <c r="J35" s="83">
        <f>ROUND(((SUM(BE88:BE130))*I35),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ROUND((SUM(BF88:BF130)),  2)</f>
        <v>0</v>
      </c>
      <c r="I36" s="93">
        <v>0.12</v>
      </c>
      <c r="J36" s="83">
        <f>ROUND(((SUM(BF88:BF130))*I36),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ROUND((SUM(BG88:BG130)),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ROUND((SUM(BH88:BH130)),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ROUND((SUM(BI88:BI130)),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118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285" t="str">
        <f>E7</f>
        <v>FN Brno – Modernizace heliportů,Bohunice - RESERVE</v>
      </c>
      <c r="F50" s="286"/>
      <c r="G50" s="286"/>
      <c r="H50" s="286"/>
      <c r="L50" s="32"/>
    </row>
    <row r="51" spans="2:47" ht="12" customHeight="1">
      <c r="B51" s="20"/>
      <c r="C51" s="27" t="s">
        <v>116</v>
      </c>
      <c r="L51" s="20"/>
    </row>
    <row r="52" spans="2:47" s="1" customFormat="1" ht="16.5" customHeight="1">
      <c r="B52" s="32"/>
      <c r="E52" s="285" t="s">
        <v>190</v>
      </c>
      <c r="F52" s="287"/>
      <c r="G52" s="287"/>
      <c r="H52" s="287"/>
      <c r="L52" s="32"/>
    </row>
    <row r="53" spans="2:47" s="1" customFormat="1" ht="12" customHeight="1">
      <c r="B53" s="32"/>
      <c r="C53" s="27" t="s">
        <v>191</v>
      </c>
      <c r="L53" s="32"/>
    </row>
    <row r="54" spans="2:47" s="1" customFormat="1" ht="16.5" customHeight="1">
      <c r="B54" s="32"/>
      <c r="E54" s="248" t="str">
        <f>E11</f>
        <v>D6 - EPS</v>
      </c>
      <c r="F54" s="287"/>
      <c r="G54" s="287"/>
      <c r="H54" s="28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22</v>
      </c>
      <c r="F56" s="25" t="str">
        <f>F14</f>
        <v>FN Brno- Bohunice</v>
      </c>
      <c r="I56" s="27" t="s">
        <v>24</v>
      </c>
      <c r="J56" s="49" t="str">
        <f>IF(J14="","",J14)</f>
        <v>31. 7. 2025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26</v>
      </c>
      <c r="F58" s="25" t="str">
        <f>E17</f>
        <v>FN Brmo</v>
      </c>
      <c r="I58" s="27" t="s">
        <v>32</v>
      </c>
      <c r="J58" s="30" t="str">
        <f>E23</f>
        <v>Techniserv, spol. s r.o.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35</v>
      </c>
      <c r="J59" s="30" t="str">
        <f>E26</f>
        <v>Techniserv, spol. s 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119</v>
      </c>
      <c r="D61" s="94"/>
      <c r="E61" s="94"/>
      <c r="F61" s="94"/>
      <c r="G61" s="94"/>
      <c r="H61" s="94"/>
      <c r="I61" s="94"/>
      <c r="J61" s="101" t="s">
        <v>120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J88</f>
        <v>0</v>
      </c>
      <c r="L63" s="32"/>
      <c r="AU63" s="17" t="s">
        <v>121</v>
      </c>
    </row>
    <row r="64" spans="2:47" s="8" customFormat="1" ht="24.95" customHeight="1">
      <c r="B64" s="103"/>
      <c r="D64" s="104" t="s">
        <v>996</v>
      </c>
      <c r="E64" s="105"/>
      <c r="F64" s="105"/>
      <c r="G64" s="105"/>
      <c r="H64" s="105"/>
      <c r="I64" s="105"/>
      <c r="J64" s="106">
        <f>J89</f>
        <v>0</v>
      </c>
      <c r="L64" s="103"/>
    </row>
    <row r="65" spans="2:12" s="9" customFormat="1" ht="19.899999999999999" customHeight="1">
      <c r="B65" s="107"/>
      <c r="D65" s="108" t="s">
        <v>1149</v>
      </c>
      <c r="E65" s="109"/>
      <c r="F65" s="109"/>
      <c r="G65" s="109"/>
      <c r="H65" s="109"/>
      <c r="I65" s="109"/>
      <c r="J65" s="110">
        <f>J90</f>
        <v>0</v>
      </c>
      <c r="L65" s="107"/>
    </row>
    <row r="66" spans="2:12" s="9" customFormat="1" ht="19.899999999999999" customHeight="1">
      <c r="B66" s="107"/>
      <c r="D66" s="108" t="s">
        <v>998</v>
      </c>
      <c r="E66" s="109"/>
      <c r="F66" s="109"/>
      <c r="G66" s="109"/>
      <c r="H66" s="109"/>
      <c r="I66" s="109"/>
      <c r="J66" s="110">
        <f>J126</f>
        <v>0</v>
      </c>
      <c r="L66" s="107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129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17</v>
      </c>
      <c r="L75" s="32"/>
    </row>
    <row r="76" spans="2:12" s="1" customFormat="1" ht="16.5" customHeight="1">
      <c r="B76" s="32"/>
      <c r="E76" s="285" t="str">
        <f>E7</f>
        <v>FN Brno – Modernizace heliportů,Bohunice - RESERVE</v>
      </c>
      <c r="F76" s="286"/>
      <c r="G76" s="286"/>
      <c r="H76" s="286"/>
      <c r="L76" s="32"/>
    </row>
    <row r="77" spans="2:12" ht="12" customHeight="1">
      <c r="B77" s="20"/>
      <c r="C77" s="27" t="s">
        <v>116</v>
      </c>
      <c r="L77" s="20"/>
    </row>
    <row r="78" spans="2:12" s="1" customFormat="1" ht="16.5" customHeight="1">
      <c r="B78" s="32"/>
      <c r="E78" s="285" t="s">
        <v>190</v>
      </c>
      <c r="F78" s="287"/>
      <c r="G78" s="287"/>
      <c r="H78" s="287"/>
      <c r="L78" s="32"/>
    </row>
    <row r="79" spans="2:12" s="1" customFormat="1" ht="12" customHeight="1">
      <c r="B79" s="32"/>
      <c r="C79" s="27" t="s">
        <v>191</v>
      </c>
      <c r="L79" s="32"/>
    </row>
    <row r="80" spans="2:12" s="1" customFormat="1" ht="16.5" customHeight="1">
      <c r="B80" s="32"/>
      <c r="E80" s="248" t="str">
        <f>E11</f>
        <v>D6 - EPS</v>
      </c>
      <c r="F80" s="287"/>
      <c r="G80" s="287"/>
      <c r="H80" s="287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22</v>
      </c>
      <c r="F82" s="25" t="str">
        <f>F14</f>
        <v>FN Brno- Bohunice</v>
      </c>
      <c r="I82" s="27" t="s">
        <v>24</v>
      </c>
      <c r="J82" s="49" t="str">
        <f>IF(J14="","",J14)</f>
        <v>31. 7. 2025</v>
      </c>
      <c r="L82" s="32"/>
    </row>
    <row r="83" spans="2:65" s="1" customFormat="1" ht="6.95" customHeight="1">
      <c r="B83" s="32"/>
      <c r="L83" s="32"/>
    </row>
    <row r="84" spans="2:65" s="1" customFormat="1" ht="25.7" customHeight="1">
      <c r="B84" s="32"/>
      <c r="C84" s="27" t="s">
        <v>26</v>
      </c>
      <c r="F84" s="25" t="str">
        <f>E17</f>
        <v>FN Brmo</v>
      </c>
      <c r="I84" s="27" t="s">
        <v>32</v>
      </c>
      <c r="J84" s="30" t="str">
        <f>E23</f>
        <v>Techniserv, spol. s r.o.</v>
      </c>
      <c r="L84" s="32"/>
    </row>
    <row r="85" spans="2:65" s="1" customFormat="1" ht="25.7" customHeight="1">
      <c r="B85" s="32"/>
      <c r="C85" s="27" t="s">
        <v>30</v>
      </c>
      <c r="F85" s="25" t="str">
        <f>IF(E20="","",E20)</f>
        <v>Vyplň údaj</v>
      </c>
      <c r="I85" s="27" t="s">
        <v>35</v>
      </c>
      <c r="J85" s="30" t="str">
        <f>E26</f>
        <v>Techniserv, spol. s r.o.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11"/>
      <c r="C87" s="112" t="s">
        <v>130</v>
      </c>
      <c r="D87" s="113" t="s">
        <v>57</v>
      </c>
      <c r="E87" s="113" t="s">
        <v>53</v>
      </c>
      <c r="F87" s="113" t="s">
        <v>54</v>
      </c>
      <c r="G87" s="113" t="s">
        <v>131</v>
      </c>
      <c r="H87" s="113" t="s">
        <v>132</v>
      </c>
      <c r="I87" s="113" t="s">
        <v>133</v>
      </c>
      <c r="J87" s="113" t="s">
        <v>120</v>
      </c>
      <c r="K87" s="114" t="s">
        <v>134</v>
      </c>
      <c r="L87" s="111"/>
      <c r="M87" s="56" t="s">
        <v>3</v>
      </c>
      <c r="N87" s="57" t="s">
        <v>42</v>
      </c>
      <c r="O87" s="57" t="s">
        <v>135</v>
      </c>
      <c r="P87" s="57" t="s">
        <v>136</v>
      </c>
      <c r="Q87" s="57" t="s">
        <v>137</v>
      </c>
      <c r="R87" s="57" t="s">
        <v>138</v>
      </c>
      <c r="S87" s="57" t="s">
        <v>139</v>
      </c>
      <c r="T87" s="58" t="s">
        <v>140</v>
      </c>
    </row>
    <row r="88" spans="2:65" s="1" customFormat="1" ht="22.9" customHeight="1">
      <c r="B88" s="32"/>
      <c r="C88" s="61" t="s">
        <v>141</v>
      </c>
      <c r="J88" s="115">
        <f>BK88</f>
        <v>0</v>
      </c>
      <c r="L88" s="32"/>
      <c r="M88" s="59"/>
      <c r="N88" s="50"/>
      <c r="O88" s="50"/>
      <c r="P88" s="116">
        <f>P89</f>
        <v>0</v>
      </c>
      <c r="Q88" s="50"/>
      <c r="R88" s="116">
        <f>R89</f>
        <v>0</v>
      </c>
      <c r="S88" s="50"/>
      <c r="T88" s="117">
        <f>T89</f>
        <v>0</v>
      </c>
      <c r="AT88" s="17" t="s">
        <v>71</v>
      </c>
      <c r="AU88" s="17" t="s">
        <v>121</v>
      </c>
      <c r="BK88" s="118">
        <f>BK89</f>
        <v>0</v>
      </c>
    </row>
    <row r="89" spans="2:65" s="11" customFormat="1" ht="25.9" customHeight="1">
      <c r="B89" s="119"/>
      <c r="D89" s="120" t="s">
        <v>71</v>
      </c>
      <c r="E89" s="121" t="s">
        <v>100</v>
      </c>
      <c r="F89" s="121" t="s">
        <v>3</v>
      </c>
      <c r="I89" s="122"/>
      <c r="J89" s="123">
        <f>BK89</f>
        <v>0</v>
      </c>
      <c r="L89" s="119"/>
      <c r="M89" s="124"/>
      <c r="P89" s="125">
        <f>P90+P126</f>
        <v>0</v>
      </c>
      <c r="R89" s="125">
        <f>R90+R126</f>
        <v>0</v>
      </c>
      <c r="T89" s="126">
        <f>T90+T126</f>
        <v>0</v>
      </c>
      <c r="AR89" s="120" t="s">
        <v>80</v>
      </c>
      <c r="AT89" s="127" t="s">
        <v>71</v>
      </c>
      <c r="AU89" s="127" t="s">
        <v>72</v>
      </c>
      <c r="AY89" s="120" t="s">
        <v>144</v>
      </c>
      <c r="BK89" s="128">
        <f>BK90+BK126</f>
        <v>0</v>
      </c>
    </row>
    <row r="90" spans="2:65" s="11" customFormat="1" ht="22.9" customHeight="1">
      <c r="B90" s="119"/>
      <c r="D90" s="120" t="s">
        <v>71</v>
      </c>
      <c r="E90" s="129" t="s">
        <v>86</v>
      </c>
      <c r="F90" s="129" t="s">
        <v>992</v>
      </c>
      <c r="I90" s="122"/>
      <c r="J90" s="130">
        <f>BK90</f>
        <v>0</v>
      </c>
      <c r="L90" s="119"/>
      <c r="M90" s="124"/>
      <c r="P90" s="125">
        <f>SUM(P91:P125)</f>
        <v>0</v>
      </c>
      <c r="R90" s="125">
        <f>SUM(R91:R125)</f>
        <v>0</v>
      </c>
      <c r="T90" s="126">
        <f>SUM(T91:T125)</f>
        <v>0</v>
      </c>
      <c r="AR90" s="120" t="s">
        <v>80</v>
      </c>
      <c r="AT90" s="127" t="s">
        <v>71</v>
      </c>
      <c r="AU90" s="127" t="s">
        <v>80</v>
      </c>
      <c r="AY90" s="120" t="s">
        <v>144</v>
      </c>
      <c r="BK90" s="128">
        <f>SUM(BK91:BK125)</f>
        <v>0</v>
      </c>
    </row>
    <row r="91" spans="2:65" s="1" customFormat="1" ht="24.2" customHeight="1">
      <c r="B91" s="131"/>
      <c r="C91" s="161" t="s">
        <v>80</v>
      </c>
      <c r="D91" s="161" t="s">
        <v>335</v>
      </c>
      <c r="E91" s="162" t="s">
        <v>1150</v>
      </c>
      <c r="F91" s="163" t="s">
        <v>1151</v>
      </c>
      <c r="G91" s="164" t="s">
        <v>712</v>
      </c>
      <c r="H91" s="165">
        <v>1</v>
      </c>
      <c r="I91" s="166"/>
      <c r="J91" s="167">
        <f>ROUND(I91*H91,2)</f>
        <v>0</v>
      </c>
      <c r="K91" s="163" t="s">
        <v>3</v>
      </c>
      <c r="L91" s="168"/>
      <c r="M91" s="169" t="s">
        <v>3</v>
      </c>
      <c r="N91" s="170" t="s">
        <v>43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239</v>
      </c>
      <c r="AT91" s="143" t="s">
        <v>335</v>
      </c>
      <c r="AU91" s="143" t="s">
        <v>82</v>
      </c>
      <c r="AY91" s="17" t="s">
        <v>144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7" t="s">
        <v>80</v>
      </c>
      <c r="BK91" s="144">
        <f>ROUND(I91*H91,2)</f>
        <v>0</v>
      </c>
      <c r="BL91" s="17" t="s">
        <v>166</v>
      </c>
      <c r="BM91" s="143" t="s">
        <v>82</v>
      </c>
    </row>
    <row r="92" spans="2:65" s="1" customFormat="1">
      <c r="B92" s="32"/>
      <c r="D92" s="149" t="s">
        <v>188</v>
      </c>
      <c r="F92" s="150" t="s">
        <v>1152</v>
      </c>
      <c r="I92" s="147"/>
      <c r="L92" s="32"/>
      <c r="M92" s="148"/>
      <c r="T92" s="53"/>
      <c r="AT92" s="17" t="s">
        <v>188</v>
      </c>
      <c r="AU92" s="17" t="s">
        <v>82</v>
      </c>
    </row>
    <row r="93" spans="2:65" s="1" customFormat="1" ht="24.2" customHeight="1">
      <c r="B93" s="131"/>
      <c r="C93" s="161" t="s">
        <v>82</v>
      </c>
      <c r="D93" s="161" t="s">
        <v>335</v>
      </c>
      <c r="E93" s="162" t="s">
        <v>1153</v>
      </c>
      <c r="F93" s="163" t="s">
        <v>1154</v>
      </c>
      <c r="G93" s="164" t="s">
        <v>712</v>
      </c>
      <c r="H93" s="165">
        <v>1</v>
      </c>
      <c r="I93" s="166"/>
      <c r="J93" s="167">
        <f>ROUND(I93*H93,2)</f>
        <v>0</v>
      </c>
      <c r="K93" s="163" t="s">
        <v>3</v>
      </c>
      <c r="L93" s="168"/>
      <c r="M93" s="169" t="s">
        <v>3</v>
      </c>
      <c r="N93" s="17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239</v>
      </c>
      <c r="AT93" s="143" t="s">
        <v>335</v>
      </c>
      <c r="AU93" s="143" t="s">
        <v>82</v>
      </c>
      <c r="AY93" s="17" t="s">
        <v>144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7" t="s">
        <v>80</v>
      </c>
      <c r="BK93" s="144">
        <f>ROUND(I93*H93,2)</f>
        <v>0</v>
      </c>
      <c r="BL93" s="17" t="s">
        <v>166</v>
      </c>
      <c r="BM93" s="143" t="s">
        <v>166</v>
      </c>
    </row>
    <row r="94" spans="2:65" s="1" customFormat="1" ht="16.5" customHeight="1">
      <c r="B94" s="131"/>
      <c r="C94" s="132" t="s">
        <v>95</v>
      </c>
      <c r="D94" s="132" t="s">
        <v>147</v>
      </c>
      <c r="E94" s="133" t="s">
        <v>1155</v>
      </c>
      <c r="F94" s="134" t="s">
        <v>1156</v>
      </c>
      <c r="G94" s="135" t="s">
        <v>712</v>
      </c>
      <c r="H94" s="136">
        <v>1</v>
      </c>
      <c r="I94" s="137"/>
      <c r="J94" s="138">
        <f>ROUND(I94*H94,2)</f>
        <v>0</v>
      </c>
      <c r="K94" s="134" t="s">
        <v>3</v>
      </c>
      <c r="L94" s="32"/>
      <c r="M94" s="139" t="s">
        <v>3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166</v>
      </c>
      <c r="AT94" s="143" t="s">
        <v>147</v>
      </c>
      <c r="AU94" s="143" t="s">
        <v>82</v>
      </c>
      <c r="AY94" s="17" t="s">
        <v>144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7" t="s">
        <v>80</v>
      </c>
      <c r="BK94" s="144">
        <f>ROUND(I94*H94,2)</f>
        <v>0</v>
      </c>
      <c r="BL94" s="17" t="s">
        <v>166</v>
      </c>
      <c r="BM94" s="143" t="s">
        <v>177</v>
      </c>
    </row>
    <row r="95" spans="2:65" s="1" customFormat="1" ht="24.2" customHeight="1">
      <c r="B95" s="131"/>
      <c r="C95" s="161" t="s">
        <v>166</v>
      </c>
      <c r="D95" s="161" t="s">
        <v>335</v>
      </c>
      <c r="E95" s="162" t="s">
        <v>1157</v>
      </c>
      <c r="F95" s="163" t="s">
        <v>1158</v>
      </c>
      <c r="G95" s="164" t="s">
        <v>712</v>
      </c>
      <c r="H95" s="165">
        <v>1</v>
      </c>
      <c r="I95" s="166"/>
      <c r="J95" s="167">
        <f>ROUND(I95*H95,2)</f>
        <v>0</v>
      </c>
      <c r="K95" s="163" t="s">
        <v>3</v>
      </c>
      <c r="L95" s="168"/>
      <c r="M95" s="169" t="s">
        <v>3</v>
      </c>
      <c r="N95" s="170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239</v>
      </c>
      <c r="AT95" s="143" t="s">
        <v>335</v>
      </c>
      <c r="AU95" s="143" t="s">
        <v>82</v>
      </c>
      <c r="AY95" s="17" t="s">
        <v>144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80</v>
      </c>
      <c r="BK95" s="144">
        <f>ROUND(I95*H95,2)</f>
        <v>0</v>
      </c>
      <c r="BL95" s="17" t="s">
        <v>166</v>
      </c>
      <c r="BM95" s="143" t="s">
        <v>239</v>
      </c>
    </row>
    <row r="96" spans="2:65" s="1" customFormat="1">
      <c r="B96" s="32"/>
      <c r="D96" s="149" t="s">
        <v>188</v>
      </c>
      <c r="F96" s="150" t="s">
        <v>1152</v>
      </c>
      <c r="I96" s="147"/>
      <c r="L96" s="32"/>
      <c r="M96" s="148"/>
      <c r="T96" s="53"/>
      <c r="AT96" s="17" t="s">
        <v>188</v>
      </c>
      <c r="AU96" s="17" t="s">
        <v>82</v>
      </c>
    </row>
    <row r="97" spans="2:65" s="1" customFormat="1" ht="24.2" customHeight="1">
      <c r="B97" s="131"/>
      <c r="C97" s="161" t="s">
        <v>143</v>
      </c>
      <c r="D97" s="161" t="s">
        <v>335</v>
      </c>
      <c r="E97" s="162" t="s">
        <v>1159</v>
      </c>
      <c r="F97" s="163" t="s">
        <v>1160</v>
      </c>
      <c r="G97" s="164" t="s">
        <v>712</v>
      </c>
      <c r="H97" s="165">
        <v>1</v>
      </c>
      <c r="I97" s="166"/>
      <c r="J97" s="167">
        <f>ROUND(I97*H97,2)</f>
        <v>0</v>
      </c>
      <c r="K97" s="163" t="s">
        <v>3</v>
      </c>
      <c r="L97" s="168"/>
      <c r="M97" s="169" t="s">
        <v>3</v>
      </c>
      <c r="N97" s="170" t="s">
        <v>43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239</v>
      </c>
      <c r="AT97" s="143" t="s">
        <v>335</v>
      </c>
      <c r="AU97" s="143" t="s">
        <v>82</v>
      </c>
      <c r="AY97" s="17" t="s">
        <v>144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80</v>
      </c>
      <c r="BK97" s="144">
        <f>ROUND(I97*H97,2)</f>
        <v>0</v>
      </c>
      <c r="BL97" s="17" t="s">
        <v>166</v>
      </c>
      <c r="BM97" s="143" t="s">
        <v>252</v>
      </c>
    </row>
    <row r="98" spans="2:65" s="1" customFormat="1" ht="16.5" customHeight="1">
      <c r="B98" s="131"/>
      <c r="C98" s="132" t="s">
        <v>177</v>
      </c>
      <c r="D98" s="132" t="s">
        <v>147</v>
      </c>
      <c r="E98" s="133" t="s">
        <v>1161</v>
      </c>
      <c r="F98" s="134" t="s">
        <v>1162</v>
      </c>
      <c r="G98" s="135" t="s">
        <v>712</v>
      </c>
      <c r="H98" s="136">
        <v>1</v>
      </c>
      <c r="I98" s="137"/>
      <c r="J98" s="138">
        <f>ROUND(I98*H98,2)</f>
        <v>0</v>
      </c>
      <c r="K98" s="134" t="s">
        <v>3</v>
      </c>
      <c r="L98" s="32"/>
      <c r="M98" s="139" t="s">
        <v>3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166</v>
      </c>
      <c r="AT98" s="143" t="s">
        <v>147</v>
      </c>
      <c r="AU98" s="143" t="s">
        <v>82</v>
      </c>
      <c r="AY98" s="17" t="s">
        <v>144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80</v>
      </c>
      <c r="BK98" s="144">
        <f>ROUND(I98*H98,2)</f>
        <v>0</v>
      </c>
      <c r="BL98" s="17" t="s">
        <v>166</v>
      </c>
      <c r="BM98" s="143" t="s">
        <v>9</v>
      </c>
    </row>
    <row r="99" spans="2:65" s="1" customFormat="1" ht="24.2" customHeight="1">
      <c r="B99" s="131"/>
      <c r="C99" s="161" t="s">
        <v>181</v>
      </c>
      <c r="D99" s="161" t="s">
        <v>335</v>
      </c>
      <c r="E99" s="162" t="s">
        <v>1163</v>
      </c>
      <c r="F99" s="163" t="s">
        <v>1164</v>
      </c>
      <c r="G99" s="164" t="s">
        <v>712</v>
      </c>
      <c r="H99" s="165">
        <v>2</v>
      </c>
      <c r="I99" s="166"/>
      <c r="J99" s="167">
        <f>ROUND(I99*H99,2)</f>
        <v>0</v>
      </c>
      <c r="K99" s="163" t="s">
        <v>3</v>
      </c>
      <c r="L99" s="168"/>
      <c r="M99" s="169" t="s">
        <v>3</v>
      </c>
      <c r="N99" s="17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239</v>
      </c>
      <c r="AT99" s="143" t="s">
        <v>335</v>
      </c>
      <c r="AU99" s="143" t="s">
        <v>82</v>
      </c>
      <c r="AY99" s="17" t="s">
        <v>144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80</v>
      </c>
      <c r="BK99" s="144">
        <f>ROUND(I99*H99,2)</f>
        <v>0</v>
      </c>
      <c r="BL99" s="17" t="s">
        <v>166</v>
      </c>
      <c r="BM99" s="143" t="s">
        <v>273</v>
      </c>
    </row>
    <row r="100" spans="2:65" s="1" customFormat="1">
      <c r="B100" s="32"/>
      <c r="D100" s="149" t="s">
        <v>188</v>
      </c>
      <c r="F100" s="150" t="s">
        <v>1152</v>
      </c>
      <c r="I100" s="147"/>
      <c r="L100" s="32"/>
      <c r="M100" s="148"/>
      <c r="T100" s="53"/>
      <c r="AT100" s="17" t="s">
        <v>188</v>
      </c>
      <c r="AU100" s="17" t="s">
        <v>82</v>
      </c>
    </row>
    <row r="101" spans="2:65" s="1" customFormat="1" ht="24.2" customHeight="1">
      <c r="B101" s="131"/>
      <c r="C101" s="161" t="s">
        <v>239</v>
      </c>
      <c r="D101" s="161" t="s">
        <v>335</v>
      </c>
      <c r="E101" s="162" t="s">
        <v>1165</v>
      </c>
      <c r="F101" s="163" t="s">
        <v>1166</v>
      </c>
      <c r="G101" s="164" t="s">
        <v>712</v>
      </c>
      <c r="H101" s="165">
        <v>2</v>
      </c>
      <c r="I101" s="166"/>
      <c r="J101" s="167">
        <f>ROUND(I101*H101,2)</f>
        <v>0</v>
      </c>
      <c r="K101" s="163" t="s">
        <v>3</v>
      </c>
      <c r="L101" s="168"/>
      <c r="M101" s="169" t="s">
        <v>3</v>
      </c>
      <c r="N101" s="17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239</v>
      </c>
      <c r="AT101" s="143" t="s">
        <v>335</v>
      </c>
      <c r="AU101" s="143" t="s">
        <v>82</v>
      </c>
      <c r="AY101" s="17" t="s">
        <v>144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80</v>
      </c>
      <c r="BK101" s="144">
        <f>ROUND(I101*H101,2)</f>
        <v>0</v>
      </c>
      <c r="BL101" s="17" t="s">
        <v>166</v>
      </c>
      <c r="BM101" s="143" t="s">
        <v>286</v>
      </c>
    </row>
    <row r="102" spans="2:65" s="1" customFormat="1" ht="16.5" customHeight="1">
      <c r="B102" s="131"/>
      <c r="C102" s="132" t="s">
        <v>237</v>
      </c>
      <c r="D102" s="132" t="s">
        <v>147</v>
      </c>
      <c r="E102" s="133" t="s">
        <v>1167</v>
      </c>
      <c r="F102" s="134" t="s">
        <v>1168</v>
      </c>
      <c r="G102" s="135" t="s">
        <v>712</v>
      </c>
      <c r="H102" s="136">
        <v>2</v>
      </c>
      <c r="I102" s="137"/>
      <c r="J102" s="138">
        <f>ROUND(I102*H102,2)</f>
        <v>0</v>
      </c>
      <c r="K102" s="134" t="s">
        <v>3</v>
      </c>
      <c r="L102" s="32"/>
      <c r="M102" s="139" t="s">
        <v>3</v>
      </c>
      <c r="N102" s="140" t="s">
        <v>43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166</v>
      </c>
      <c r="AT102" s="143" t="s">
        <v>147</v>
      </c>
      <c r="AU102" s="143" t="s">
        <v>82</v>
      </c>
      <c r="AY102" s="17" t="s">
        <v>144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80</v>
      </c>
      <c r="BK102" s="144">
        <f>ROUND(I102*H102,2)</f>
        <v>0</v>
      </c>
      <c r="BL102" s="17" t="s">
        <v>166</v>
      </c>
      <c r="BM102" s="143" t="s">
        <v>297</v>
      </c>
    </row>
    <row r="103" spans="2:65" s="1" customFormat="1" ht="16.5" customHeight="1">
      <c r="B103" s="131"/>
      <c r="C103" s="161" t="s">
        <v>252</v>
      </c>
      <c r="D103" s="161" t="s">
        <v>335</v>
      </c>
      <c r="E103" s="162" t="s">
        <v>1169</v>
      </c>
      <c r="F103" s="163" t="s">
        <v>1170</v>
      </c>
      <c r="G103" s="164" t="s">
        <v>712</v>
      </c>
      <c r="H103" s="165">
        <v>1</v>
      </c>
      <c r="I103" s="166"/>
      <c r="J103" s="167">
        <f>ROUND(I103*H103,2)</f>
        <v>0</v>
      </c>
      <c r="K103" s="163" t="s">
        <v>3</v>
      </c>
      <c r="L103" s="168"/>
      <c r="M103" s="169" t="s">
        <v>3</v>
      </c>
      <c r="N103" s="17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239</v>
      </c>
      <c r="AT103" s="143" t="s">
        <v>335</v>
      </c>
      <c r="AU103" s="143" t="s">
        <v>82</v>
      </c>
      <c r="AY103" s="17" t="s">
        <v>144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80</v>
      </c>
      <c r="BK103" s="144">
        <f>ROUND(I103*H103,2)</f>
        <v>0</v>
      </c>
      <c r="BL103" s="17" t="s">
        <v>166</v>
      </c>
      <c r="BM103" s="143" t="s">
        <v>308</v>
      </c>
    </row>
    <row r="104" spans="2:65" s="1" customFormat="1">
      <c r="B104" s="32"/>
      <c r="D104" s="149" t="s">
        <v>188</v>
      </c>
      <c r="F104" s="150" t="s">
        <v>1152</v>
      </c>
      <c r="I104" s="147"/>
      <c r="L104" s="32"/>
      <c r="M104" s="148"/>
      <c r="T104" s="53"/>
      <c r="AT104" s="17" t="s">
        <v>188</v>
      </c>
      <c r="AU104" s="17" t="s">
        <v>82</v>
      </c>
    </row>
    <row r="105" spans="2:65" s="1" customFormat="1" ht="16.5" customHeight="1">
      <c r="B105" s="131"/>
      <c r="C105" s="161" t="s">
        <v>258</v>
      </c>
      <c r="D105" s="161" t="s">
        <v>335</v>
      </c>
      <c r="E105" s="162" t="s">
        <v>1171</v>
      </c>
      <c r="F105" s="163" t="s">
        <v>1172</v>
      </c>
      <c r="G105" s="164" t="s">
        <v>712</v>
      </c>
      <c r="H105" s="165">
        <v>1</v>
      </c>
      <c r="I105" s="166"/>
      <c r="J105" s="167">
        <f>ROUND(I105*H105,2)</f>
        <v>0</v>
      </c>
      <c r="K105" s="163" t="s">
        <v>3</v>
      </c>
      <c r="L105" s="168"/>
      <c r="M105" s="169" t="s">
        <v>3</v>
      </c>
      <c r="N105" s="170" t="s">
        <v>43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239</v>
      </c>
      <c r="AT105" s="143" t="s">
        <v>335</v>
      </c>
      <c r="AU105" s="143" t="s">
        <v>82</v>
      </c>
      <c r="AY105" s="17" t="s">
        <v>144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80</v>
      </c>
      <c r="BK105" s="144">
        <f>ROUND(I105*H105,2)</f>
        <v>0</v>
      </c>
      <c r="BL105" s="17" t="s">
        <v>166</v>
      </c>
      <c r="BM105" s="143" t="s">
        <v>323</v>
      </c>
    </row>
    <row r="106" spans="2:65" s="1" customFormat="1" ht="16.5" customHeight="1">
      <c r="B106" s="131"/>
      <c r="C106" s="132" t="s">
        <v>9</v>
      </c>
      <c r="D106" s="132" t="s">
        <v>147</v>
      </c>
      <c r="E106" s="133" t="s">
        <v>1173</v>
      </c>
      <c r="F106" s="134" t="s">
        <v>1174</v>
      </c>
      <c r="G106" s="135" t="s">
        <v>712</v>
      </c>
      <c r="H106" s="136">
        <v>1</v>
      </c>
      <c r="I106" s="137"/>
      <c r="J106" s="138">
        <f>ROUND(I106*H106,2)</f>
        <v>0</v>
      </c>
      <c r="K106" s="134" t="s">
        <v>3</v>
      </c>
      <c r="L106" s="32"/>
      <c r="M106" s="139" t="s">
        <v>3</v>
      </c>
      <c r="N106" s="140" t="s">
        <v>43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166</v>
      </c>
      <c r="AT106" s="143" t="s">
        <v>147</v>
      </c>
      <c r="AU106" s="143" t="s">
        <v>82</v>
      </c>
      <c r="AY106" s="17" t="s">
        <v>144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7" t="s">
        <v>80</v>
      </c>
      <c r="BK106" s="144">
        <f>ROUND(I106*H106,2)</f>
        <v>0</v>
      </c>
      <c r="BL106" s="17" t="s">
        <v>166</v>
      </c>
      <c r="BM106" s="143" t="s">
        <v>334</v>
      </c>
    </row>
    <row r="107" spans="2:65" s="1" customFormat="1" ht="16.5" customHeight="1">
      <c r="B107" s="131"/>
      <c r="C107" s="161" t="s">
        <v>268</v>
      </c>
      <c r="D107" s="161" t="s">
        <v>335</v>
      </c>
      <c r="E107" s="162" t="s">
        <v>1175</v>
      </c>
      <c r="F107" s="163" t="s">
        <v>1176</v>
      </c>
      <c r="G107" s="164" t="s">
        <v>209</v>
      </c>
      <c r="H107" s="165">
        <v>80</v>
      </c>
      <c r="I107" s="166"/>
      <c r="J107" s="167">
        <f>ROUND(I107*H107,2)</f>
        <v>0</v>
      </c>
      <c r="K107" s="163" t="s">
        <v>3</v>
      </c>
      <c r="L107" s="168"/>
      <c r="M107" s="169" t="s">
        <v>3</v>
      </c>
      <c r="N107" s="170" t="s">
        <v>43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239</v>
      </c>
      <c r="AT107" s="143" t="s">
        <v>335</v>
      </c>
      <c r="AU107" s="143" t="s">
        <v>82</v>
      </c>
      <c r="AY107" s="17" t="s">
        <v>144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80</v>
      </c>
      <c r="BK107" s="144">
        <f>ROUND(I107*H107,2)</f>
        <v>0</v>
      </c>
      <c r="BL107" s="17" t="s">
        <v>166</v>
      </c>
      <c r="BM107" s="143" t="s">
        <v>347</v>
      </c>
    </row>
    <row r="108" spans="2:65" s="1" customFormat="1">
      <c r="B108" s="32"/>
      <c r="D108" s="149" t="s">
        <v>188</v>
      </c>
      <c r="F108" s="150" t="s">
        <v>1152</v>
      </c>
      <c r="I108" s="147"/>
      <c r="L108" s="32"/>
      <c r="M108" s="148"/>
      <c r="T108" s="53"/>
      <c r="AT108" s="17" t="s">
        <v>188</v>
      </c>
      <c r="AU108" s="17" t="s">
        <v>82</v>
      </c>
    </row>
    <row r="109" spans="2:65" s="1" customFormat="1" ht="16.5" customHeight="1">
      <c r="B109" s="131"/>
      <c r="C109" s="132" t="s">
        <v>273</v>
      </c>
      <c r="D109" s="132" t="s">
        <v>147</v>
      </c>
      <c r="E109" s="133" t="s">
        <v>1177</v>
      </c>
      <c r="F109" s="134" t="s">
        <v>1178</v>
      </c>
      <c r="G109" s="135" t="s">
        <v>209</v>
      </c>
      <c r="H109" s="136">
        <v>80</v>
      </c>
      <c r="I109" s="137"/>
      <c r="J109" s="138">
        <f>ROUND(I109*H109,2)</f>
        <v>0</v>
      </c>
      <c r="K109" s="134" t="s">
        <v>3</v>
      </c>
      <c r="L109" s="32"/>
      <c r="M109" s="139" t="s">
        <v>3</v>
      </c>
      <c r="N109" s="14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166</v>
      </c>
      <c r="AT109" s="143" t="s">
        <v>147</v>
      </c>
      <c r="AU109" s="143" t="s">
        <v>82</v>
      </c>
      <c r="AY109" s="17" t="s">
        <v>144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80</v>
      </c>
      <c r="BK109" s="144">
        <f>ROUND(I109*H109,2)</f>
        <v>0</v>
      </c>
      <c r="BL109" s="17" t="s">
        <v>166</v>
      </c>
      <c r="BM109" s="143" t="s">
        <v>358</v>
      </c>
    </row>
    <row r="110" spans="2:65" s="1" customFormat="1" ht="16.5" customHeight="1">
      <c r="B110" s="131"/>
      <c r="C110" s="161" t="s">
        <v>280</v>
      </c>
      <c r="D110" s="161" t="s">
        <v>335</v>
      </c>
      <c r="E110" s="162" t="s">
        <v>1179</v>
      </c>
      <c r="F110" s="163" t="s">
        <v>1180</v>
      </c>
      <c r="G110" s="164" t="s">
        <v>209</v>
      </c>
      <c r="H110" s="165">
        <v>5</v>
      </c>
      <c r="I110" s="166"/>
      <c r="J110" s="167">
        <f>ROUND(I110*H110,2)</f>
        <v>0</v>
      </c>
      <c r="K110" s="163" t="s">
        <v>3</v>
      </c>
      <c r="L110" s="168"/>
      <c r="M110" s="169" t="s">
        <v>3</v>
      </c>
      <c r="N110" s="17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239</v>
      </c>
      <c r="AT110" s="143" t="s">
        <v>335</v>
      </c>
      <c r="AU110" s="143" t="s">
        <v>82</v>
      </c>
      <c r="AY110" s="17" t="s">
        <v>144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80</v>
      </c>
      <c r="BK110" s="144">
        <f>ROUND(I110*H110,2)</f>
        <v>0</v>
      </c>
      <c r="BL110" s="17" t="s">
        <v>166</v>
      </c>
      <c r="BM110" s="143" t="s">
        <v>373</v>
      </c>
    </row>
    <row r="111" spans="2:65" s="1" customFormat="1">
      <c r="B111" s="32"/>
      <c r="D111" s="149" t="s">
        <v>188</v>
      </c>
      <c r="F111" s="150" t="s">
        <v>1152</v>
      </c>
      <c r="I111" s="147"/>
      <c r="L111" s="32"/>
      <c r="M111" s="148"/>
      <c r="T111" s="53"/>
      <c r="AT111" s="17" t="s">
        <v>188</v>
      </c>
      <c r="AU111" s="17" t="s">
        <v>82</v>
      </c>
    </row>
    <row r="112" spans="2:65" s="1" customFormat="1" ht="16.5" customHeight="1">
      <c r="B112" s="131"/>
      <c r="C112" s="132" t="s">
        <v>286</v>
      </c>
      <c r="D112" s="132" t="s">
        <v>147</v>
      </c>
      <c r="E112" s="133" t="s">
        <v>1181</v>
      </c>
      <c r="F112" s="134" t="s">
        <v>1182</v>
      </c>
      <c r="G112" s="135" t="s">
        <v>209</v>
      </c>
      <c r="H112" s="136">
        <v>5</v>
      </c>
      <c r="I112" s="137"/>
      <c r="J112" s="138">
        <f>ROUND(I112*H112,2)</f>
        <v>0</v>
      </c>
      <c r="K112" s="134" t="s">
        <v>3</v>
      </c>
      <c r="L112" s="32"/>
      <c r="M112" s="139" t="s">
        <v>3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166</v>
      </c>
      <c r="AT112" s="143" t="s">
        <v>147</v>
      </c>
      <c r="AU112" s="143" t="s">
        <v>82</v>
      </c>
      <c r="AY112" s="17" t="s">
        <v>144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80</v>
      </c>
      <c r="BK112" s="144">
        <f>ROUND(I112*H112,2)</f>
        <v>0</v>
      </c>
      <c r="BL112" s="17" t="s">
        <v>166</v>
      </c>
      <c r="BM112" s="143" t="s">
        <v>338</v>
      </c>
    </row>
    <row r="113" spans="2:65" s="1" customFormat="1" ht="16.5" customHeight="1">
      <c r="B113" s="131"/>
      <c r="C113" s="161" t="s">
        <v>291</v>
      </c>
      <c r="D113" s="161" t="s">
        <v>335</v>
      </c>
      <c r="E113" s="162" t="s">
        <v>1183</v>
      </c>
      <c r="F113" s="163" t="s">
        <v>1184</v>
      </c>
      <c r="G113" s="164" t="s">
        <v>712</v>
      </c>
      <c r="H113" s="165">
        <v>340</v>
      </c>
      <c r="I113" s="166"/>
      <c r="J113" s="167">
        <f>ROUND(I113*H113,2)</f>
        <v>0</v>
      </c>
      <c r="K113" s="163" t="s">
        <v>3</v>
      </c>
      <c r="L113" s="168"/>
      <c r="M113" s="169" t="s">
        <v>3</v>
      </c>
      <c r="N113" s="17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239</v>
      </c>
      <c r="AT113" s="143" t="s">
        <v>335</v>
      </c>
      <c r="AU113" s="143" t="s">
        <v>82</v>
      </c>
      <c r="AY113" s="17" t="s">
        <v>144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80</v>
      </c>
      <c r="BK113" s="144">
        <f>ROUND(I113*H113,2)</f>
        <v>0</v>
      </c>
      <c r="BL113" s="17" t="s">
        <v>166</v>
      </c>
      <c r="BM113" s="143" t="s">
        <v>392</v>
      </c>
    </row>
    <row r="114" spans="2:65" s="1" customFormat="1" ht="16.5" customHeight="1">
      <c r="B114" s="131"/>
      <c r="C114" s="132" t="s">
        <v>297</v>
      </c>
      <c r="D114" s="132" t="s">
        <v>147</v>
      </c>
      <c r="E114" s="133" t="s">
        <v>1185</v>
      </c>
      <c r="F114" s="134" t="s">
        <v>1186</v>
      </c>
      <c r="G114" s="135" t="s">
        <v>712</v>
      </c>
      <c r="H114" s="136">
        <v>340</v>
      </c>
      <c r="I114" s="137"/>
      <c r="J114" s="138">
        <f>ROUND(I114*H114,2)</f>
        <v>0</v>
      </c>
      <c r="K114" s="134" t="s">
        <v>3</v>
      </c>
      <c r="L114" s="32"/>
      <c r="M114" s="139" t="s">
        <v>3</v>
      </c>
      <c r="N114" s="14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166</v>
      </c>
      <c r="AT114" s="143" t="s">
        <v>147</v>
      </c>
      <c r="AU114" s="143" t="s">
        <v>82</v>
      </c>
      <c r="AY114" s="17" t="s">
        <v>144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7" t="s">
        <v>80</v>
      </c>
      <c r="BK114" s="144">
        <f>ROUND(I114*H114,2)</f>
        <v>0</v>
      </c>
      <c r="BL114" s="17" t="s">
        <v>166</v>
      </c>
      <c r="BM114" s="143" t="s">
        <v>402</v>
      </c>
    </row>
    <row r="115" spans="2:65" s="1" customFormat="1" ht="21.75" customHeight="1">
      <c r="B115" s="131"/>
      <c r="C115" s="132" t="s">
        <v>302</v>
      </c>
      <c r="D115" s="132" t="s">
        <v>147</v>
      </c>
      <c r="E115" s="133" t="s">
        <v>1187</v>
      </c>
      <c r="F115" s="134" t="s">
        <v>1188</v>
      </c>
      <c r="G115" s="135" t="s">
        <v>712</v>
      </c>
      <c r="H115" s="136">
        <v>3</v>
      </c>
      <c r="I115" s="137"/>
      <c r="J115" s="138">
        <f>ROUND(I115*H115,2)</f>
        <v>0</v>
      </c>
      <c r="K115" s="134" t="s">
        <v>3</v>
      </c>
      <c r="L115" s="32"/>
      <c r="M115" s="139" t="s">
        <v>3</v>
      </c>
      <c r="N115" s="140" t="s">
        <v>43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166</v>
      </c>
      <c r="AT115" s="143" t="s">
        <v>147</v>
      </c>
      <c r="AU115" s="143" t="s">
        <v>82</v>
      </c>
      <c r="AY115" s="17" t="s">
        <v>144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80</v>
      </c>
      <c r="BK115" s="144">
        <f>ROUND(I115*H115,2)</f>
        <v>0</v>
      </c>
      <c r="BL115" s="17" t="s">
        <v>166</v>
      </c>
      <c r="BM115" s="143" t="s">
        <v>411</v>
      </c>
    </row>
    <row r="116" spans="2:65" s="1" customFormat="1" ht="16.5" customHeight="1">
      <c r="B116" s="131"/>
      <c r="C116" s="132" t="s">
        <v>308</v>
      </c>
      <c r="D116" s="132" t="s">
        <v>147</v>
      </c>
      <c r="E116" s="133" t="s">
        <v>1189</v>
      </c>
      <c r="F116" s="134" t="s">
        <v>1190</v>
      </c>
      <c r="G116" s="135" t="s">
        <v>150</v>
      </c>
      <c r="H116" s="136">
        <v>1</v>
      </c>
      <c r="I116" s="137"/>
      <c r="J116" s="138">
        <f>ROUND(I116*H116,2)</f>
        <v>0</v>
      </c>
      <c r="K116" s="134" t="s">
        <v>3</v>
      </c>
      <c r="L116" s="32"/>
      <c r="M116" s="139" t="s">
        <v>3</v>
      </c>
      <c r="N116" s="140" t="s">
        <v>43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166</v>
      </c>
      <c r="AT116" s="143" t="s">
        <v>147</v>
      </c>
      <c r="AU116" s="143" t="s">
        <v>82</v>
      </c>
      <c r="AY116" s="17" t="s">
        <v>144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7" t="s">
        <v>80</v>
      </c>
      <c r="BK116" s="144">
        <f>ROUND(I116*H116,2)</f>
        <v>0</v>
      </c>
      <c r="BL116" s="17" t="s">
        <v>166</v>
      </c>
      <c r="BM116" s="143" t="s">
        <v>419</v>
      </c>
    </row>
    <row r="117" spans="2:65" s="1" customFormat="1" ht="37.9" customHeight="1">
      <c r="B117" s="131"/>
      <c r="C117" s="132" t="s">
        <v>8</v>
      </c>
      <c r="D117" s="132" t="s">
        <v>147</v>
      </c>
      <c r="E117" s="133" t="s">
        <v>1191</v>
      </c>
      <c r="F117" s="134" t="s">
        <v>1192</v>
      </c>
      <c r="G117" s="135" t="s">
        <v>150</v>
      </c>
      <c r="H117" s="136">
        <v>1</v>
      </c>
      <c r="I117" s="137"/>
      <c r="J117" s="138">
        <f>ROUND(I117*H117,2)</f>
        <v>0</v>
      </c>
      <c r="K117" s="134" t="s">
        <v>3</v>
      </c>
      <c r="L117" s="32"/>
      <c r="M117" s="139" t="s">
        <v>3</v>
      </c>
      <c r="N117" s="140" t="s">
        <v>43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166</v>
      </c>
      <c r="AT117" s="143" t="s">
        <v>147</v>
      </c>
      <c r="AU117" s="143" t="s">
        <v>82</v>
      </c>
      <c r="AY117" s="17" t="s">
        <v>144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80</v>
      </c>
      <c r="BK117" s="144">
        <f>ROUND(I117*H117,2)</f>
        <v>0</v>
      </c>
      <c r="BL117" s="17" t="s">
        <v>166</v>
      </c>
      <c r="BM117" s="143" t="s">
        <v>428</v>
      </c>
    </row>
    <row r="118" spans="2:65" s="1" customFormat="1" ht="16.5" customHeight="1">
      <c r="B118" s="131"/>
      <c r="C118" s="132" t="s">
        <v>323</v>
      </c>
      <c r="D118" s="132" t="s">
        <v>147</v>
      </c>
      <c r="E118" s="133" t="s">
        <v>1193</v>
      </c>
      <c r="F118" s="134" t="s">
        <v>1194</v>
      </c>
      <c r="G118" s="135" t="s">
        <v>712</v>
      </c>
      <c r="H118" s="136">
        <v>1</v>
      </c>
      <c r="I118" s="137"/>
      <c r="J118" s="138">
        <f>ROUND(I118*H118,2)</f>
        <v>0</v>
      </c>
      <c r="K118" s="134" t="s">
        <v>3</v>
      </c>
      <c r="L118" s="32"/>
      <c r="M118" s="139" t="s">
        <v>3</v>
      </c>
      <c r="N118" s="140" t="s">
        <v>43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166</v>
      </c>
      <c r="AT118" s="143" t="s">
        <v>147</v>
      </c>
      <c r="AU118" s="143" t="s">
        <v>82</v>
      </c>
      <c r="AY118" s="17" t="s">
        <v>144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80</v>
      </c>
      <c r="BK118" s="144">
        <f>ROUND(I118*H118,2)</f>
        <v>0</v>
      </c>
      <c r="BL118" s="17" t="s">
        <v>166</v>
      </c>
      <c r="BM118" s="143" t="s">
        <v>441</v>
      </c>
    </row>
    <row r="119" spans="2:65" s="1" customFormat="1" ht="16.5" customHeight="1">
      <c r="B119" s="131"/>
      <c r="C119" s="132" t="s">
        <v>329</v>
      </c>
      <c r="D119" s="132" t="s">
        <v>147</v>
      </c>
      <c r="E119" s="133" t="s">
        <v>1195</v>
      </c>
      <c r="F119" s="134" t="s">
        <v>1196</v>
      </c>
      <c r="G119" s="135" t="s">
        <v>712</v>
      </c>
      <c r="H119" s="136">
        <v>4</v>
      </c>
      <c r="I119" s="137"/>
      <c r="J119" s="138">
        <f>ROUND(I119*H119,2)</f>
        <v>0</v>
      </c>
      <c r="K119" s="134" t="s">
        <v>3</v>
      </c>
      <c r="L119" s="32"/>
      <c r="M119" s="139" t="s">
        <v>3</v>
      </c>
      <c r="N119" s="140" t="s">
        <v>43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166</v>
      </c>
      <c r="AT119" s="143" t="s">
        <v>147</v>
      </c>
      <c r="AU119" s="143" t="s">
        <v>82</v>
      </c>
      <c r="AY119" s="17" t="s">
        <v>144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80</v>
      </c>
      <c r="BK119" s="144">
        <f>ROUND(I119*H119,2)</f>
        <v>0</v>
      </c>
      <c r="BL119" s="17" t="s">
        <v>166</v>
      </c>
      <c r="BM119" s="143" t="s">
        <v>452</v>
      </c>
    </row>
    <row r="120" spans="2:65" s="1" customFormat="1" ht="16.5" customHeight="1">
      <c r="B120" s="131"/>
      <c r="C120" s="132" t="s">
        <v>334</v>
      </c>
      <c r="D120" s="132" t="s">
        <v>147</v>
      </c>
      <c r="E120" s="133" t="s">
        <v>1197</v>
      </c>
      <c r="F120" s="134" t="s">
        <v>1198</v>
      </c>
      <c r="G120" s="135" t="s">
        <v>661</v>
      </c>
      <c r="H120" s="136">
        <v>5</v>
      </c>
      <c r="I120" s="137"/>
      <c r="J120" s="138">
        <f>ROUND(I120*H120,2)</f>
        <v>0</v>
      </c>
      <c r="K120" s="134" t="s">
        <v>3</v>
      </c>
      <c r="L120" s="32"/>
      <c r="M120" s="139" t="s">
        <v>3</v>
      </c>
      <c r="N120" s="140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166</v>
      </c>
      <c r="AT120" s="143" t="s">
        <v>147</v>
      </c>
      <c r="AU120" s="143" t="s">
        <v>82</v>
      </c>
      <c r="AY120" s="17" t="s">
        <v>144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80</v>
      </c>
      <c r="BK120" s="144">
        <f>ROUND(I120*H120,2)</f>
        <v>0</v>
      </c>
      <c r="BL120" s="17" t="s">
        <v>166</v>
      </c>
      <c r="BM120" s="143" t="s">
        <v>465</v>
      </c>
    </row>
    <row r="121" spans="2:65" s="1" customFormat="1" ht="16.5" customHeight="1">
      <c r="B121" s="131"/>
      <c r="C121" s="132" t="s">
        <v>340</v>
      </c>
      <c r="D121" s="132" t="s">
        <v>147</v>
      </c>
      <c r="E121" s="133" t="s">
        <v>1199</v>
      </c>
      <c r="F121" s="134" t="s">
        <v>1200</v>
      </c>
      <c r="G121" s="135" t="s">
        <v>661</v>
      </c>
      <c r="H121" s="136">
        <v>5</v>
      </c>
      <c r="I121" s="137"/>
      <c r="J121" s="138">
        <f>ROUND(I121*H121,2)</f>
        <v>0</v>
      </c>
      <c r="K121" s="134" t="s">
        <v>3</v>
      </c>
      <c r="L121" s="32"/>
      <c r="M121" s="139" t="s">
        <v>3</v>
      </c>
      <c r="N121" s="140" t="s">
        <v>43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166</v>
      </c>
      <c r="AT121" s="143" t="s">
        <v>147</v>
      </c>
      <c r="AU121" s="143" t="s">
        <v>82</v>
      </c>
      <c r="AY121" s="17" t="s">
        <v>144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80</v>
      </c>
      <c r="BK121" s="144">
        <f>ROUND(I121*H121,2)</f>
        <v>0</v>
      </c>
      <c r="BL121" s="17" t="s">
        <v>166</v>
      </c>
      <c r="BM121" s="143" t="s">
        <v>475</v>
      </c>
    </row>
    <row r="122" spans="2:65" s="1" customFormat="1" ht="16.5" customHeight="1">
      <c r="B122" s="131"/>
      <c r="C122" s="132" t="s">
        <v>347</v>
      </c>
      <c r="D122" s="132" t="s">
        <v>147</v>
      </c>
      <c r="E122" s="133" t="s">
        <v>1201</v>
      </c>
      <c r="F122" s="134" t="s">
        <v>1202</v>
      </c>
      <c r="G122" s="135" t="s">
        <v>661</v>
      </c>
      <c r="H122" s="136">
        <v>2</v>
      </c>
      <c r="I122" s="137"/>
      <c r="J122" s="138">
        <f>ROUND(I122*H122,2)</f>
        <v>0</v>
      </c>
      <c r="K122" s="134" t="s">
        <v>3</v>
      </c>
      <c r="L122" s="32"/>
      <c r="M122" s="139" t="s">
        <v>3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166</v>
      </c>
      <c r="AT122" s="143" t="s">
        <v>147</v>
      </c>
      <c r="AU122" s="143" t="s">
        <v>82</v>
      </c>
      <c r="AY122" s="17" t="s">
        <v>144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80</v>
      </c>
      <c r="BK122" s="144">
        <f>ROUND(I122*H122,2)</f>
        <v>0</v>
      </c>
      <c r="BL122" s="17" t="s">
        <v>166</v>
      </c>
      <c r="BM122" s="143" t="s">
        <v>541</v>
      </c>
    </row>
    <row r="123" spans="2:65" s="1" customFormat="1" ht="16.5" customHeight="1">
      <c r="B123" s="131"/>
      <c r="C123" s="132" t="s">
        <v>352</v>
      </c>
      <c r="D123" s="132" t="s">
        <v>147</v>
      </c>
      <c r="E123" s="133" t="s">
        <v>1203</v>
      </c>
      <c r="F123" s="134" t="s">
        <v>1204</v>
      </c>
      <c r="G123" s="135" t="s">
        <v>661</v>
      </c>
      <c r="H123" s="136">
        <v>10</v>
      </c>
      <c r="I123" s="137"/>
      <c r="J123" s="138">
        <f>ROUND(I123*H123,2)</f>
        <v>0</v>
      </c>
      <c r="K123" s="134" t="s">
        <v>3</v>
      </c>
      <c r="L123" s="32"/>
      <c r="M123" s="139" t="s">
        <v>3</v>
      </c>
      <c r="N123" s="140" t="s">
        <v>43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166</v>
      </c>
      <c r="AT123" s="143" t="s">
        <v>147</v>
      </c>
      <c r="AU123" s="143" t="s">
        <v>82</v>
      </c>
      <c r="AY123" s="17" t="s">
        <v>144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80</v>
      </c>
      <c r="BK123" s="144">
        <f>ROUND(I123*H123,2)</f>
        <v>0</v>
      </c>
      <c r="BL123" s="17" t="s">
        <v>166</v>
      </c>
      <c r="BM123" s="143" t="s">
        <v>544</v>
      </c>
    </row>
    <row r="124" spans="2:65" s="1" customFormat="1" ht="16.5" customHeight="1">
      <c r="B124" s="131"/>
      <c r="C124" s="132" t="s">
        <v>358</v>
      </c>
      <c r="D124" s="132" t="s">
        <v>147</v>
      </c>
      <c r="E124" s="133" t="s">
        <v>1205</v>
      </c>
      <c r="F124" s="134" t="s">
        <v>1206</v>
      </c>
      <c r="G124" s="135" t="s">
        <v>712</v>
      </c>
      <c r="H124" s="136">
        <v>3</v>
      </c>
      <c r="I124" s="137"/>
      <c r="J124" s="138">
        <f>ROUND(I124*H124,2)</f>
        <v>0</v>
      </c>
      <c r="K124" s="134" t="s">
        <v>3</v>
      </c>
      <c r="L124" s="32"/>
      <c r="M124" s="139" t="s">
        <v>3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166</v>
      </c>
      <c r="AT124" s="143" t="s">
        <v>147</v>
      </c>
      <c r="AU124" s="143" t="s">
        <v>82</v>
      </c>
      <c r="AY124" s="17" t="s">
        <v>144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80</v>
      </c>
      <c r="BK124" s="144">
        <f>ROUND(I124*H124,2)</f>
        <v>0</v>
      </c>
      <c r="BL124" s="17" t="s">
        <v>166</v>
      </c>
      <c r="BM124" s="143" t="s">
        <v>547</v>
      </c>
    </row>
    <row r="125" spans="2:65" s="1" customFormat="1" ht="16.5" customHeight="1">
      <c r="B125" s="131"/>
      <c r="C125" s="132" t="s">
        <v>365</v>
      </c>
      <c r="D125" s="132" t="s">
        <v>147</v>
      </c>
      <c r="E125" s="133" t="s">
        <v>1207</v>
      </c>
      <c r="F125" s="134" t="s">
        <v>1119</v>
      </c>
      <c r="G125" s="135" t="s">
        <v>712</v>
      </c>
      <c r="H125" s="136">
        <v>1</v>
      </c>
      <c r="I125" s="137"/>
      <c r="J125" s="138">
        <f>ROUND(I125*H125,2)</f>
        <v>0</v>
      </c>
      <c r="K125" s="134" t="s">
        <v>3</v>
      </c>
      <c r="L125" s="32"/>
      <c r="M125" s="139" t="s">
        <v>3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166</v>
      </c>
      <c r="AT125" s="143" t="s">
        <v>147</v>
      </c>
      <c r="AU125" s="143" t="s">
        <v>82</v>
      </c>
      <c r="AY125" s="17" t="s">
        <v>144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80</v>
      </c>
      <c r="BK125" s="144">
        <f>ROUND(I125*H125,2)</f>
        <v>0</v>
      </c>
      <c r="BL125" s="17" t="s">
        <v>166</v>
      </c>
      <c r="BM125" s="143" t="s">
        <v>550</v>
      </c>
    </row>
    <row r="126" spans="2:65" s="11" customFormat="1" ht="22.9" customHeight="1">
      <c r="B126" s="119"/>
      <c r="D126" s="120" t="s">
        <v>71</v>
      </c>
      <c r="E126" s="129" t="s">
        <v>90</v>
      </c>
      <c r="F126" s="129" t="s">
        <v>945</v>
      </c>
      <c r="I126" s="122"/>
      <c r="J126" s="130">
        <f>BK126</f>
        <v>0</v>
      </c>
      <c r="L126" s="119"/>
      <c r="M126" s="124"/>
      <c r="P126" s="125">
        <f>SUM(P127:P130)</f>
        <v>0</v>
      </c>
      <c r="R126" s="125">
        <f>SUM(R127:R130)</f>
        <v>0</v>
      </c>
      <c r="T126" s="126">
        <f>SUM(T127:T130)</f>
        <v>0</v>
      </c>
      <c r="AR126" s="120" t="s">
        <v>80</v>
      </c>
      <c r="AT126" s="127" t="s">
        <v>71</v>
      </c>
      <c r="AU126" s="127" t="s">
        <v>80</v>
      </c>
      <c r="AY126" s="120" t="s">
        <v>144</v>
      </c>
      <c r="BK126" s="128">
        <f>SUM(BK127:BK130)</f>
        <v>0</v>
      </c>
    </row>
    <row r="127" spans="2:65" s="1" customFormat="1" ht="16.5" customHeight="1">
      <c r="B127" s="131"/>
      <c r="C127" s="132" t="s">
        <v>373</v>
      </c>
      <c r="D127" s="132" t="s">
        <v>147</v>
      </c>
      <c r="E127" s="133" t="s">
        <v>1208</v>
      </c>
      <c r="F127" s="134" t="s">
        <v>1074</v>
      </c>
      <c r="G127" s="135" t="s">
        <v>712</v>
      </c>
      <c r="H127" s="136">
        <v>1</v>
      </c>
      <c r="I127" s="137"/>
      <c r="J127" s="138">
        <f>ROUND(I127*H127,2)</f>
        <v>0</v>
      </c>
      <c r="K127" s="134" t="s">
        <v>3</v>
      </c>
      <c r="L127" s="32"/>
      <c r="M127" s="139" t="s">
        <v>3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166</v>
      </c>
      <c r="AT127" s="143" t="s">
        <v>147</v>
      </c>
      <c r="AU127" s="143" t="s">
        <v>82</v>
      </c>
      <c r="AY127" s="17" t="s">
        <v>144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80</v>
      </c>
      <c r="BK127" s="144">
        <f>ROUND(I127*H127,2)</f>
        <v>0</v>
      </c>
      <c r="BL127" s="17" t="s">
        <v>166</v>
      </c>
      <c r="BM127" s="143" t="s">
        <v>551</v>
      </c>
    </row>
    <row r="128" spans="2:65" s="1" customFormat="1" ht="16.5" customHeight="1">
      <c r="B128" s="131"/>
      <c r="C128" s="132" t="s">
        <v>378</v>
      </c>
      <c r="D128" s="132" t="s">
        <v>147</v>
      </c>
      <c r="E128" s="133" t="s">
        <v>1209</v>
      </c>
      <c r="F128" s="134" t="s">
        <v>314</v>
      </c>
      <c r="G128" s="135" t="s">
        <v>712</v>
      </c>
      <c r="H128" s="136">
        <v>1</v>
      </c>
      <c r="I128" s="137"/>
      <c r="J128" s="138">
        <f>ROUND(I128*H128,2)</f>
        <v>0</v>
      </c>
      <c r="K128" s="134" t="s">
        <v>3</v>
      </c>
      <c r="L128" s="32"/>
      <c r="M128" s="139" t="s">
        <v>3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166</v>
      </c>
      <c r="AT128" s="143" t="s">
        <v>147</v>
      </c>
      <c r="AU128" s="143" t="s">
        <v>82</v>
      </c>
      <c r="AY128" s="17" t="s">
        <v>144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80</v>
      </c>
      <c r="BK128" s="144">
        <f>ROUND(I128*H128,2)</f>
        <v>0</v>
      </c>
      <c r="BL128" s="17" t="s">
        <v>166</v>
      </c>
      <c r="BM128" s="143" t="s">
        <v>554</v>
      </c>
    </row>
    <row r="129" spans="2:65" s="1" customFormat="1" ht="16.5" customHeight="1">
      <c r="B129" s="131"/>
      <c r="C129" s="132" t="s">
        <v>338</v>
      </c>
      <c r="D129" s="132" t="s">
        <v>147</v>
      </c>
      <c r="E129" s="133" t="s">
        <v>1210</v>
      </c>
      <c r="F129" s="134" t="s">
        <v>1127</v>
      </c>
      <c r="G129" s="135" t="s">
        <v>712</v>
      </c>
      <c r="H129" s="136">
        <v>1</v>
      </c>
      <c r="I129" s="137"/>
      <c r="J129" s="138">
        <f>ROUND(I129*H129,2)</f>
        <v>0</v>
      </c>
      <c r="K129" s="134" t="s">
        <v>3</v>
      </c>
      <c r="L129" s="32"/>
      <c r="M129" s="139" t="s">
        <v>3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166</v>
      </c>
      <c r="AT129" s="143" t="s">
        <v>147</v>
      </c>
      <c r="AU129" s="143" t="s">
        <v>82</v>
      </c>
      <c r="AY129" s="17" t="s">
        <v>144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80</v>
      </c>
      <c r="BK129" s="144">
        <f>ROUND(I129*H129,2)</f>
        <v>0</v>
      </c>
      <c r="BL129" s="17" t="s">
        <v>166</v>
      </c>
      <c r="BM129" s="143" t="s">
        <v>222</v>
      </c>
    </row>
    <row r="130" spans="2:65" s="1" customFormat="1" ht="16.5" customHeight="1">
      <c r="B130" s="131"/>
      <c r="C130" s="132" t="s">
        <v>387</v>
      </c>
      <c r="D130" s="132" t="s">
        <v>147</v>
      </c>
      <c r="E130" s="133" t="s">
        <v>1211</v>
      </c>
      <c r="F130" s="134" t="s">
        <v>1131</v>
      </c>
      <c r="G130" s="135" t="s">
        <v>712</v>
      </c>
      <c r="H130" s="136">
        <v>1</v>
      </c>
      <c r="I130" s="137"/>
      <c r="J130" s="138">
        <f>ROUND(I130*H130,2)</f>
        <v>0</v>
      </c>
      <c r="K130" s="134" t="s">
        <v>3</v>
      </c>
      <c r="L130" s="32"/>
      <c r="M130" s="188" t="s">
        <v>3</v>
      </c>
      <c r="N130" s="189" t="s">
        <v>43</v>
      </c>
      <c r="O130" s="152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AR130" s="143" t="s">
        <v>166</v>
      </c>
      <c r="AT130" s="143" t="s">
        <v>147</v>
      </c>
      <c r="AU130" s="143" t="s">
        <v>82</v>
      </c>
      <c r="AY130" s="17" t="s">
        <v>144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80</v>
      </c>
      <c r="BK130" s="144">
        <f>ROUND(I130*H130,2)</f>
        <v>0</v>
      </c>
      <c r="BL130" s="17" t="s">
        <v>166</v>
      </c>
      <c r="BM130" s="143" t="s">
        <v>557</v>
      </c>
    </row>
    <row r="131" spans="2:65" s="1" customFormat="1" ht="6.95" customHeight="1"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32"/>
    </row>
  </sheetData>
  <autoFilter ref="C87:K130" xr:uid="{00000000-0009-0000-0000-000008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3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115</v>
      </c>
      <c r="L4" s="20"/>
      <c r="M4" s="90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85" t="str">
        <f>'Rekapitulace stavby'!K6</f>
        <v>FN Brno – Modernizace heliportů,Bohunice - RESERVE</v>
      </c>
      <c r="F7" s="286"/>
      <c r="G7" s="286"/>
      <c r="H7" s="286"/>
      <c r="L7" s="20"/>
    </row>
    <row r="8" spans="2:46" ht="12" customHeight="1">
      <c r="B8" s="20"/>
      <c r="D8" s="27" t="s">
        <v>116</v>
      </c>
      <c r="L8" s="20"/>
    </row>
    <row r="9" spans="2:46" s="1" customFormat="1" ht="16.5" customHeight="1">
      <c r="B9" s="32"/>
      <c r="E9" s="285" t="s">
        <v>190</v>
      </c>
      <c r="F9" s="287"/>
      <c r="G9" s="287"/>
      <c r="H9" s="287"/>
      <c r="L9" s="32"/>
    </row>
    <row r="10" spans="2:46" s="1" customFormat="1" ht="12" customHeight="1">
      <c r="B10" s="32"/>
      <c r="D10" s="27" t="s">
        <v>191</v>
      </c>
      <c r="L10" s="32"/>
    </row>
    <row r="11" spans="2:46" s="1" customFormat="1" ht="16.5" customHeight="1">
      <c r="B11" s="32"/>
      <c r="E11" s="248" t="s">
        <v>1212</v>
      </c>
      <c r="F11" s="287"/>
      <c r="G11" s="287"/>
      <c r="H11" s="287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27" t="s">
        <v>21</v>
      </c>
      <c r="J13" s="25" t="s">
        <v>3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49" t="str">
        <f>'Rekapitulace stavby'!AN8</f>
        <v>31. 7. 2025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26</v>
      </c>
      <c r="I16" s="27" t="s">
        <v>27</v>
      </c>
      <c r="J16" s="25" t="s">
        <v>3</v>
      </c>
      <c r="L16" s="32"/>
    </row>
    <row r="17" spans="2:12" s="1" customFormat="1" ht="18" customHeight="1">
      <c r="B17" s="32"/>
      <c r="E17" s="25" t="s">
        <v>28</v>
      </c>
      <c r="I17" s="27" t="s">
        <v>29</v>
      </c>
      <c r="J17" s="25" t="s">
        <v>3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30</v>
      </c>
      <c r="I19" s="27" t="s">
        <v>27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88" t="str">
        <f>'Rekapitulace stavby'!E14</f>
        <v>Vyplň údaj</v>
      </c>
      <c r="F20" s="254"/>
      <c r="G20" s="254"/>
      <c r="H20" s="254"/>
      <c r="I20" s="27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27</v>
      </c>
      <c r="J22" s="25" t="s">
        <v>3</v>
      </c>
      <c r="L22" s="32"/>
    </row>
    <row r="23" spans="2:12" s="1" customFormat="1" ht="18" customHeight="1">
      <c r="B23" s="32"/>
      <c r="E23" s="25" t="s">
        <v>33</v>
      </c>
      <c r="I23" s="27" t="s">
        <v>29</v>
      </c>
      <c r="J23" s="25" t="s">
        <v>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27</v>
      </c>
      <c r="J25" s="25" t="s">
        <v>3</v>
      </c>
      <c r="L25" s="32"/>
    </row>
    <row r="26" spans="2:12" s="1" customFormat="1" ht="18" customHeight="1">
      <c r="B26" s="32"/>
      <c r="E26" s="25" t="s">
        <v>33</v>
      </c>
      <c r="I26" s="27" t="s">
        <v>29</v>
      </c>
      <c r="J26" s="25" t="s">
        <v>3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71.25" customHeight="1">
      <c r="B29" s="91"/>
      <c r="E29" s="258" t="s">
        <v>37</v>
      </c>
      <c r="F29" s="258"/>
      <c r="G29" s="258"/>
      <c r="H29" s="258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ROUND(J88,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ROUND((SUM(BE88:BE129)),  2)</f>
        <v>0</v>
      </c>
      <c r="I35" s="93">
        <v>0.21</v>
      </c>
      <c r="J35" s="83">
        <f>ROUND(((SUM(BE88:BE129))*I35),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ROUND((SUM(BF88:BF129)),  2)</f>
        <v>0</v>
      </c>
      <c r="I36" s="93">
        <v>0.12</v>
      </c>
      <c r="J36" s="83">
        <f>ROUND(((SUM(BF88:BF129))*I36),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ROUND((SUM(BG88:BG129)),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ROUND((SUM(BH88:BH129)),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ROUND((SUM(BI88:BI129)),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118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17</v>
      </c>
      <c r="L49" s="32"/>
    </row>
    <row r="50" spans="2:47" s="1" customFormat="1" ht="16.5" customHeight="1">
      <c r="B50" s="32"/>
      <c r="E50" s="285" t="str">
        <f>E7</f>
        <v>FN Brno – Modernizace heliportů,Bohunice - RESERVE</v>
      </c>
      <c r="F50" s="286"/>
      <c r="G50" s="286"/>
      <c r="H50" s="286"/>
      <c r="L50" s="32"/>
    </row>
    <row r="51" spans="2:47" ht="12" customHeight="1">
      <c r="B51" s="20"/>
      <c r="C51" s="27" t="s">
        <v>116</v>
      </c>
      <c r="L51" s="20"/>
    </row>
    <row r="52" spans="2:47" s="1" customFormat="1" ht="16.5" customHeight="1">
      <c r="B52" s="32"/>
      <c r="E52" s="285" t="s">
        <v>190</v>
      </c>
      <c r="F52" s="287"/>
      <c r="G52" s="287"/>
      <c r="H52" s="287"/>
      <c r="L52" s="32"/>
    </row>
    <row r="53" spans="2:47" s="1" customFormat="1" ht="12" customHeight="1">
      <c r="B53" s="32"/>
      <c r="C53" s="27" t="s">
        <v>191</v>
      </c>
      <c r="L53" s="32"/>
    </row>
    <row r="54" spans="2:47" s="1" customFormat="1" ht="16.5" customHeight="1">
      <c r="B54" s="32"/>
      <c r="E54" s="248" t="str">
        <f>E11</f>
        <v>D7 - Slaboproud</v>
      </c>
      <c r="F54" s="287"/>
      <c r="G54" s="287"/>
      <c r="H54" s="28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22</v>
      </c>
      <c r="F56" s="25" t="str">
        <f>F14</f>
        <v>FN Brno- Bohunice</v>
      </c>
      <c r="I56" s="27" t="s">
        <v>24</v>
      </c>
      <c r="J56" s="49" t="str">
        <f>IF(J14="","",J14)</f>
        <v>31. 7. 2025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26</v>
      </c>
      <c r="F58" s="25" t="str">
        <f>E17</f>
        <v>FN Brmo</v>
      </c>
      <c r="I58" s="27" t="s">
        <v>32</v>
      </c>
      <c r="J58" s="30" t="str">
        <f>E23</f>
        <v>Techniserv, spol. s r.o.</v>
      </c>
      <c r="L58" s="32"/>
    </row>
    <row r="59" spans="2:47" s="1" customFormat="1" ht="25.7" customHeight="1">
      <c r="B59" s="32"/>
      <c r="C59" s="27" t="s">
        <v>30</v>
      </c>
      <c r="F59" s="25" t="str">
        <f>IF(E20="","",E20)</f>
        <v>Vyplň údaj</v>
      </c>
      <c r="I59" s="27" t="s">
        <v>35</v>
      </c>
      <c r="J59" s="30" t="str">
        <f>E26</f>
        <v>Techniserv, spol. s r.o.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119</v>
      </c>
      <c r="D61" s="94"/>
      <c r="E61" s="94"/>
      <c r="F61" s="94"/>
      <c r="G61" s="94"/>
      <c r="H61" s="94"/>
      <c r="I61" s="94"/>
      <c r="J61" s="101" t="s">
        <v>120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J88</f>
        <v>0</v>
      </c>
      <c r="L63" s="32"/>
      <c r="AU63" s="17" t="s">
        <v>121</v>
      </c>
    </row>
    <row r="64" spans="2:47" s="8" customFormat="1" ht="24.95" customHeight="1">
      <c r="B64" s="103"/>
      <c r="D64" s="104" t="s">
        <v>996</v>
      </c>
      <c r="E64" s="105"/>
      <c r="F64" s="105"/>
      <c r="G64" s="105"/>
      <c r="H64" s="105"/>
      <c r="I64" s="105"/>
      <c r="J64" s="106">
        <f>J89</f>
        <v>0</v>
      </c>
      <c r="L64" s="103"/>
    </row>
    <row r="65" spans="2:12" s="9" customFormat="1" ht="19.899999999999999" customHeight="1">
      <c r="B65" s="107"/>
      <c r="D65" s="108" t="s">
        <v>1149</v>
      </c>
      <c r="E65" s="109"/>
      <c r="F65" s="109"/>
      <c r="G65" s="109"/>
      <c r="H65" s="109"/>
      <c r="I65" s="109"/>
      <c r="J65" s="110">
        <f>J90</f>
        <v>0</v>
      </c>
      <c r="L65" s="107"/>
    </row>
    <row r="66" spans="2:12" s="9" customFormat="1" ht="19.899999999999999" customHeight="1">
      <c r="B66" s="107"/>
      <c r="D66" s="108" t="s">
        <v>998</v>
      </c>
      <c r="E66" s="109"/>
      <c r="F66" s="109"/>
      <c r="G66" s="109"/>
      <c r="H66" s="109"/>
      <c r="I66" s="109"/>
      <c r="J66" s="110">
        <f>J125</f>
        <v>0</v>
      </c>
      <c r="L66" s="107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129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17</v>
      </c>
      <c r="L75" s="32"/>
    </row>
    <row r="76" spans="2:12" s="1" customFormat="1" ht="16.5" customHeight="1">
      <c r="B76" s="32"/>
      <c r="E76" s="285" t="str">
        <f>E7</f>
        <v>FN Brno – Modernizace heliportů,Bohunice - RESERVE</v>
      </c>
      <c r="F76" s="286"/>
      <c r="G76" s="286"/>
      <c r="H76" s="286"/>
      <c r="L76" s="32"/>
    </row>
    <row r="77" spans="2:12" ht="12" customHeight="1">
      <c r="B77" s="20"/>
      <c r="C77" s="27" t="s">
        <v>116</v>
      </c>
      <c r="L77" s="20"/>
    </row>
    <row r="78" spans="2:12" s="1" customFormat="1" ht="16.5" customHeight="1">
      <c r="B78" s="32"/>
      <c r="E78" s="285" t="s">
        <v>190</v>
      </c>
      <c r="F78" s="287"/>
      <c r="G78" s="287"/>
      <c r="H78" s="287"/>
      <c r="L78" s="32"/>
    </row>
    <row r="79" spans="2:12" s="1" customFormat="1" ht="12" customHeight="1">
      <c r="B79" s="32"/>
      <c r="C79" s="27" t="s">
        <v>191</v>
      </c>
      <c r="L79" s="32"/>
    </row>
    <row r="80" spans="2:12" s="1" customFormat="1" ht="16.5" customHeight="1">
      <c r="B80" s="32"/>
      <c r="E80" s="248" t="str">
        <f>E11</f>
        <v>D7 - Slaboproud</v>
      </c>
      <c r="F80" s="287"/>
      <c r="G80" s="287"/>
      <c r="H80" s="287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22</v>
      </c>
      <c r="F82" s="25" t="str">
        <f>F14</f>
        <v>FN Brno- Bohunice</v>
      </c>
      <c r="I82" s="27" t="s">
        <v>24</v>
      </c>
      <c r="J82" s="49" t="str">
        <f>IF(J14="","",J14)</f>
        <v>31. 7. 2025</v>
      </c>
      <c r="L82" s="32"/>
    </row>
    <row r="83" spans="2:65" s="1" customFormat="1" ht="6.95" customHeight="1">
      <c r="B83" s="32"/>
      <c r="L83" s="32"/>
    </row>
    <row r="84" spans="2:65" s="1" customFormat="1" ht="25.7" customHeight="1">
      <c r="B84" s="32"/>
      <c r="C84" s="27" t="s">
        <v>26</v>
      </c>
      <c r="F84" s="25" t="str">
        <f>E17</f>
        <v>FN Brmo</v>
      </c>
      <c r="I84" s="27" t="s">
        <v>32</v>
      </c>
      <c r="J84" s="30" t="str">
        <f>E23</f>
        <v>Techniserv, spol. s r.o.</v>
      </c>
      <c r="L84" s="32"/>
    </row>
    <row r="85" spans="2:65" s="1" customFormat="1" ht="25.7" customHeight="1">
      <c r="B85" s="32"/>
      <c r="C85" s="27" t="s">
        <v>30</v>
      </c>
      <c r="F85" s="25" t="str">
        <f>IF(E20="","",E20)</f>
        <v>Vyplň údaj</v>
      </c>
      <c r="I85" s="27" t="s">
        <v>35</v>
      </c>
      <c r="J85" s="30" t="str">
        <f>E26</f>
        <v>Techniserv, spol. s r.o.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11"/>
      <c r="C87" s="112" t="s">
        <v>130</v>
      </c>
      <c r="D87" s="113" t="s">
        <v>57</v>
      </c>
      <c r="E87" s="113" t="s">
        <v>53</v>
      </c>
      <c r="F87" s="113" t="s">
        <v>54</v>
      </c>
      <c r="G87" s="113" t="s">
        <v>131</v>
      </c>
      <c r="H87" s="113" t="s">
        <v>132</v>
      </c>
      <c r="I87" s="113" t="s">
        <v>133</v>
      </c>
      <c r="J87" s="113" t="s">
        <v>120</v>
      </c>
      <c r="K87" s="114" t="s">
        <v>134</v>
      </c>
      <c r="L87" s="111"/>
      <c r="M87" s="56" t="s">
        <v>3</v>
      </c>
      <c r="N87" s="57" t="s">
        <v>42</v>
      </c>
      <c r="O87" s="57" t="s">
        <v>135</v>
      </c>
      <c r="P87" s="57" t="s">
        <v>136</v>
      </c>
      <c r="Q87" s="57" t="s">
        <v>137</v>
      </c>
      <c r="R87" s="57" t="s">
        <v>138</v>
      </c>
      <c r="S87" s="57" t="s">
        <v>139</v>
      </c>
      <c r="T87" s="58" t="s">
        <v>140</v>
      </c>
    </row>
    <row r="88" spans="2:65" s="1" customFormat="1" ht="22.9" customHeight="1">
      <c r="B88" s="32"/>
      <c r="C88" s="61" t="s">
        <v>141</v>
      </c>
      <c r="J88" s="115">
        <f>BK88</f>
        <v>0</v>
      </c>
      <c r="L88" s="32"/>
      <c r="M88" s="59"/>
      <c r="N88" s="50"/>
      <c r="O88" s="50"/>
      <c r="P88" s="116">
        <f>P89</f>
        <v>0</v>
      </c>
      <c r="Q88" s="50"/>
      <c r="R88" s="116">
        <f>R89</f>
        <v>0</v>
      </c>
      <c r="S88" s="50"/>
      <c r="T88" s="117">
        <f>T89</f>
        <v>0</v>
      </c>
      <c r="AT88" s="17" t="s">
        <v>71</v>
      </c>
      <c r="AU88" s="17" t="s">
        <v>121</v>
      </c>
      <c r="BK88" s="118">
        <f>BK89</f>
        <v>0</v>
      </c>
    </row>
    <row r="89" spans="2:65" s="11" customFormat="1" ht="25.9" customHeight="1">
      <c r="B89" s="119"/>
      <c r="D89" s="120" t="s">
        <v>71</v>
      </c>
      <c r="E89" s="121" t="s">
        <v>100</v>
      </c>
      <c r="F89" s="121" t="s">
        <v>3</v>
      </c>
      <c r="I89" s="122"/>
      <c r="J89" s="123">
        <f>BK89</f>
        <v>0</v>
      </c>
      <c r="L89" s="119"/>
      <c r="M89" s="124"/>
      <c r="P89" s="125">
        <f>P90+P125</f>
        <v>0</v>
      </c>
      <c r="R89" s="125">
        <f>R90+R125</f>
        <v>0</v>
      </c>
      <c r="T89" s="126">
        <f>T90+T125</f>
        <v>0</v>
      </c>
      <c r="AR89" s="120" t="s">
        <v>80</v>
      </c>
      <c r="AT89" s="127" t="s">
        <v>71</v>
      </c>
      <c r="AU89" s="127" t="s">
        <v>72</v>
      </c>
      <c r="AY89" s="120" t="s">
        <v>144</v>
      </c>
      <c r="BK89" s="128">
        <f>BK90+BK125</f>
        <v>0</v>
      </c>
    </row>
    <row r="90" spans="2:65" s="11" customFormat="1" ht="22.9" customHeight="1">
      <c r="B90" s="119"/>
      <c r="D90" s="120" t="s">
        <v>71</v>
      </c>
      <c r="E90" s="129" t="s">
        <v>86</v>
      </c>
      <c r="F90" s="129" t="s">
        <v>992</v>
      </c>
      <c r="I90" s="122"/>
      <c r="J90" s="130">
        <f>BK90</f>
        <v>0</v>
      </c>
      <c r="L90" s="119"/>
      <c r="M90" s="124"/>
      <c r="P90" s="125">
        <f>SUM(P91:P124)</f>
        <v>0</v>
      </c>
      <c r="R90" s="125">
        <f>SUM(R91:R124)</f>
        <v>0</v>
      </c>
      <c r="T90" s="126">
        <f>SUM(T91:T124)</f>
        <v>0</v>
      </c>
      <c r="AR90" s="120" t="s">
        <v>80</v>
      </c>
      <c r="AT90" s="127" t="s">
        <v>71</v>
      </c>
      <c r="AU90" s="127" t="s">
        <v>80</v>
      </c>
      <c r="AY90" s="120" t="s">
        <v>144</v>
      </c>
      <c r="BK90" s="128">
        <f>SUM(BK91:BK124)</f>
        <v>0</v>
      </c>
    </row>
    <row r="91" spans="2:65" s="1" customFormat="1" ht="37.9" customHeight="1">
      <c r="B91" s="131"/>
      <c r="C91" s="132" t="s">
        <v>80</v>
      </c>
      <c r="D91" s="132" t="s">
        <v>147</v>
      </c>
      <c r="E91" s="133" t="s">
        <v>1213</v>
      </c>
      <c r="F91" s="134" t="s">
        <v>1214</v>
      </c>
      <c r="G91" s="135" t="s">
        <v>712</v>
      </c>
      <c r="H91" s="136">
        <v>1</v>
      </c>
      <c r="I91" s="137"/>
      <c r="J91" s="138">
        <f>ROUND(I91*H91,2)</f>
        <v>0</v>
      </c>
      <c r="K91" s="134" t="s">
        <v>3</v>
      </c>
      <c r="L91" s="32"/>
      <c r="M91" s="139" t="s">
        <v>3</v>
      </c>
      <c r="N91" s="140" t="s">
        <v>43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166</v>
      </c>
      <c r="AT91" s="143" t="s">
        <v>147</v>
      </c>
      <c r="AU91" s="143" t="s">
        <v>82</v>
      </c>
      <c r="AY91" s="17" t="s">
        <v>144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7" t="s">
        <v>80</v>
      </c>
      <c r="BK91" s="144">
        <f>ROUND(I91*H91,2)</f>
        <v>0</v>
      </c>
      <c r="BL91" s="17" t="s">
        <v>166</v>
      </c>
      <c r="BM91" s="143" t="s">
        <v>82</v>
      </c>
    </row>
    <row r="92" spans="2:65" s="1" customFormat="1">
      <c r="B92" s="32"/>
      <c r="D92" s="149" t="s">
        <v>188</v>
      </c>
      <c r="F92" s="150" t="s">
        <v>1215</v>
      </c>
      <c r="I92" s="147"/>
      <c r="L92" s="32"/>
      <c r="M92" s="148"/>
      <c r="T92" s="53"/>
      <c r="AT92" s="17" t="s">
        <v>188</v>
      </c>
      <c r="AU92" s="17" t="s">
        <v>82</v>
      </c>
    </row>
    <row r="93" spans="2:65" s="1" customFormat="1" ht="21.75" customHeight="1">
      <c r="B93" s="131"/>
      <c r="C93" s="132" t="s">
        <v>82</v>
      </c>
      <c r="D93" s="132" t="s">
        <v>147</v>
      </c>
      <c r="E93" s="133" t="s">
        <v>1216</v>
      </c>
      <c r="F93" s="134" t="s">
        <v>1217</v>
      </c>
      <c r="G93" s="135" t="s">
        <v>712</v>
      </c>
      <c r="H93" s="136">
        <v>2</v>
      </c>
      <c r="I93" s="137"/>
      <c r="J93" s="138">
        <f>ROUND(I93*H93,2)</f>
        <v>0</v>
      </c>
      <c r="K93" s="134" t="s">
        <v>3</v>
      </c>
      <c r="L93" s="32"/>
      <c r="M93" s="139" t="s">
        <v>3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166</v>
      </c>
      <c r="AT93" s="143" t="s">
        <v>147</v>
      </c>
      <c r="AU93" s="143" t="s">
        <v>82</v>
      </c>
      <c r="AY93" s="17" t="s">
        <v>144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7" t="s">
        <v>80</v>
      </c>
      <c r="BK93" s="144">
        <f>ROUND(I93*H93,2)</f>
        <v>0</v>
      </c>
      <c r="BL93" s="17" t="s">
        <v>166</v>
      </c>
      <c r="BM93" s="143" t="s">
        <v>166</v>
      </c>
    </row>
    <row r="94" spans="2:65" s="1" customFormat="1">
      <c r="B94" s="32"/>
      <c r="D94" s="149" t="s">
        <v>188</v>
      </c>
      <c r="F94" s="150" t="s">
        <v>1215</v>
      </c>
      <c r="I94" s="147"/>
      <c r="L94" s="32"/>
      <c r="M94" s="148"/>
      <c r="T94" s="53"/>
      <c r="AT94" s="17" t="s">
        <v>188</v>
      </c>
      <c r="AU94" s="17" t="s">
        <v>82</v>
      </c>
    </row>
    <row r="95" spans="2:65" s="1" customFormat="1" ht="24.2" customHeight="1">
      <c r="B95" s="131"/>
      <c r="C95" s="132" t="s">
        <v>95</v>
      </c>
      <c r="D95" s="132" t="s">
        <v>147</v>
      </c>
      <c r="E95" s="133" t="s">
        <v>1218</v>
      </c>
      <c r="F95" s="134" t="s">
        <v>1219</v>
      </c>
      <c r="G95" s="135" t="s">
        <v>712</v>
      </c>
      <c r="H95" s="136">
        <v>1</v>
      </c>
      <c r="I95" s="137"/>
      <c r="J95" s="138">
        <f>ROUND(I95*H95,2)</f>
        <v>0</v>
      </c>
      <c r="K95" s="134" t="s">
        <v>3</v>
      </c>
      <c r="L95" s="32"/>
      <c r="M95" s="139" t="s">
        <v>3</v>
      </c>
      <c r="N95" s="140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166</v>
      </c>
      <c r="AT95" s="143" t="s">
        <v>147</v>
      </c>
      <c r="AU95" s="143" t="s">
        <v>82</v>
      </c>
      <c r="AY95" s="17" t="s">
        <v>144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80</v>
      </c>
      <c r="BK95" s="144">
        <f>ROUND(I95*H95,2)</f>
        <v>0</v>
      </c>
      <c r="BL95" s="17" t="s">
        <v>166</v>
      </c>
      <c r="BM95" s="143" t="s">
        <v>177</v>
      </c>
    </row>
    <row r="96" spans="2:65" s="1" customFormat="1">
      <c r="B96" s="32"/>
      <c r="D96" s="149" t="s">
        <v>188</v>
      </c>
      <c r="F96" s="150" t="s">
        <v>1215</v>
      </c>
      <c r="I96" s="147"/>
      <c r="L96" s="32"/>
      <c r="M96" s="148"/>
      <c r="T96" s="53"/>
      <c r="AT96" s="17" t="s">
        <v>188</v>
      </c>
      <c r="AU96" s="17" t="s">
        <v>82</v>
      </c>
    </row>
    <row r="97" spans="2:65" s="1" customFormat="1" ht="24.2" customHeight="1">
      <c r="B97" s="131"/>
      <c r="C97" s="132" t="s">
        <v>166</v>
      </c>
      <c r="D97" s="132" t="s">
        <v>147</v>
      </c>
      <c r="E97" s="133" t="s">
        <v>1220</v>
      </c>
      <c r="F97" s="134" t="s">
        <v>1221</v>
      </c>
      <c r="G97" s="135" t="s">
        <v>712</v>
      </c>
      <c r="H97" s="136">
        <v>2</v>
      </c>
      <c r="I97" s="137"/>
      <c r="J97" s="138">
        <f>ROUND(I97*H97,2)</f>
        <v>0</v>
      </c>
      <c r="K97" s="134" t="s">
        <v>3</v>
      </c>
      <c r="L97" s="32"/>
      <c r="M97" s="139" t="s">
        <v>3</v>
      </c>
      <c r="N97" s="140" t="s">
        <v>43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166</v>
      </c>
      <c r="AT97" s="143" t="s">
        <v>147</v>
      </c>
      <c r="AU97" s="143" t="s">
        <v>82</v>
      </c>
      <c r="AY97" s="17" t="s">
        <v>144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80</v>
      </c>
      <c r="BK97" s="144">
        <f>ROUND(I97*H97,2)</f>
        <v>0</v>
      </c>
      <c r="BL97" s="17" t="s">
        <v>166</v>
      </c>
      <c r="BM97" s="143" t="s">
        <v>239</v>
      </c>
    </row>
    <row r="98" spans="2:65" s="1" customFormat="1">
      <c r="B98" s="32"/>
      <c r="D98" s="149" t="s">
        <v>188</v>
      </c>
      <c r="F98" s="150" t="s">
        <v>1222</v>
      </c>
      <c r="I98" s="147"/>
      <c r="L98" s="32"/>
      <c r="M98" s="148"/>
      <c r="T98" s="53"/>
      <c r="AT98" s="17" t="s">
        <v>188</v>
      </c>
      <c r="AU98" s="17" t="s">
        <v>82</v>
      </c>
    </row>
    <row r="99" spans="2:65" s="1" customFormat="1" ht="66.75" customHeight="1">
      <c r="B99" s="131"/>
      <c r="C99" s="132" t="s">
        <v>143</v>
      </c>
      <c r="D99" s="132" t="s">
        <v>147</v>
      </c>
      <c r="E99" s="133" t="s">
        <v>1223</v>
      </c>
      <c r="F99" s="134" t="s">
        <v>1224</v>
      </c>
      <c r="G99" s="135" t="s">
        <v>209</v>
      </c>
      <c r="H99" s="136">
        <v>130</v>
      </c>
      <c r="I99" s="137"/>
      <c r="J99" s="138">
        <f>ROUND(I99*H99,2)</f>
        <v>0</v>
      </c>
      <c r="K99" s="134" t="s">
        <v>3</v>
      </c>
      <c r="L99" s="32"/>
      <c r="M99" s="139" t="s">
        <v>3</v>
      </c>
      <c r="N99" s="14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166</v>
      </c>
      <c r="AT99" s="143" t="s">
        <v>147</v>
      </c>
      <c r="AU99" s="143" t="s">
        <v>82</v>
      </c>
      <c r="AY99" s="17" t="s">
        <v>144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80</v>
      </c>
      <c r="BK99" s="144">
        <f>ROUND(I99*H99,2)</f>
        <v>0</v>
      </c>
      <c r="BL99" s="17" t="s">
        <v>166</v>
      </c>
      <c r="BM99" s="143" t="s">
        <v>252</v>
      </c>
    </row>
    <row r="100" spans="2:65" s="1" customFormat="1">
      <c r="B100" s="32"/>
      <c r="D100" s="149" t="s">
        <v>188</v>
      </c>
      <c r="F100" s="150" t="s">
        <v>1225</v>
      </c>
      <c r="I100" s="147"/>
      <c r="L100" s="32"/>
      <c r="M100" s="148"/>
      <c r="T100" s="53"/>
      <c r="AT100" s="17" t="s">
        <v>188</v>
      </c>
      <c r="AU100" s="17" t="s">
        <v>82</v>
      </c>
    </row>
    <row r="101" spans="2:65" s="1" customFormat="1" ht="24.2" customHeight="1">
      <c r="B101" s="131"/>
      <c r="C101" s="132" t="s">
        <v>177</v>
      </c>
      <c r="D101" s="132" t="s">
        <v>147</v>
      </c>
      <c r="E101" s="133" t="s">
        <v>1226</v>
      </c>
      <c r="F101" s="134" t="s">
        <v>1227</v>
      </c>
      <c r="G101" s="135" t="s">
        <v>712</v>
      </c>
      <c r="H101" s="136">
        <v>2</v>
      </c>
      <c r="I101" s="137"/>
      <c r="J101" s="138">
        <f>ROUND(I101*H101,2)</f>
        <v>0</v>
      </c>
      <c r="K101" s="134" t="s">
        <v>3</v>
      </c>
      <c r="L101" s="32"/>
      <c r="M101" s="139" t="s">
        <v>3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166</v>
      </c>
      <c r="AT101" s="143" t="s">
        <v>147</v>
      </c>
      <c r="AU101" s="143" t="s">
        <v>82</v>
      </c>
      <c r="AY101" s="17" t="s">
        <v>144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80</v>
      </c>
      <c r="BK101" s="144">
        <f>ROUND(I101*H101,2)</f>
        <v>0</v>
      </c>
      <c r="BL101" s="17" t="s">
        <v>166</v>
      </c>
      <c r="BM101" s="143" t="s">
        <v>9</v>
      </c>
    </row>
    <row r="102" spans="2:65" s="1" customFormat="1">
      <c r="B102" s="32"/>
      <c r="D102" s="149" t="s">
        <v>188</v>
      </c>
      <c r="F102" s="150" t="s">
        <v>1215</v>
      </c>
      <c r="I102" s="147"/>
      <c r="L102" s="32"/>
      <c r="M102" s="148"/>
      <c r="T102" s="53"/>
      <c r="AT102" s="17" t="s">
        <v>188</v>
      </c>
      <c r="AU102" s="17" t="s">
        <v>82</v>
      </c>
    </row>
    <row r="103" spans="2:65" s="1" customFormat="1" ht="33" customHeight="1">
      <c r="B103" s="131"/>
      <c r="C103" s="132" t="s">
        <v>181</v>
      </c>
      <c r="D103" s="132" t="s">
        <v>147</v>
      </c>
      <c r="E103" s="133" t="s">
        <v>1228</v>
      </c>
      <c r="F103" s="134" t="s">
        <v>1229</v>
      </c>
      <c r="G103" s="135" t="s">
        <v>712</v>
      </c>
      <c r="H103" s="136">
        <v>1</v>
      </c>
      <c r="I103" s="137"/>
      <c r="J103" s="138">
        <f>ROUND(I103*H103,2)</f>
        <v>0</v>
      </c>
      <c r="K103" s="134" t="s">
        <v>3</v>
      </c>
      <c r="L103" s="32"/>
      <c r="M103" s="139" t="s">
        <v>3</v>
      </c>
      <c r="N103" s="14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166</v>
      </c>
      <c r="AT103" s="143" t="s">
        <v>147</v>
      </c>
      <c r="AU103" s="143" t="s">
        <v>82</v>
      </c>
      <c r="AY103" s="17" t="s">
        <v>144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80</v>
      </c>
      <c r="BK103" s="144">
        <f>ROUND(I103*H103,2)</f>
        <v>0</v>
      </c>
      <c r="BL103" s="17" t="s">
        <v>166</v>
      </c>
      <c r="BM103" s="143" t="s">
        <v>273</v>
      </c>
    </row>
    <row r="104" spans="2:65" s="1" customFormat="1">
      <c r="B104" s="32"/>
      <c r="D104" s="149" t="s">
        <v>188</v>
      </c>
      <c r="F104" s="150" t="s">
        <v>1222</v>
      </c>
      <c r="I104" s="147"/>
      <c r="L104" s="32"/>
      <c r="M104" s="148"/>
      <c r="T104" s="53"/>
      <c r="AT104" s="17" t="s">
        <v>188</v>
      </c>
      <c r="AU104" s="17" t="s">
        <v>82</v>
      </c>
    </row>
    <row r="105" spans="2:65" s="1" customFormat="1" ht="37.9" customHeight="1">
      <c r="B105" s="131"/>
      <c r="C105" s="132" t="s">
        <v>239</v>
      </c>
      <c r="D105" s="132" t="s">
        <v>147</v>
      </c>
      <c r="E105" s="133" t="s">
        <v>1230</v>
      </c>
      <c r="F105" s="134" t="s">
        <v>1231</v>
      </c>
      <c r="G105" s="135" t="s">
        <v>712</v>
      </c>
      <c r="H105" s="136">
        <v>1</v>
      </c>
      <c r="I105" s="137"/>
      <c r="J105" s="138">
        <f>ROUND(I105*H105,2)</f>
        <v>0</v>
      </c>
      <c r="K105" s="134" t="s">
        <v>3</v>
      </c>
      <c r="L105" s="32"/>
      <c r="M105" s="139" t="s">
        <v>3</v>
      </c>
      <c r="N105" s="140" t="s">
        <v>43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166</v>
      </c>
      <c r="AT105" s="143" t="s">
        <v>147</v>
      </c>
      <c r="AU105" s="143" t="s">
        <v>82</v>
      </c>
      <c r="AY105" s="17" t="s">
        <v>144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80</v>
      </c>
      <c r="BK105" s="144">
        <f>ROUND(I105*H105,2)</f>
        <v>0</v>
      </c>
      <c r="BL105" s="17" t="s">
        <v>166</v>
      </c>
      <c r="BM105" s="143" t="s">
        <v>286</v>
      </c>
    </row>
    <row r="106" spans="2:65" s="1" customFormat="1">
      <c r="B106" s="32"/>
      <c r="D106" s="149" t="s">
        <v>188</v>
      </c>
      <c r="F106" s="150" t="s">
        <v>1215</v>
      </c>
      <c r="I106" s="147"/>
      <c r="L106" s="32"/>
      <c r="M106" s="148"/>
      <c r="T106" s="53"/>
      <c r="AT106" s="17" t="s">
        <v>188</v>
      </c>
      <c r="AU106" s="17" t="s">
        <v>82</v>
      </c>
    </row>
    <row r="107" spans="2:65" s="1" customFormat="1" ht="44.25" customHeight="1">
      <c r="B107" s="131"/>
      <c r="C107" s="132" t="s">
        <v>237</v>
      </c>
      <c r="D107" s="132" t="s">
        <v>147</v>
      </c>
      <c r="E107" s="133" t="s">
        <v>1232</v>
      </c>
      <c r="F107" s="134" t="s">
        <v>1233</v>
      </c>
      <c r="G107" s="135" t="s">
        <v>150</v>
      </c>
      <c r="H107" s="136">
        <v>1</v>
      </c>
      <c r="I107" s="137"/>
      <c r="J107" s="138">
        <f>ROUND(I107*H107,2)</f>
        <v>0</v>
      </c>
      <c r="K107" s="134" t="s">
        <v>3</v>
      </c>
      <c r="L107" s="32"/>
      <c r="M107" s="139" t="s">
        <v>3</v>
      </c>
      <c r="N107" s="140" t="s">
        <v>43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166</v>
      </c>
      <c r="AT107" s="143" t="s">
        <v>147</v>
      </c>
      <c r="AU107" s="143" t="s">
        <v>82</v>
      </c>
      <c r="AY107" s="17" t="s">
        <v>144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80</v>
      </c>
      <c r="BK107" s="144">
        <f>ROUND(I107*H107,2)</f>
        <v>0</v>
      </c>
      <c r="BL107" s="17" t="s">
        <v>166</v>
      </c>
      <c r="BM107" s="143" t="s">
        <v>297</v>
      </c>
    </row>
    <row r="108" spans="2:65" s="1" customFormat="1">
      <c r="B108" s="32"/>
      <c r="D108" s="149" t="s">
        <v>188</v>
      </c>
      <c r="F108" s="150" t="s">
        <v>1123</v>
      </c>
      <c r="I108" s="147"/>
      <c r="L108" s="32"/>
      <c r="M108" s="148"/>
      <c r="T108" s="53"/>
      <c r="AT108" s="17" t="s">
        <v>188</v>
      </c>
      <c r="AU108" s="17" t="s">
        <v>82</v>
      </c>
    </row>
    <row r="109" spans="2:65" s="1" customFormat="1" ht="37.9" customHeight="1">
      <c r="B109" s="131"/>
      <c r="C109" s="132" t="s">
        <v>252</v>
      </c>
      <c r="D109" s="132" t="s">
        <v>147</v>
      </c>
      <c r="E109" s="133" t="s">
        <v>1234</v>
      </c>
      <c r="F109" s="134" t="s">
        <v>1235</v>
      </c>
      <c r="G109" s="135" t="s">
        <v>712</v>
      </c>
      <c r="H109" s="136">
        <v>2</v>
      </c>
      <c r="I109" s="137"/>
      <c r="J109" s="138">
        <f>ROUND(I109*H109,2)</f>
        <v>0</v>
      </c>
      <c r="K109" s="134" t="s">
        <v>3</v>
      </c>
      <c r="L109" s="32"/>
      <c r="M109" s="139" t="s">
        <v>3</v>
      </c>
      <c r="N109" s="14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166</v>
      </c>
      <c r="AT109" s="143" t="s">
        <v>147</v>
      </c>
      <c r="AU109" s="143" t="s">
        <v>82</v>
      </c>
      <c r="AY109" s="17" t="s">
        <v>144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80</v>
      </c>
      <c r="BK109" s="144">
        <f>ROUND(I109*H109,2)</f>
        <v>0</v>
      </c>
      <c r="BL109" s="17" t="s">
        <v>166</v>
      </c>
      <c r="BM109" s="143" t="s">
        <v>308</v>
      </c>
    </row>
    <row r="110" spans="2:65" s="1" customFormat="1">
      <c r="B110" s="32"/>
      <c r="D110" s="149" t="s">
        <v>188</v>
      </c>
      <c r="F110" s="150" t="s">
        <v>1123</v>
      </c>
      <c r="I110" s="147"/>
      <c r="L110" s="32"/>
      <c r="M110" s="148"/>
      <c r="T110" s="53"/>
      <c r="AT110" s="17" t="s">
        <v>188</v>
      </c>
      <c r="AU110" s="17" t="s">
        <v>82</v>
      </c>
    </row>
    <row r="111" spans="2:65" s="1" customFormat="1" ht="24.2" customHeight="1">
      <c r="B111" s="131"/>
      <c r="C111" s="132" t="s">
        <v>258</v>
      </c>
      <c r="D111" s="132" t="s">
        <v>147</v>
      </c>
      <c r="E111" s="133" t="s">
        <v>1236</v>
      </c>
      <c r="F111" s="134" t="s">
        <v>1237</v>
      </c>
      <c r="G111" s="135" t="s">
        <v>209</v>
      </c>
      <c r="H111" s="136">
        <v>30</v>
      </c>
      <c r="I111" s="137"/>
      <c r="J111" s="138">
        <f>ROUND(I111*H111,2)</f>
        <v>0</v>
      </c>
      <c r="K111" s="134" t="s">
        <v>3</v>
      </c>
      <c r="L111" s="32"/>
      <c r="M111" s="139" t="s">
        <v>3</v>
      </c>
      <c r="N111" s="140" t="s">
        <v>43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166</v>
      </c>
      <c r="AT111" s="143" t="s">
        <v>147</v>
      </c>
      <c r="AU111" s="143" t="s">
        <v>82</v>
      </c>
      <c r="AY111" s="17" t="s">
        <v>144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7" t="s">
        <v>80</v>
      </c>
      <c r="BK111" s="144">
        <f>ROUND(I111*H111,2)</f>
        <v>0</v>
      </c>
      <c r="BL111" s="17" t="s">
        <v>166</v>
      </c>
      <c r="BM111" s="143" t="s">
        <v>323</v>
      </c>
    </row>
    <row r="112" spans="2:65" s="1" customFormat="1">
      <c r="B112" s="32"/>
      <c r="D112" s="149" t="s">
        <v>188</v>
      </c>
      <c r="F112" s="150" t="s">
        <v>1225</v>
      </c>
      <c r="I112" s="147"/>
      <c r="L112" s="32"/>
      <c r="M112" s="148"/>
      <c r="T112" s="53"/>
      <c r="AT112" s="17" t="s">
        <v>188</v>
      </c>
      <c r="AU112" s="17" t="s">
        <v>82</v>
      </c>
    </row>
    <row r="113" spans="2:65" s="1" customFormat="1" ht="24.2" customHeight="1">
      <c r="B113" s="131"/>
      <c r="C113" s="132" t="s">
        <v>9</v>
      </c>
      <c r="D113" s="132" t="s">
        <v>147</v>
      </c>
      <c r="E113" s="133" t="s">
        <v>1238</v>
      </c>
      <c r="F113" s="134" t="s">
        <v>1239</v>
      </c>
      <c r="G113" s="135" t="s">
        <v>209</v>
      </c>
      <c r="H113" s="136">
        <v>10</v>
      </c>
      <c r="I113" s="137"/>
      <c r="J113" s="138">
        <f>ROUND(I113*H113,2)</f>
        <v>0</v>
      </c>
      <c r="K113" s="134" t="s">
        <v>3</v>
      </c>
      <c r="L113" s="32"/>
      <c r="M113" s="139" t="s">
        <v>3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166</v>
      </c>
      <c r="AT113" s="143" t="s">
        <v>147</v>
      </c>
      <c r="AU113" s="143" t="s">
        <v>82</v>
      </c>
      <c r="AY113" s="17" t="s">
        <v>144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80</v>
      </c>
      <c r="BK113" s="144">
        <f>ROUND(I113*H113,2)</f>
        <v>0</v>
      </c>
      <c r="BL113" s="17" t="s">
        <v>166</v>
      </c>
      <c r="BM113" s="143" t="s">
        <v>334</v>
      </c>
    </row>
    <row r="114" spans="2:65" s="1" customFormat="1">
      <c r="B114" s="32"/>
      <c r="D114" s="149" t="s">
        <v>188</v>
      </c>
      <c r="F114" s="150" t="s">
        <v>1222</v>
      </c>
      <c r="I114" s="147"/>
      <c r="L114" s="32"/>
      <c r="M114" s="148"/>
      <c r="T114" s="53"/>
      <c r="AT114" s="17" t="s">
        <v>188</v>
      </c>
      <c r="AU114" s="17" t="s">
        <v>82</v>
      </c>
    </row>
    <row r="115" spans="2:65" s="1" customFormat="1" ht="24.2" customHeight="1">
      <c r="B115" s="131"/>
      <c r="C115" s="132" t="s">
        <v>268</v>
      </c>
      <c r="D115" s="132" t="s">
        <v>147</v>
      </c>
      <c r="E115" s="133" t="s">
        <v>1240</v>
      </c>
      <c r="F115" s="134" t="s">
        <v>1241</v>
      </c>
      <c r="G115" s="135" t="s">
        <v>209</v>
      </c>
      <c r="H115" s="136">
        <v>5</v>
      </c>
      <c r="I115" s="137"/>
      <c r="J115" s="138">
        <f>ROUND(I115*H115,2)</f>
        <v>0</v>
      </c>
      <c r="K115" s="134" t="s">
        <v>3</v>
      </c>
      <c r="L115" s="32"/>
      <c r="M115" s="139" t="s">
        <v>3</v>
      </c>
      <c r="N115" s="140" t="s">
        <v>43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166</v>
      </c>
      <c r="AT115" s="143" t="s">
        <v>147</v>
      </c>
      <c r="AU115" s="143" t="s">
        <v>82</v>
      </c>
      <c r="AY115" s="17" t="s">
        <v>144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80</v>
      </c>
      <c r="BK115" s="144">
        <f>ROUND(I115*H115,2)</f>
        <v>0</v>
      </c>
      <c r="BL115" s="17" t="s">
        <v>166</v>
      </c>
      <c r="BM115" s="143" t="s">
        <v>347</v>
      </c>
    </row>
    <row r="116" spans="2:65" s="1" customFormat="1">
      <c r="B116" s="32"/>
      <c r="D116" s="149" t="s">
        <v>188</v>
      </c>
      <c r="F116" s="150" t="s">
        <v>1225</v>
      </c>
      <c r="I116" s="147"/>
      <c r="L116" s="32"/>
      <c r="M116" s="148"/>
      <c r="T116" s="53"/>
      <c r="AT116" s="17" t="s">
        <v>188</v>
      </c>
      <c r="AU116" s="17" t="s">
        <v>82</v>
      </c>
    </row>
    <row r="117" spans="2:65" s="1" customFormat="1" ht="16.5" customHeight="1">
      <c r="B117" s="131"/>
      <c r="C117" s="132" t="s">
        <v>273</v>
      </c>
      <c r="D117" s="132" t="s">
        <v>147</v>
      </c>
      <c r="E117" s="133" t="s">
        <v>1242</v>
      </c>
      <c r="F117" s="134" t="s">
        <v>1243</v>
      </c>
      <c r="G117" s="135" t="s">
        <v>712</v>
      </c>
      <c r="H117" s="136">
        <v>1</v>
      </c>
      <c r="I117" s="137"/>
      <c r="J117" s="138">
        <f>ROUND(I117*H117,2)</f>
        <v>0</v>
      </c>
      <c r="K117" s="134" t="s">
        <v>3</v>
      </c>
      <c r="L117" s="32"/>
      <c r="M117" s="139" t="s">
        <v>3</v>
      </c>
      <c r="N117" s="140" t="s">
        <v>43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166</v>
      </c>
      <c r="AT117" s="143" t="s">
        <v>147</v>
      </c>
      <c r="AU117" s="143" t="s">
        <v>82</v>
      </c>
      <c r="AY117" s="17" t="s">
        <v>144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80</v>
      </c>
      <c r="BK117" s="144">
        <f>ROUND(I117*H117,2)</f>
        <v>0</v>
      </c>
      <c r="BL117" s="17" t="s">
        <v>166</v>
      </c>
      <c r="BM117" s="143" t="s">
        <v>358</v>
      </c>
    </row>
    <row r="118" spans="2:65" s="1" customFormat="1" ht="16.5" customHeight="1">
      <c r="B118" s="131"/>
      <c r="C118" s="132" t="s">
        <v>280</v>
      </c>
      <c r="D118" s="132" t="s">
        <v>147</v>
      </c>
      <c r="E118" s="133" t="s">
        <v>1244</v>
      </c>
      <c r="F118" s="134" t="s">
        <v>1245</v>
      </c>
      <c r="G118" s="135" t="s">
        <v>712</v>
      </c>
      <c r="H118" s="136">
        <v>1</v>
      </c>
      <c r="I118" s="137"/>
      <c r="J118" s="138">
        <f>ROUND(I118*H118,2)</f>
        <v>0</v>
      </c>
      <c r="K118" s="134" t="s">
        <v>3</v>
      </c>
      <c r="L118" s="32"/>
      <c r="M118" s="139" t="s">
        <v>3</v>
      </c>
      <c r="N118" s="140" t="s">
        <v>43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166</v>
      </c>
      <c r="AT118" s="143" t="s">
        <v>147</v>
      </c>
      <c r="AU118" s="143" t="s">
        <v>82</v>
      </c>
      <c r="AY118" s="17" t="s">
        <v>144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80</v>
      </c>
      <c r="BK118" s="144">
        <f>ROUND(I118*H118,2)</f>
        <v>0</v>
      </c>
      <c r="BL118" s="17" t="s">
        <v>166</v>
      </c>
      <c r="BM118" s="143" t="s">
        <v>373</v>
      </c>
    </row>
    <row r="119" spans="2:65" s="1" customFormat="1" ht="16.5" customHeight="1">
      <c r="B119" s="131"/>
      <c r="C119" s="132" t="s">
        <v>286</v>
      </c>
      <c r="D119" s="132" t="s">
        <v>147</v>
      </c>
      <c r="E119" s="133" t="s">
        <v>1246</v>
      </c>
      <c r="F119" s="134" t="s">
        <v>1247</v>
      </c>
      <c r="G119" s="135" t="s">
        <v>712</v>
      </c>
      <c r="H119" s="136">
        <v>8</v>
      </c>
      <c r="I119" s="137"/>
      <c r="J119" s="138">
        <f>ROUND(I119*H119,2)</f>
        <v>0</v>
      </c>
      <c r="K119" s="134" t="s">
        <v>3</v>
      </c>
      <c r="L119" s="32"/>
      <c r="M119" s="139" t="s">
        <v>3</v>
      </c>
      <c r="N119" s="140" t="s">
        <v>43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166</v>
      </c>
      <c r="AT119" s="143" t="s">
        <v>147</v>
      </c>
      <c r="AU119" s="143" t="s">
        <v>82</v>
      </c>
      <c r="AY119" s="17" t="s">
        <v>144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80</v>
      </c>
      <c r="BK119" s="144">
        <f>ROUND(I119*H119,2)</f>
        <v>0</v>
      </c>
      <c r="BL119" s="17" t="s">
        <v>166</v>
      </c>
      <c r="BM119" s="143" t="s">
        <v>338</v>
      </c>
    </row>
    <row r="120" spans="2:65" s="1" customFormat="1" ht="21.75" customHeight="1">
      <c r="B120" s="131"/>
      <c r="C120" s="132" t="s">
        <v>291</v>
      </c>
      <c r="D120" s="132" t="s">
        <v>147</v>
      </c>
      <c r="E120" s="133" t="s">
        <v>1248</v>
      </c>
      <c r="F120" s="134" t="s">
        <v>1249</v>
      </c>
      <c r="G120" s="135" t="s">
        <v>242</v>
      </c>
      <c r="H120" s="136">
        <v>15</v>
      </c>
      <c r="I120" s="137"/>
      <c r="J120" s="138">
        <f>ROUND(I120*H120,2)</f>
        <v>0</v>
      </c>
      <c r="K120" s="134" t="s">
        <v>3</v>
      </c>
      <c r="L120" s="32"/>
      <c r="M120" s="139" t="s">
        <v>3</v>
      </c>
      <c r="N120" s="140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166</v>
      </c>
      <c r="AT120" s="143" t="s">
        <v>147</v>
      </c>
      <c r="AU120" s="143" t="s">
        <v>82</v>
      </c>
      <c r="AY120" s="17" t="s">
        <v>144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80</v>
      </c>
      <c r="BK120" s="144">
        <f>ROUND(I120*H120,2)</f>
        <v>0</v>
      </c>
      <c r="BL120" s="17" t="s">
        <v>166</v>
      </c>
      <c r="BM120" s="143" t="s">
        <v>392</v>
      </c>
    </row>
    <row r="121" spans="2:65" s="1" customFormat="1">
      <c r="B121" s="32"/>
      <c r="D121" s="149" t="s">
        <v>188</v>
      </c>
      <c r="F121" s="150" t="s">
        <v>1225</v>
      </c>
      <c r="I121" s="147"/>
      <c r="L121" s="32"/>
      <c r="M121" s="148"/>
      <c r="T121" s="53"/>
      <c r="AT121" s="17" t="s">
        <v>188</v>
      </c>
      <c r="AU121" s="17" t="s">
        <v>82</v>
      </c>
    </row>
    <row r="122" spans="2:65" s="1" customFormat="1" ht="16.5" customHeight="1">
      <c r="B122" s="131"/>
      <c r="C122" s="132" t="s">
        <v>297</v>
      </c>
      <c r="D122" s="132" t="s">
        <v>147</v>
      </c>
      <c r="E122" s="133" t="s">
        <v>1250</v>
      </c>
      <c r="F122" s="134" t="s">
        <v>1206</v>
      </c>
      <c r="G122" s="135" t="s">
        <v>712</v>
      </c>
      <c r="H122" s="136">
        <v>5</v>
      </c>
      <c r="I122" s="137"/>
      <c r="J122" s="138">
        <f>ROUND(I122*H122,2)</f>
        <v>0</v>
      </c>
      <c r="K122" s="134" t="s">
        <v>3</v>
      </c>
      <c r="L122" s="32"/>
      <c r="M122" s="139" t="s">
        <v>3</v>
      </c>
      <c r="N122" s="140" t="s">
        <v>43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166</v>
      </c>
      <c r="AT122" s="143" t="s">
        <v>147</v>
      </c>
      <c r="AU122" s="143" t="s">
        <v>82</v>
      </c>
      <c r="AY122" s="17" t="s">
        <v>144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80</v>
      </c>
      <c r="BK122" s="144">
        <f>ROUND(I122*H122,2)</f>
        <v>0</v>
      </c>
      <c r="BL122" s="17" t="s">
        <v>166</v>
      </c>
      <c r="BM122" s="143" t="s">
        <v>402</v>
      </c>
    </row>
    <row r="123" spans="2:65" s="1" customFormat="1">
      <c r="B123" s="32"/>
      <c r="D123" s="149" t="s">
        <v>188</v>
      </c>
      <c r="F123" s="150" t="s">
        <v>1225</v>
      </c>
      <c r="I123" s="147"/>
      <c r="L123" s="32"/>
      <c r="M123" s="148"/>
      <c r="T123" s="53"/>
      <c r="AT123" s="17" t="s">
        <v>188</v>
      </c>
      <c r="AU123" s="17" t="s">
        <v>82</v>
      </c>
    </row>
    <row r="124" spans="2:65" s="1" customFormat="1" ht="16.5" customHeight="1">
      <c r="B124" s="131"/>
      <c r="C124" s="132" t="s">
        <v>302</v>
      </c>
      <c r="D124" s="132" t="s">
        <v>147</v>
      </c>
      <c r="E124" s="133" t="s">
        <v>1251</v>
      </c>
      <c r="F124" s="134" t="s">
        <v>1119</v>
      </c>
      <c r="G124" s="135" t="s">
        <v>712</v>
      </c>
      <c r="H124" s="136">
        <v>1</v>
      </c>
      <c r="I124" s="137"/>
      <c r="J124" s="138">
        <f>ROUND(I124*H124,2)</f>
        <v>0</v>
      </c>
      <c r="K124" s="134" t="s">
        <v>3</v>
      </c>
      <c r="L124" s="32"/>
      <c r="M124" s="139" t="s">
        <v>3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166</v>
      </c>
      <c r="AT124" s="143" t="s">
        <v>147</v>
      </c>
      <c r="AU124" s="143" t="s">
        <v>82</v>
      </c>
      <c r="AY124" s="17" t="s">
        <v>144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80</v>
      </c>
      <c r="BK124" s="144">
        <f>ROUND(I124*H124,2)</f>
        <v>0</v>
      </c>
      <c r="BL124" s="17" t="s">
        <v>166</v>
      </c>
      <c r="BM124" s="143" t="s">
        <v>411</v>
      </c>
    </row>
    <row r="125" spans="2:65" s="11" customFormat="1" ht="22.9" customHeight="1">
      <c r="B125" s="119"/>
      <c r="D125" s="120" t="s">
        <v>71</v>
      </c>
      <c r="E125" s="129" t="s">
        <v>90</v>
      </c>
      <c r="F125" s="129" t="s">
        <v>945</v>
      </c>
      <c r="I125" s="122"/>
      <c r="J125" s="130">
        <f>BK125</f>
        <v>0</v>
      </c>
      <c r="L125" s="119"/>
      <c r="M125" s="124"/>
      <c r="P125" s="125">
        <f>SUM(P126:P129)</f>
        <v>0</v>
      </c>
      <c r="R125" s="125">
        <f>SUM(R126:R129)</f>
        <v>0</v>
      </c>
      <c r="T125" s="126">
        <f>SUM(T126:T129)</f>
        <v>0</v>
      </c>
      <c r="AR125" s="120" t="s">
        <v>80</v>
      </c>
      <c r="AT125" s="127" t="s">
        <v>71</v>
      </c>
      <c r="AU125" s="127" t="s">
        <v>80</v>
      </c>
      <c r="AY125" s="120" t="s">
        <v>144</v>
      </c>
      <c r="BK125" s="128">
        <f>SUM(BK126:BK129)</f>
        <v>0</v>
      </c>
    </row>
    <row r="126" spans="2:65" s="1" customFormat="1" ht="16.5" customHeight="1">
      <c r="B126" s="131"/>
      <c r="C126" s="132" t="s">
        <v>308</v>
      </c>
      <c r="D126" s="132" t="s">
        <v>147</v>
      </c>
      <c r="E126" s="133" t="s">
        <v>1252</v>
      </c>
      <c r="F126" s="134" t="s">
        <v>1074</v>
      </c>
      <c r="G126" s="135" t="s">
        <v>712</v>
      </c>
      <c r="H126" s="136">
        <v>1</v>
      </c>
      <c r="I126" s="137"/>
      <c r="J126" s="138">
        <f>ROUND(I126*H126,2)</f>
        <v>0</v>
      </c>
      <c r="K126" s="134" t="s">
        <v>3</v>
      </c>
      <c r="L126" s="32"/>
      <c r="M126" s="139" t="s">
        <v>3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166</v>
      </c>
      <c r="AT126" s="143" t="s">
        <v>147</v>
      </c>
      <c r="AU126" s="143" t="s">
        <v>82</v>
      </c>
      <c r="AY126" s="17" t="s">
        <v>144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80</v>
      </c>
      <c r="BK126" s="144">
        <f>ROUND(I126*H126,2)</f>
        <v>0</v>
      </c>
      <c r="BL126" s="17" t="s">
        <v>166</v>
      </c>
      <c r="BM126" s="143" t="s">
        <v>419</v>
      </c>
    </row>
    <row r="127" spans="2:65" s="1" customFormat="1" ht="16.5" customHeight="1">
      <c r="B127" s="131"/>
      <c r="C127" s="132" t="s">
        <v>8</v>
      </c>
      <c r="D127" s="132" t="s">
        <v>147</v>
      </c>
      <c r="E127" s="133" t="s">
        <v>1253</v>
      </c>
      <c r="F127" s="134" t="s">
        <v>314</v>
      </c>
      <c r="G127" s="135" t="s">
        <v>712</v>
      </c>
      <c r="H127" s="136">
        <v>1</v>
      </c>
      <c r="I127" s="137"/>
      <c r="J127" s="138">
        <f>ROUND(I127*H127,2)</f>
        <v>0</v>
      </c>
      <c r="K127" s="134" t="s">
        <v>3</v>
      </c>
      <c r="L127" s="32"/>
      <c r="M127" s="139" t="s">
        <v>3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166</v>
      </c>
      <c r="AT127" s="143" t="s">
        <v>147</v>
      </c>
      <c r="AU127" s="143" t="s">
        <v>82</v>
      </c>
      <c r="AY127" s="17" t="s">
        <v>144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80</v>
      </c>
      <c r="BK127" s="144">
        <f>ROUND(I127*H127,2)</f>
        <v>0</v>
      </c>
      <c r="BL127" s="17" t="s">
        <v>166</v>
      </c>
      <c r="BM127" s="143" t="s">
        <v>428</v>
      </c>
    </row>
    <row r="128" spans="2:65" s="1" customFormat="1" ht="16.5" customHeight="1">
      <c r="B128" s="131"/>
      <c r="C128" s="132" t="s">
        <v>323</v>
      </c>
      <c r="D128" s="132" t="s">
        <v>147</v>
      </c>
      <c r="E128" s="133" t="s">
        <v>1254</v>
      </c>
      <c r="F128" s="134" t="s">
        <v>1127</v>
      </c>
      <c r="G128" s="135" t="s">
        <v>712</v>
      </c>
      <c r="H128" s="136">
        <v>1</v>
      </c>
      <c r="I128" s="137"/>
      <c r="J128" s="138">
        <f>ROUND(I128*H128,2)</f>
        <v>0</v>
      </c>
      <c r="K128" s="134" t="s">
        <v>3</v>
      </c>
      <c r="L128" s="32"/>
      <c r="M128" s="139" t="s">
        <v>3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166</v>
      </c>
      <c r="AT128" s="143" t="s">
        <v>147</v>
      </c>
      <c r="AU128" s="143" t="s">
        <v>82</v>
      </c>
      <c r="AY128" s="17" t="s">
        <v>144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80</v>
      </c>
      <c r="BK128" s="144">
        <f>ROUND(I128*H128,2)</f>
        <v>0</v>
      </c>
      <c r="BL128" s="17" t="s">
        <v>166</v>
      </c>
      <c r="BM128" s="143" t="s">
        <v>441</v>
      </c>
    </row>
    <row r="129" spans="2:65" s="1" customFormat="1" ht="16.5" customHeight="1">
      <c r="B129" s="131"/>
      <c r="C129" s="132" t="s">
        <v>329</v>
      </c>
      <c r="D129" s="132" t="s">
        <v>147</v>
      </c>
      <c r="E129" s="133" t="s">
        <v>1255</v>
      </c>
      <c r="F129" s="134" t="s">
        <v>1131</v>
      </c>
      <c r="G129" s="135" t="s">
        <v>712</v>
      </c>
      <c r="H129" s="136">
        <v>1</v>
      </c>
      <c r="I129" s="137"/>
      <c r="J129" s="138">
        <f>ROUND(I129*H129,2)</f>
        <v>0</v>
      </c>
      <c r="K129" s="134" t="s">
        <v>3</v>
      </c>
      <c r="L129" s="32"/>
      <c r="M129" s="188" t="s">
        <v>3</v>
      </c>
      <c r="N129" s="189" t="s">
        <v>43</v>
      </c>
      <c r="O129" s="152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AR129" s="143" t="s">
        <v>166</v>
      </c>
      <c r="AT129" s="143" t="s">
        <v>147</v>
      </c>
      <c r="AU129" s="143" t="s">
        <v>82</v>
      </c>
      <c r="AY129" s="17" t="s">
        <v>144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80</v>
      </c>
      <c r="BK129" s="144">
        <f>ROUND(I129*H129,2)</f>
        <v>0</v>
      </c>
      <c r="BL129" s="17" t="s">
        <v>166</v>
      </c>
      <c r="BM129" s="143" t="s">
        <v>452</v>
      </c>
    </row>
    <row r="130" spans="2:65" s="1" customFormat="1" ht="6.95" customHeight="1"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32"/>
    </row>
  </sheetData>
  <autoFilter ref="C87:K129" xr:uid="{00000000-0009-0000-0000-000009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94" customWidth="1"/>
    <col min="2" max="2" width="1.6640625" style="194" customWidth="1"/>
    <col min="3" max="4" width="5" style="194" customWidth="1"/>
    <col min="5" max="5" width="11.6640625" style="194" customWidth="1"/>
    <col min="6" max="6" width="9.1640625" style="194" customWidth="1"/>
    <col min="7" max="7" width="5" style="194" customWidth="1"/>
    <col min="8" max="8" width="77.83203125" style="194" customWidth="1"/>
    <col min="9" max="10" width="20" style="194" customWidth="1"/>
    <col min="11" max="11" width="1.6640625" style="194" customWidth="1"/>
  </cols>
  <sheetData>
    <row r="1" spans="2:11" customFormat="1" ht="37.5" customHeight="1"/>
    <row r="2" spans="2:1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pans="2:11" s="15" customFormat="1" ht="45" customHeight="1">
      <c r="B3" s="301"/>
      <c r="C3" s="291" t="s">
        <v>1256</v>
      </c>
      <c r="D3" s="291"/>
      <c r="E3" s="291"/>
      <c r="F3" s="291"/>
      <c r="G3" s="291"/>
      <c r="H3" s="291"/>
      <c r="I3" s="291"/>
      <c r="J3" s="291"/>
      <c r="K3" s="302"/>
    </row>
    <row r="4" spans="2:11" customFormat="1" ht="25.5" customHeight="1">
      <c r="B4" s="303"/>
      <c r="C4" s="290" t="s">
        <v>1257</v>
      </c>
      <c r="D4" s="290"/>
      <c r="E4" s="290"/>
      <c r="F4" s="290"/>
      <c r="G4" s="290"/>
      <c r="H4" s="290"/>
      <c r="I4" s="290"/>
      <c r="J4" s="290"/>
      <c r="K4" s="304"/>
    </row>
    <row r="5" spans="2:11" customFormat="1" ht="5.25" customHeight="1">
      <c r="B5" s="303"/>
      <c r="C5" s="195"/>
      <c r="D5" s="195"/>
      <c r="E5" s="195"/>
      <c r="F5" s="195"/>
      <c r="G5" s="195"/>
      <c r="H5" s="195"/>
      <c r="I5" s="195"/>
      <c r="J5" s="195"/>
      <c r="K5" s="304"/>
    </row>
    <row r="6" spans="2:11" customFormat="1" ht="15" customHeight="1">
      <c r="B6" s="303"/>
      <c r="C6" s="289" t="s">
        <v>1258</v>
      </c>
      <c r="D6" s="289"/>
      <c r="E6" s="289"/>
      <c r="F6" s="289"/>
      <c r="G6" s="289"/>
      <c r="H6" s="289"/>
      <c r="I6" s="289"/>
      <c r="J6" s="289"/>
      <c r="K6" s="304"/>
    </row>
    <row r="7" spans="2:11" customFormat="1" ht="15" customHeight="1">
      <c r="B7" s="197"/>
      <c r="C7" s="289" t="s">
        <v>1259</v>
      </c>
      <c r="D7" s="289"/>
      <c r="E7" s="289"/>
      <c r="F7" s="289"/>
      <c r="G7" s="289"/>
      <c r="H7" s="289"/>
      <c r="I7" s="289"/>
      <c r="J7" s="289"/>
      <c r="K7" s="304"/>
    </row>
    <row r="8" spans="2:11" customFormat="1" ht="12.75" customHeight="1">
      <c r="B8" s="197"/>
      <c r="C8" s="196"/>
      <c r="D8" s="196"/>
      <c r="E8" s="196"/>
      <c r="F8" s="196"/>
      <c r="G8" s="196"/>
      <c r="H8" s="196"/>
      <c r="I8" s="196"/>
      <c r="J8" s="196"/>
      <c r="K8" s="304"/>
    </row>
    <row r="9" spans="2:11" customFormat="1" ht="15" customHeight="1">
      <c r="B9" s="197"/>
      <c r="C9" s="289" t="s">
        <v>1260</v>
      </c>
      <c r="D9" s="289"/>
      <c r="E9" s="289"/>
      <c r="F9" s="289"/>
      <c r="G9" s="289"/>
      <c r="H9" s="289"/>
      <c r="I9" s="289"/>
      <c r="J9" s="289"/>
      <c r="K9" s="304"/>
    </row>
    <row r="10" spans="2:11" customFormat="1" ht="15" customHeight="1">
      <c r="B10" s="197"/>
      <c r="C10" s="196"/>
      <c r="D10" s="289" t="s">
        <v>1261</v>
      </c>
      <c r="E10" s="289"/>
      <c r="F10" s="289"/>
      <c r="G10" s="289"/>
      <c r="H10" s="289"/>
      <c r="I10" s="289"/>
      <c r="J10" s="289"/>
      <c r="K10" s="304"/>
    </row>
    <row r="11" spans="2:11" customFormat="1" ht="15" customHeight="1">
      <c r="B11" s="197"/>
      <c r="C11" s="198"/>
      <c r="D11" s="289" t="s">
        <v>1262</v>
      </c>
      <c r="E11" s="289"/>
      <c r="F11" s="289"/>
      <c r="G11" s="289"/>
      <c r="H11" s="289"/>
      <c r="I11" s="289"/>
      <c r="J11" s="289"/>
      <c r="K11" s="304"/>
    </row>
    <row r="12" spans="2:11" customFormat="1" ht="15" customHeight="1">
      <c r="B12" s="197"/>
      <c r="C12" s="198"/>
      <c r="D12" s="196"/>
      <c r="E12" s="196"/>
      <c r="F12" s="196"/>
      <c r="G12" s="196"/>
      <c r="H12" s="196"/>
      <c r="I12" s="196"/>
      <c r="J12" s="196"/>
      <c r="K12" s="304"/>
    </row>
    <row r="13" spans="2:11" customFormat="1" ht="15" customHeight="1">
      <c r="B13" s="197"/>
      <c r="C13" s="198"/>
      <c r="D13" s="199" t="s">
        <v>1263</v>
      </c>
      <c r="E13" s="196"/>
      <c r="F13" s="196"/>
      <c r="G13" s="196"/>
      <c r="H13" s="196"/>
      <c r="I13" s="196"/>
      <c r="J13" s="196"/>
      <c r="K13" s="304"/>
    </row>
    <row r="14" spans="2:11" customFormat="1" ht="12.75" customHeight="1">
      <c r="B14" s="197"/>
      <c r="C14" s="198"/>
      <c r="D14" s="198"/>
      <c r="E14" s="198"/>
      <c r="F14" s="198"/>
      <c r="G14" s="198"/>
      <c r="H14" s="198"/>
      <c r="I14" s="198"/>
      <c r="J14" s="198"/>
      <c r="K14" s="304"/>
    </row>
    <row r="15" spans="2:11" customFormat="1" ht="15" customHeight="1">
      <c r="B15" s="197"/>
      <c r="C15" s="198"/>
      <c r="D15" s="289" t="s">
        <v>1264</v>
      </c>
      <c r="E15" s="289"/>
      <c r="F15" s="289"/>
      <c r="G15" s="289"/>
      <c r="H15" s="289"/>
      <c r="I15" s="289"/>
      <c r="J15" s="289"/>
      <c r="K15" s="304"/>
    </row>
    <row r="16" spans="2:11" customFormat="1" ht="15" customHeight="1">
      <c r="B16" s="197"/>
      <c r="C16" s="198"/>
      <c r="D16" s="289" t="s">
        <v>1265</v>
      </c>
      <c r="E16" s="289"/>
      <c r="F16" s="289"/>
      <c r="G16" s="289"/>
      <c r="H16" s="289"/>
      <c r="I16" s="289"/>
      <c r="J16" s="289"/>
      <c r="K16" s="304"/>
    </row>
    <row r="17" spans="2:11" customFormat="1" ht="15" customHeight="1">
      <c r="B17" s="197"/>
      <c r="C17" s="198"/>
      <c r="D17" s="289" t="s">
        <v>1266</v>
      </c>
      <c r="E17" s="289"/>
      <c r="F17" s="289"/>
      <c r="G17" s="289"/>
      <c r="H17" s="289"/>
      <c r="I17" s="289"/>
      <c r="J17" s="289"/>
      <c r="K17" s="304"/>
    </row>
    <row r="18" spans="2:11" customFormat="1" ht="15" customHeight="1">
      <c r="B18" s="197"/>
      <c r="C18" s="198"/>
      <c r="D18" s="198"/>
      <c r="E18" s="200" t="s">
        <v>79</v>
      </c>
      <c r="F18" s="289" t="s">
        <v>1267</v>
      </c>
      <c r="G18" s="289"/>
      <c r="H18" s="289"/>
      <c r="I18" s="289"/>
      <c r="J18" s="289"/>
      <c r="K18" s="304"/>
    </row>
    <row r="19" spans="2:11" customFormat="1" ht="15" customHeight="1">
      <c r="B19" s="197"/>
      <c r="C19" s="198"/>
      <c r="D19" s="198"/>
      <c r="E19" s="200" t="s">
        <v>1268</v>
      </c>
      <c r="F19" s="289" t="s">
        <v>1269</v>
      </c>
      <c r="G19" s="289"/>
      <c r="H19" s="289"/>
      <c r="I19" s="289"/>
      <c r="J19" s="289"/>
      <c r="K19" s="304"/>
    </row>
    <row r="20" spans="2:11" customFormat="1" ht="15" customHeight="1">
      <c r="B20" s="197"/>
      <c r="C20" s="198"/>
      <c r="D20" s="198"/>
      <c r="E20" s="200" t="s">
        <v>1270</v>
      </c>
      <c r="F20" s="289" t="s">
        <v>1271</v>
      </c>
      <c r="G20" s="289"/>
      <c r="H20" s="289"/>
      <c r="I20" s="289"/>
      <c r="J20" s="289"/>
      <c r="K20" s="304"/>
    </row>
    <row r="21" spans="2:11" customFormat="1" ht="15" customHeight="1">
      <c r="B21" s="197"/>
      <c r="C21" s="198"/>
      <c r="D21" s="198"/>
      <c r="E21" s="200" t="s">
        <v>1272</v>
      </c>
      <c r="F21" s="289" t="s">
        <v>1273</v>
      </c>
      <c r="G21" s="289"/>
      <c r="H21" s="289"/>
      <c r="I21" s="289"/>
      <c r="J21" s="289"/>
      <c r="K21" s="304"/>
    </row>
    <row r="22" spans="2:11" customFormat="1" ht="15" customHeight="1">
      <c r="B22" s="197"/>
      <c r="C22" s="198"/>
      <c r="D22" s="198"/>
      <c r="E22" s="200" t="s">
        <v>1274</v>
      </c>
      <c r="F22" s="289" t="s">
        <v>945</v>
      </c>
      <c r="G22" s="289"/>
      <c r="H22" s="289"/>
      <c r="I22" s="289"/>
      <c r="J22" s="289"/>
      <c r="K22" s="304"/>
    </row>
    <row r="23" spans="2:11" customFormat="1" ht="15" customHeight="1">
      <c r="B23" s="197"/>
      <c r="C23" s="198"/>
      <c r="D23" s="198"/>
      <c r="E23" s="200" t="s">
        <v>88</v>
      </c>
      <c r="F23" s="289" t="s">
        <v>1275</v>
      </c>
      <c r="G23" s="289"/>
      <c r="H23" s="289"/>
      <c r="I23" s="289"/>
      <c r="J23" s="289"/>
      <c r="K23" s="304"/>
    </row>
    <row r="24" spans="2:11" customFormat="1" ht="12.75" customHeight="1">
      <c r="B24" s="197"/>
      <c r="C24" s="198"/>
      <c r="D24" s="198"/>
      <c r="E24" s="198"/>
      <c r="F24" s="198"/>
      <c r="G24" s="198"/>
      <c r="H24" s="198"/>
      <c r="I24" s="198"/>
      <c r="J24" s="198"/>
      <c r="K24" s="304"/>
    </row>
    <row r="25" spans="2:11" customFormat="1" ht="15" customHeight="1">
      <c r="B25" s="197"/>
      <c r="C25" s="289" t="s">
        <v>1276</v>
      </c>
      <c r="D25" s="289"/>
      <c r="E25" s="289"/>
      <c r="F25" s="289"/>
      <c r="G25" s="289"/>
      <c r="H25" s="289"/>
      <c r="I25" s="289"/>
      <c r="J25" s="289"/>
      <c r="K25" s="304"/>
    </row>
    <row r="26" spans="2:11" customFormat="1" ht="15" customHeight="1">
      <c r="B26" s="197"/>
      <c r="C26" s="289" t="s">
        <v>1277</v>
      </c>
      <c r="D26" s="289"/>
      <c r="E26" s="289"/>
      <c r="F26" s="289"/>
      <c r="G26" s="289"/>
      <c r="H26" s="289"/>
      <c r="I26" s="289"/>
      <c r="J26" s="289"/>
      <c r="K26" s="304"/>
    </row>
    <row r="27" spans="2:11" customFormat="1" ht="15" customHeight="1">
      <c r="B27" s="197"/>
      <c r="C27" s="196"/>
      <c r="D27" s="289" t="s">
        <v>1278</v>
      </c>
      <c r="E27" s="289"/>
      <c r="F27" s="289"/>
      <c r="G27" s="289"/>
      <c r="H27" s="289"/>
      <c r="I27" s="289"/>
      <c r="J27" s="289"/>
      <c r="K27" s="304"/>
    </row>
    <row r="28" spans="2:11" customFormat="1" ht="15" customHeight="1">
      <c r="B28" s="197"/>
      <c r="C28" s="198"/>
      <c r="D28" s="289" t="s">
        <v>1279</v>
      </c>
      <c r="E28" s="289"/>
      <c r="F28" s="289"/>
      <c r="G28" s="289"/>
      <c r="H28" s="289"/>
      <c r="I28" s="289"/>
      <c r="J28" s="289"/>
      <c r="K28" s="304"/>
    </row>
    <row r="29" spans="2:11" customFormat="1" ht="12.75" customHeight="1">
      <c r="B29" s="197"/>
      <c r="C29" s="198"/>
      <c r="D29" s="198"/>
      <c r="E29" s="198"/>
      <c r="F29" s="198"/>
      <c r="G29" s="198"/>
      <c r="H29" s="198"/>
      <c r="I29" s="198"/>
      <c r="J29" s="198"/>
      <c r="K29" s="304"/>
    </row>
    <row r="30" spans="2:11" customFormat="1" ht="15" customHeight="1">
      <c r="B30" s="197"/>
      <c r="C30" s="198"/>
      <c r="D30" s="289" t="s">
        <v>1280</v>
      </c>
      <c r="E30" s="289"/>
      <c r="F30" s="289"/>
      <c r="G30" s="289"/>
      <c r="H30" s="289"/>
      <c r="I30" s="289"/>
      <c r="J30" s="289"/>
      <c r="K30" s="304"/>
    </row>
    <row r="31" spans="2:11" customFormat="1" ht="15" customHeight="1">
      <c r="B31" s="197"/>
      <c r="C31" s="198"/>
      <c r="D31" s="289" t="s">
        <v>1281</v>
      </c>
      <c r="E31" s="289"/>
      <c r="F31" s="289"/>
      <c r="G31" s="289"/>
      <c r="H31" s="289"/>
      <c r="I31" s="289"/>
      <c r="J31" s="289"/>
      <c r="K31" s="304"/>
    </row>
    <row r="32" spans="2:11" customFormat="1" ht="12.75" customHeight="1">
      <c r="B32" s="197"/>
      <c r="C32" s="198"/>
      <c r="D32" s="198"/>
      <c r="E32" s="198"/>
      <c r="F32" s="198"/>
      <c r="G32" s="198"/>
      <c r="H32" s="198"/>
      <c r="I32" s="198"/>
      <c r="J32" s="198"/>
      <c r="K32" s="304"/>
    </row>
    <row r="33" spans="2:11" customFormat="1" ht="15" customHeight="1">
      <c r="B33" s="197"/>
      <c r="C33" s="198"/>
      <c r="D33" s="289" t="s">
        <v>1282</v>
      </c>
      <c r="E33" s="289"/>
      <c r="F33" s="289"/>
      <c r="G33" s="289"/>
      <c r="H33" s="289"/>
      <c r="I33" s="289"/>
      <c r="J33" s="289"/>
      <c r="K33" s="304"/>
    </row>
    <row r="34" spans="2:11" customFormat="1" ht="15" customHeight="1">
      <c r="B34" s="197"/>
      <c r="C34" s="198"/>
      <c r="D34" s="289" t="s">
        <v>1283</v>
      </c>
      <c r="E34" s="289"/>
      <c r="F34" s="289"/>
      <c r="G34" s="289"/>
      <c r="H34" s="289"/>
      <c r="I34" s="289"/>
      <c r="J34" s="289"/>
      <c r="K34" s="304"/>
    </row>
    <row r="35" spans="2:11" customFormat="1" ht="15" customHeight="1">
      <c r="B35" s="197"/>
      <c r="C35" s="198"/>
      <c r="D35" s="289" t="s">
        <v>1284</v>
      </c>
      <c r="E35" s="289"/>
      <c r="F35" s="289"/>
      <c r="G35" s="289"/>
      <c r="H35" s="289"/>
      <c r="I35" s="289"/>
      <c r="J35" s="289"/>
      <c r="K35" s="304"/>
    </row>
    <row r="36" spans="2:11" customFormat="1" ht="15" customHeight="1">
      <c r="B36" s="197"/>
      <c r="C36" s="198"/>
      <c r="D36" s="196"/>
      <c r="E36" s="199" t="s">
        <v>130</v>
      </c>
      <c r="F36" s="196"/>
      <c r="G36" s="289" t="s">
        <v>1285</v>
      </c>
      <c r="H36" s="289"/>
      <c r="I36" s="289"/>
      <c r="J36" s="289"/>
      <c r="K36" s="304"/>
    </row>
    <row r="37" spans="2:11" customFormat="1" ht="30.75" customHeight="1">
      <c r="B37" s="197"/>
      <c r="C37" s="198"/>
      <c r="D37" s="196"/>
      <c r="E37" s="199" t="s">
        <v>1286</v>
      </c>
      <c r="F37" s="196"/>
      <c r="G37" s="289" t="s">
        <v>1287</v>
      </c>
      <c r="H37" s="289"/>
      <c r="I37" s="289"/>
      <c r="J37" s="289"/>
      <c r="K37" s="304"/>
    </row>
    <row r="38" spans="2:11" customFormat="1" ht="15" customHeight="1">
      <c r="B38" s="197"/>
      <c r="C38" s="198"/>
      <c r="D38" s="196"/>
      <c r="E38" s="199" t="s">
        <v>53</v>
      </c>
      <c r="F38" s="196"/>
      <c r="G38" s="289" t="s">
        <v>1288</v>
      </c>
      <c r="H38" s="289"/>
      <c r="I38" s="289"/>
      <c r="J38" s="289"/>
      <c r="K38" s="304"/>
    </row>
    <row r="39" spans="2:11" customFormat="1" ht="15" customHeight="1">
      <c r="B39" s="197"/>
      <c r="C39" s="198"/>
      <c r="D39" s="196"/>
      <c r="E39" s="199" t="s">
        <v>54</v>
      </c>
      <c r="F39" s="196"/>
      <c r="G39" s="289" t="s">
        <v>1289</v>
      </c>
      <c r="H39" s="289"/>
      <c r="I39" s="289"/>
      <c r="J39" s="289"/>
      <c r="K39" s="304"/>
    </row>
    <row r="40" spans="2:11" customFormat="1" ht="15" customHeight="1">
      <c r="B40" s="197"/>
      <c r="C40" s="198"/>
      <c r="D40" s="196"/>
      <c r="E40" s="199" t="s">
        <v>131</v>
      </c>
      <c r="F40" s="196"/>
      <c r="G40" s="289" t="s">
        <v>1290</v>
      </c>
      <c r="H40" s="289"/>
      <c r="I40" s="289"/>
      <c r="J40" s="289"/>
      <c r="K40" s="304"/>
    </row>
    <row r="41" spans="2:11" customFormat="1" ht="15" customHeight="1">
      <c r="B41" s="197"/>
      <c r="C41" s="198"/>
      <c r="D41" s="196"/>
      <c r="E41" s="199" t="s">
        <v>132</v>
      </c>
      <c r="F41" s="196"/>
      <c r="G41" s="289" t="s">
        <v>1291</v>
      </c>
      <c r="H41" s="289"/>
      <c r="I41" s="289"/>
      <c r="J41" s="289"/>
      <c r="K41" s="304"/>
    </row>
    <row r="42" spans="2:11" customFormat="1" ht="15" customHeight="1">
      <c r="B42" s="197"/>
      <c r="C42" s="198"/>
      <c r="D42" s="196"/>
      <c r="E42" s="199" t="s">
        <v>1292</v>
      </c>
      <c r="F42" s="196"/>
      <c r="G42" s="289" t="s">
        <v>1293</v>
      </c>
      <c r="H42" s="289"/>
      <c r="I42" s="289"/>
      <c r="J42" s="289"/>
      <c r="K42" s="304"/>
    </row>
    <row r="43" spans="2:11" customFormat="1" ht="15" customHeight="1">
      <c r="B43" s="197"/>
      <c r="C43" s="198"/>
      <c r="D43" s="196"/>
      <c r="E43" s="199"/>
      <c r="F43" s="196"/>
      <c r="G43" s="289" t="s">
        <v>1294</v>
      </c>
      <c r="H43" s="289"/>
      <c r="I43" s="289"/>
      <c r="J43" s="289"/>
      <c r="K43" s="304"/>
    </row>
    <row r="44" spans="2:11" customFormat="1" ht="15" customHeight="1">
      <c r="B44" s="197"/>
      <c r="C44" s="198"/>
      <c r="D44" s="196"/>
      <c r="E44" s="199" t="s">
        <v>1295</v>
      </c>
      <c r="F44" s="196"/>
      <c r="G44" s="289" t="s">
        <v>1296</v>
      </c>
      <c r="H44" s="289"/>
      <c r="I44" s="289"/>
      <c r="J44" s="289"/>
      <c r="K44" s="304"/>
    </row>
    <row r="45" spans="2:11" customFormat="1" ht="15" customHeight="1">
      <c r="B45" s="197"/>
      <c r="C45" s="198"/>
      <c r="D45" s="196"/>
      <c r="E45" s="199" t="s">
        <v>134</v>
      </c>
      <c r="F45" s="196"/>
      <c r="G45" s="289" t="s">
        <v>1297</v>
      </c>
      <c r="H45" s="289"/>
      <c r="I45" s="289"/>
      <c r="J45" s="289"/>
      <c r="K45" s="304"/>
    </row>
    <row r="46" spans="2:11" customFormat="1" ht="12.75" customHeight="1">
      <c r="B46" s="197"/>
      <c r="C46" s="198"/>
      <c r="D46" s="196"/>
      <c r="E46" s="196"/>
      <c r="F46" s="196"/>
      <c r="G46" s="196"/>
      <c r="H46" s="196"/>
      <c r="I46" s="196"/>
      <c r="J46" s="196"/>
      <c r="K46" s="304"/>
    </row>
    <row r="47" spans="2:11" customFormat="1" ht="15" customHeight="1">
      <c r="B47" s="197"/>
      <c r="C47" s="198"/>
      <c r="D47" s="289" t="s">
        <v>1298</v>
      </c>
      <c r="E47" s="289"/>
      <c r="F47" s="289"/>
      <c r="G47" s="289"/>
      <c r="H47" s="289"/>
      <c r="I47" s="289"/>
      <c r="J47" s="289"/>
      <c r="K47" s="304"/>
    </row>
    <row r="48" spans="2:11" customFormat="1" ht="15" customHeight="1">
      <c r="B48" s="197"/>
      <c r="C48" s="198"/>
      <c r="D48" s="198"/>
      <c r="E48" s="289" t="s">
        <v>1299</v>
      </c>
      <c r="F48" s="289"/>
      <c r="G48" s="289"/>
      <c r="H48" s="289"/>
      <c r="I48" s="289"/>
      <c r="J48" s="289"/>
      <c r="K48" s="304"/>
    </row>
    <row r="49" spans="2:11" customFormat="1" ht="15" customHeight="1">
      <c r="B49" s="197"/>
      <c r="C49" s="198"/>
      <c r="D49" s="198"/>
      <c r="E49" s="289" t="s">
        <v>1300</v>
      </c>
      <c r="F49" s="289"/>
      <c r="G49" s="289"/>
      <c r="H49" s="289"/>
      <c r="I49" s="289"/>
      <c r="J49" s="289"/>
      <c r="K49" s="304"/>
    </row>
    <row r="50" spans="2:11" customFormat="1" ht="15" customHeight="1">
      <c r="B50" s="197"/>
      <c r="C50" s="198"/>
      <c r="D50" s="198"/>
      <c r="E50" s="289" t="s">
        <v>1301</v>
      </c>
      <c r="F50" s="289"/>
      <c r="G50" s="289"/>
      <c r="H50" s="289"/>
      <c r="I50" s="289"/>
      <c r="J50" s="289"/>
      <c r="K50" s="304"/>
    </row>
    <row r="51" spans="2:11" customFormat="1" ht="15" customHeight="1">
      <c r="B51" s="197"/>
      <c r="C51" s="198"/>
      <c r="D51" s="289" t="s">
        <v>1302</v>
      </c>
      <c r="E51" s="289"/>
      <c r="F51" s="289"/>
      <c r="G51" s="289"/>
      <c r="H51" s="289"/>
      <c r="I51" s="289"/>
      <c r="J51" s="289"/>
      <c r="K51" s="304"/>
    </row>
    <row r="52" spans="2:11" customFormat="1" ht="25.5" customHeight="1">
      <c r="B52" s="303"/>
      <c r="C52" s="290" t="s">
        <v>1303</v>
      </c>
      <c r="D52" s="290"/>
      <c r="E52" s="290"/>
      <c r="F52" s="290"/>
      <c r="G52" s="290"/>
      <c r="H52" s="290"/>
      <c r="I52" s="290"/>
      <c r="J52" s="290"/>
      <c r="K52" s="304"/>
    </row>
    <row r="53" spans="2:11" customFormat="1" ht="5.25" customHeight="1">
      <c r="B53" s="303"/>
      <c r="C53" s="195"/>
      <c r="D53" s="195"/>
      <c r="E53" s="195"/>
      <c r="F53" s="195"/>
      <c r="G53" s="195"/>
      <c r="H53" s="195"/>
      <c r="I53" s="195"/>
      <c r="J53" s="195"/>
      <c r="K53" s="304"/>
    </row>
    <row r="54" spans="2:11" customFormat="1" ht="15" customHeight="1">
      <c r="B54" s="303"/>
      <c r="C54" s="289" t="s">
        <v>1304</v>
      </c>
      <c r="D54" s="289"/>
      <c r="E54" s="289"/>
      <c r="F54" s="289"/>
      <c r="G54" s="289"/>
      <c r="H54" s="289"/>
      <c r="I54" s="289"/>
      <c r="J54" s="289"/>
      <c r="K54" s="304"/>
    </row>
    <row r="55" spans="2:11" customFormat="1" ht="15" customHeight="1">
      <c r="B55" s="303"/>
      <c r="C55" s="289" t="s">
        <v>1305</v>
      </c>
      <c r="D55" s="289"/>
      <c r="E55" s="289"/>
      <c r="F55" s="289"/>
      <c r="G55" s="289"/>
      <c r="H55" s="289"/>
      <c r="I55" s="289"/>
      <c r="J55" s="289"/>
      <c r="K55" s="304"/>
    </row>
    <row r="56" spans="2:11" customFormat="1" ht="12.75" customHeight="1">
      <c r="B56" s="303"/>
      <c r="C56" s="196"/>
      <c r="D56" s="196"/>
      <c r="E56" s="196"/>
      <c r="F56" s="196"/>
      <c r="G56" s="196"/>
      <c r="H56" s="196"/>
      <c r="I56" s="196"/>
      <c r="J56" s="196"/>
      <c r="K56" s="304"/>
    </row>
    <row r="57" spans="2:11" customFormat="1" ht="15" customHeight="1">
      <c r="B57" s="303"/>
      <c r="C57" s="289" t="s">
        <v>1306</v>
      </c>
      <c r="D57" s="289"/>
      <c r="E57" s="289"/>
      <c r="F57" s="289"/>
      <c r="G57" s="289"/>
      <c r="H57" s="289"/>
      <c r="I57" s="289"/>
      <c r="J57" s="289"/>
      <c r="K57" s="304"/>
    </row>
    <row r="58" spans="2:11" customFormat="1" ht="15" customHeight="1">
      <c r="B58" s="303"/>
      <c r="C58" s="198"/>
      <c r="D58" s="289" t="s">
        <v>1307</v>
      </c>
      <c r="E58" s="289"/>
      <c r="F58" s="289"/>
      <c r="G58" s="289"/>
      <c r="H58" s="289"/>
      <c r="I58" s="289"/>
      <c r="J58" s="289"/>
      <c r="K58" s="304"/>
    </row>
    <row r="59" spans="2:11" customFormat="1" ht="15" customHeight="1">
      <c r="B59" s="303"/>
      <c r="C59" s="198"/>
      <c r="D59" s="289" t="s">
        <v>1308</v>
      </c>
      <c r="E59" s="289"/>
      <c r="F59" s="289"/>
      <c r="G59" s="289"/>
      <c r="H59" s="289"/>
      <c r="I59" s="289"/>
      <c r="J59" s="289"/>
      <c r="K59" s="304"/>
    </row>
    <row r="60" spans="2:11" customFormat="1" ht="15" customHeight="1">
      <c r="B60" s="303"/>
      <c r="C60" s="198"/>
      <c r="D60" s="289" t="s">
        <v>1309</v>
      </c>
      <c r="E60" s="289"/>
      <c r="F60" s="289"/>
      <c r="G60" s="289"/>
      <c r="H60" s="289"/>
      <c r="I60" s="289"/>
      <c r="J60" s="289"/>
      <c r="K60" s="304"/>
    </row>
    <row r="61" spans="2:11" customFormat="1" ht="15" customHeight="1">
      <c r="B61" s="303"/>
      <c r="C61" s="198"/>
      <c r="D61" s="289" t="s">
        <v>1310</v>
      </c>
      <c r="E61" s="289"/>
      <c r="F61" s="289"/>
      <c r="G61" s="289"/>
      <c r="H61" s="289"/>
      <c r="I61" s="289"/>
      <c r="J61" s="289"/>
      <c r="K61" s="304"/>
    </row>
    <row r="62" spans="2:11" customFormat="1" ht="15" customHeight="1">
      <c r="B62" s="303"/>
      <c r="C62" s="198"/>
      <c r="D62" s="292" t="s">
        <v>1311</v>
      </c>
      <c r="E62" s="292"/>
      <c r="F62" s="292"/>
      <c r="G62" s="292"/>
      <c r="H62" s="292"/>
      <c r="I62" s="292"/>
      <c r="J62" s="292"/>
      <c r="K62" s="304"/>
    </row>
    <row r="63" spans="2:11" customFormat="1" ht="15" customHeight="1">
      <c r="B63" s="303"/>
      <c r="C63" s="198"/>
      <c r="D63" s="289" t="s">
        <v>1312</v>
      </c>
      <c r="E63" s="289"/>
      <c r="F63" s="289"/>
      <c r="G63" s="289"/>
      <c r="H63" s="289"/>
      <c r="I63" s="289"/>
      <c r="J63" s="289"/>
      <c r="K63" s="304"/>
    </row>
    <row r="64" spans="2:11" customFormat="1" ht="12.75" customHeight="1">
      <c r="B64" s="303"/>
      <c r="C64" s="198"/>
      <c r="D64" s="198"/>
      <c r="E64" s="201"/>
      <c r="F64" s="198"/>
      <c r="G64" s="198"/>
      <c r="H64" s="198"/>
      <c r="I64" s="198"/>
      <c r="J64" s="198"/>
      <c r="K64" s="304"/>
    </row>
    <row r="65" spans="2:11" customFormat="1" ht="15" customHeight="1">
      <c r="B65" s="303"/>
      <c r="C65" s="198"/>
      <c r="D65" s="289" t="s">
        <v>1313</v>
      </c>
      <c r="E65" s="289"/>
      <c r="F65" s="289"/>
      <c r="G65" s="289"/>
      <c r="H65" s="289"/>
      <c r="I65" s="289"/>
      <c r="J65" s="289"/>
      <c r="K65" s="304"/>
    </row>
    <row r="66" spans="2:11" customFormat="1" ht="15" customHeight="1">
      <c r="B66" s="303"/>
      <c r="C66" s="198"/>
      <c r="D66" s="292" t="s">
        <v>1314</v>
      </c>
      <c r="E66" s="292"/>
      <c r="F66" s="292"/>
      <c r="G66" s="292"/>
      <c r="H66" s="292"/>
      <c r="I66" s="292"/>
      <c r="J66" s="292"/>
      <c r="K66" s="304"/>
    </row>
    <row r="67" spans="2:11" customFormat="1" ht="15" customHeight="1">
      <c r="B67" s="303"/>
      <c r="C67" s="198"/>
      <c r="D67" s="289" t="s">
        <v>1315</v>
      </c>
      <c r="E67" s="289"/>
      <c r="F67" s="289"/>
      <c r="G67" s="289"/>
      <c r="H67" s="289"/>
      <c r="I67" s="289"/>
      <c r="J67" s="289"/>
      <c r="K67" s="304"/>
    </row>
    <row r="68" spans="2:11" customFormat="1" ht="15" customHeight="1">
      <c r="B68" s="303"/>
      <c r="C68" s="198"/>
      <c r="D68" s="289" t="s">
        <v>1316</v>
      </c>
      <c r="E68" s="289"/>
      <c r="F68" s="289"/>
      <c r="G68" s="289"/>
      <c r="H68" s="289"/>
      <c r="I68" s="289"/>
      <c r="J68" s="289"/>
      <c r="K68" s="304"/>
    </row>
    <row r="69" spans="2:11" customFormat="1" ht="15" customHeight="1">
      <c r="B69" s="303"/>
      <c r="C69" s="198"/>
      <c r="D69" s="289" t="s">
        <v>1317</v>
      </c>
      <c r="E69" s="289"/>
      <c r="F69" s="289"/>
      <c r="G69" s="289"/>
      <c r="H69" s="289"/>
      <c r="I69" s="289"/>
      <c r="J69" s="289"/>
      <c r="K69" s="304"/>
    </row>
    <row r="70" spans="2:11" customFormat="1" ht="15" customHeight="1">
      <c r="B70" s="303"/>
      <c r="C70" s="198"/>
      <c r="D70" s="289" t="s">
        <v>1318</v>
      </c>
      <c r="E70" s="289"/>
      <c r="F70" s="289"/>
      <c r="G70" s="289"/>
      <c r="H70" s="289"/>
      <c r="I70" s="289"/>
      <c r="J70" s="289"/>
      <c r="K70" s="304"/>
    </row>
    <row r="71" spans="2:11" customFormat="1" ht="12.75" customHeight="1">
      <c r="B71" s="305"/>
      <c r="C71" s="202"/>
      <c r="D71" s="202"/>
      <c r="E71" s="202"/>
      <c r="F71" s="202"/>
      <c r="G71" s="202"/>
      <c r="H71" s="202"/>
      <c r="I71" s="202"/>
      <c r="J71" s="202"/>
      <c r="K71" s="306"/>
    </row>
    <row r="72" spans="2:1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pans="2:1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pans="2:1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pans="2:11" customFormat="1" ht="45" customHeight="1">
      <c r="B75" s="312"/>
      <c r="C75" s="293" t="s">
        <v>1319</v>
      </c>
      <c r="D75" s="293"/>
      <c r="E75" s="293"/>
      <c r="F75" s="293"/>
      <c r="G75" s="293"/>
      <c r="H75" s="293"/>
      <c r="I75" s="293"/>
      <c r="J75" s="293"/>
      <c r="K75" s="313"/>
    </row>
    <row r="76" spans="2:11" customFormat="1" ht="17.25" customHeight="1">
      <c r="B76" s="312"/>
      <c r="C76" s="203" t="s">
        <v>1320</v>
      </c>
      <c r="D76" s="203"/>
      <c r="E76" s="203"/>
      <c r="F76" s="203" t="s">
        <v>1321</v>
      </c>
      <c r="G76" s="204"/>
      <c r="H76" s="203" t="s">
        <v>54</v>
      </c>
      <c r="I76" s="203" t="s">
        <v>57</v>
      </c>
      <c r="J76" s="203" t="s">
        <v>1322</v>
      </c>
      <c r="K76" s="313"/>
    </row>
    <row r="77" spans="2:11" customFormat="1" ht="17.25" customHeight="1">
      <c r="B77" s="312"/>
      <c r="C77" s="205" t="s">
        <v>1323</v>
      </c>
      <c r="D77" s="205"/>
      <c r="E77" s="205"/>
      <c r="F77" s="206" t="s">
        <v>1324</v>
      </c>
      <c r="G77" s="207"/>
      <c r="H77" s="205"/>
      <c r="I77" s="205"/>
      <c r="J77" s="205" t="s">
        <v>1325</v>
      </c>
      <c r="K77" s="313"/>
    </row>
    <row r="78" spans="2:11" customFormat="1" ht="5.25" customHeight="1">
      <c r="B78" s="312"/>
      <c r="C78" s="208"/>
      <c r="D78" s="208"/>
      <c r="E78" s="208"/>
      <c r="F78" s="208"/>
      <c r="G78" s="209"/>
      <c r="H78" s="208"/>
      <c r="I78" s="208"/>
      <c r="J78" s="208"/>
      <c r="K78" s="313"/>
    </row>
    <row r="79" spans="2:11" customFormat="1" ht="15" customHeight="1">
      <c r="B79" s="312"/>
      <c r="C79" s="199" t="s">
        <v>53</v>
      </c>
      <c r="D79" s="210"/>
      <c r="E79" s="210"/>
      <c r="F79" s="211" t="s">
        <v>1326</v>
      </c>
      <c r="G79" s="212"/>
      <c r="H79" s="199" t="s">
        <v>1327</v>
      </c>
      <c r="I79" s="199" t="s">
        <v>1328</v>
      </c>
      <c r="J79" s="199">
        <v>20</v>
      </c>
      <c r="K79" s="313"/>
    </row>
    <row r="80" spans="2:11" customFormat="1" ht="15" customHeight="1">
      <c r="B80" s="312"/>
      <c r="C80" s="199" t="s">
        <v>1329</v>
      </c>
      <c r="D80" s="199"/>
      <c r="E80" s="199"/>
      <c r="F80" s="211" t="s">
        <v>1326</v>
      </c>
      <c r="G80" s="212"/>
      <c r="H80" s="199" t="s">
        <v>1330</v>
      </c>
      <c r="I80" s="199" t="s">
        <v>1328</v>
      </c>
      <c r="J80" s="199">
        <v>120</v>
      </c>
      <c r="K80" s="313"/>
    </row>
    <row r="81" spans="2:11" customFormat="1" ht="15" customHeight="1">
      <c r="B81" s="213"/>
      <c r="C81" s="199" t="s">
        <v>1331</v>
      </c>
      <c r="D81" s="199"/>
      <c r="E81" s="199"/>
      <c r="F81" s="211" t="s">
        <v>1332</v>
      </c>
      <c r="G81" s="212"/>
      <c r="H81" s="199" t="s">
        <v>1333</v>
      </c>
      <c r="I81" s="199" t="s">
        <v>1328</v>
      </c>
      <c r="J81" s="199">
        <v>50</v>
      </c>
      <c r="K81" s="313"/>
    </row>
    <row r="82" spans="2:11" customFormat="1" ht="15" customHeight="1">
      <c r="B82" s="213"/>
      <c r="C82" s="199" t="s">
        <v>1334</v>
      </c>
      <c r="D82" s="199"/>
      <c r="E82" s="199"/>
      <c r="F82" s="211" t="s">
        <v>1326</v>
      </c>
      <c r="G82" s="212"/>
      <c r="H82" s="199" t="s">
        <v>1335</v>
      </c>
      <c r="I82" s="199" t="s">
        <v>1336</v>
      </c>
      <c r="J82" s="199"/>
      <c r="K82" s="313"/>
    </row>
    <row r="83" spans="2:11" customFormat="1" ht="15" customHeight="1">
      <c r="B83" s="213"/>
      <c r="C83" s="199" t="s">
        <v>1337</v>
      </c>
      <c r="D83" s="199"/>
      <c r="E83" s="199"/>
      <c r="F83" s="211" t="s">
        <v>1332</v>
      </c>
      <c r="G83" s="199"/>
      <c r="H83" s="199" t="s">
        <v>1338</v>
      </c>
      <c r="I83" s="199" t="s">
        <v>1328</v>
      </c>
      <c r="J83" s="199">
        <v>15</v>
      </c>
      <c r="K83" s="313"/>
    </row>
    <row r="84" spans="2:11" customFormat="1" ht="15" customHeight="1">
      <c r="B84" s="213"/>
      <c r="C84" s="199" t="s">
        <v>1339</v>
      </c>
      <c r="D84" s="199"/>
      <c r="E84" s="199"/>
      <c r="F84" s="211" t="s">
        <v>1332</v>
      </c>
      <c r="G84" s="199"/>
      <c r="H84" s="199" t="s">
        <v>1340</v>
      </c>
      <c r="I84" s="199" t="s">
        <v>1328</v>
      </c>
      <c r="J84" s="199">
        <v>15</v>
      </c>
      <c r="K84" s="313"/>
    </row>
    <row r="85" spans="2:11" customFormat="1" ht="15" customHeight="1">
      <c r="B85" s="213"/>
      <c r="C85" s="199" t="s">
        <v>1341</v>
      </c>
      <c r="D85" s="199"/>
      <c r="E85" s="199"/>
      <c r="F85" s="211" t="s">
        <v>1332</v>
      </c>
      <c r="G85" s="199"/>
      <c r="H85" s="199" t="s">
        <v>1342</v>
      </c>
      <c r="I85" s="199" t="s">
        <v>1328</v>
      </c>
      <c r="J85" s="199">
        <v>20</v>
      </c>
      <c r="K85" s="313"/>
    </row>
    <row r="86" spans="2:11" customFormat="1" ht="15" customHeight="1">
      <c r="B86" s="213"/>
      <c r="C86" s="199" t="s">
        <v>1343</v>
      </c>
      <c r="D86" s="199"/>
      <c r="E86" s="199"/>
      <c r="F86" s="211" t="s">
        <v>1332</v>
      </c>
      <c r="G86" s="199"/>
      <c r="H86" s="199" t="s">
        <v>1344</v>
      </c>
      <c r="I86" s="199" t="s">
        <v>1328</v>
      </c>
      <c r="J86" s="199">
        <v>20</v>
      </c>
      <c r="K86" s="313"/>
    </row>
    <row r="87" spans="2:11" customFormat="1" ht="15" customHeight="1">
      <c r="B87" s="213"/>
      <c r="C87" s="199" t="s">
        <v>1345</v>
      </c>
      <c r="D87" s="199"/>
      <c r="E87" s="199"/>
      <c r="F87" s="211" t="s">
        <v>1332</v>
      </c>
      <c r="G87" s="212"/>
      <c r="H87" s="199" t="s">
        <v>1346</v>
      </c>
      <c r="I87" s="199" t="s">
        <v>1328</v>
      </c>
      <c r="J87" s="199">
        <v>50</v>
      </c>
      <c r="K87" s="313"/>
    </row>
    <row r="88" spans="2:11" customFormat="1" ht="15" customHeight="1">
      <c r="B88" s="213"/>
      <c r="C88" s="199" t="s">
        <v>1347</v>
      </c>
      <c r="D88" s="199"/>
      <c r="E88" s="199"/>
      <c r="F88" s="211" t="s">
        <v>1332</v>
      </c>
      <c r="G88" s="212"/>
      <c r="H88" s="199" t="s">
        <v>1348</v>
      </c>
      <c r="I88" s="199" t="s">
        <v>1328</v>
      </c>
      <c r="J88" s="199">
        <v>20</v>
      </c>
      <c r="K88" s="313"/>
    </row>
    <row r="89" spans="2:11" customFormat="1" ht="15" customHeight="1">
      <c r="B89" s="213"/>
      <c r="C89" s="199" t="s">
        <v>1349</v>
      </c>
      <c r="D89" s="199"/>
      <c r="E89" s="199"/>
      <c r="F89" s="211" t="s">
        <v>1332</v>
      </c>
      <c r="G89" s="212"/>
      <c r="H89" s="199" t="s">
        <v>1350</v>
      </c>
      <c r="I89" s="199" t="s">
        <v>1328</v>
      </c>
      <c r="J89" s="199">
        <v>20</v>
      </c>
      <c r="K89" s="313"/>
    </row>
    <row r="90" spans="2:11" customFormat="1" ht="15" customHeight="1">
      <c r="B90" s="213"/>
      <c r="C90" s="199" t="s">
        <v>1351</v>
      </c>
      <c r="D90" s="199"/>
      <c r="E90" s="199"/>
      <c r="F90" s="211" t="s">
        <v>1332</v>
      </c>
      <c r="G90" s="212"/>
      <c r="H90" s="199" t="s">
        <v>1352</v>
      </c>
      <c r="I90" s="199" t="s">
        <v>1328</v>
      </c>
      <c r="J90" s="199">
        <v>50</v>
      </c>
      <c r="K90" s="313"/>
    </row>
    <row r="91" spans="2:11" customFormat="1" ht="15" customHeight="1">
      <c r="B91" s="213"/>
      <c r="C91" s="199" t="s">
        <v>1353</v>
      </c>
      <c r="D91" s="199"/>
      <c r="E91" s="199"/>
      <c r="F91" s="211" t="s">
        <v>1332</v>
      </c>
      <c r="G91" s="212"/>
      <c r="H91" s="199" t="s">
        <v>1353</v>
      </c>
      <c r="I91" s="199" t="s">
        <v>1328</v>
      </c>
      <c r="J91" s="199">
        <v>50</v>
      </c>
      <c r="K91" s="313"/>
    </row>
    <row r="92" spans="2:11" customFormat="1" ht="15" customHeight="1">
      <c r="B92" s="213"/>
      <c r="C92" s="199" t="s">
        <v>1354</v>
      </c>
      <c r="D92" s="199"/>
      <c r="E92" s="199"/>
      <c r="F92" s="211" t="s">
        <v>1332</v>
      </c>
      <c r="G92" s="212"/>
      <c r="H92" s="199" t="s">
        <v>1355</v>
      </c>
      <c r="I92" s="199" t="s">
        <v>1328</v>
      </c>
      <c r="J92" s="199">
        <v>255</v>
      </c>
      <c r="K92" s="313"/>
    </row>
    <row r="93" spans="2:11" customFormat="1" ht="15" customHeight="1">
      <c r="B93" s="213"/>
      <c r="C93" s="199" t="s">
        <v>1356</v>
      </c>
      <c r="D93" s="199"/>
      <c r="E93" s="199"/>
      <c r="F93" s="211" t="s">
        <v>1326</v>
      </c>
      <c r="G93" s="212"/>
      <c r="H93" s="199" t="s">
        <v>1357</v>
      </c>
      <c r="I93" s="199" t="s">
        <v>1358</v>
      </c>
      <c r="J93" s="199"/>
      <c r="K93" s="313"/>
    </row>
    <row r="94" spans="2:11" customFormat="1" ht="15" customHeight="1">
      <c r="B94" s="213"/>
      <c r="C94" s="199" t="s">
        <v>1359</v>
      </c>
      <c r="D94" s="199"/>
      <c r="E94" s="199"/>
      <c r="F94" s="211" t="s">
        <v>1326</v>
      </c>
      <c r="G94" s="212"/>
      <c r="H94" s="199" t="s">
        <v>1360</v>
      </c>
      <c r="I94" s="199" t="s">
        <v>1361</v>
      </c>
      <c r="J94" s="199"/>
      <c r="K94" s="313"/>
    </row>
    <row r="95" spans="2:11" customFormat="1" ht="15" customHeight="1">
      <c r="B95" s="213"/>
      <c r="C95" s="199" t="s">
        <v>1362</v>
      </c>
      <c r="D95" s="199"/>
      <c r="E95" s="199"/>
      <c r="F95" s="211" t="s">
        <v>1326</v>
      </c>
      <c r="G95" s="212"/>
      <c r="H95" s="199" t="s">
        <v>1362</v>
      </c>
      <c r="I95" s="199" t="s">
        <v>1361</v>
      </c>
      <c r="J95" s="199"/>
      <c r="K95" s="313"/>
    </row>
    <row r="96" spans="2:11" customFormat="1" ht="15" customHeight="1">
      <c r="B96" s="213"/>
      <c r="C96" s="199" t="s">
        <v>38</v>
      </c>
      <c r="D96" s="199"/>
      <c r="E96" s="199"/>
      <c r="F96" s="211" t="s">
        <v>1326</v>
      </c>
      <c r="G96" s="212"/>
      <c r="H96" s="199" t="s">
        <v>1363</v>
      </c>
      <c r="I96" s="199" t="s">
        <v>1361</v>
      </c>
      <c r="J96" s="199"/>
      <c r="K96" s="313"/>
    </row>
    <row r="97" spans="2:11" customFormat="1" ht="15" customHeight="1">
      <c r="B97" s="213"/>
      <c r="C97" s="199" t="s">
        <v>48</v>
      </c>
      <c r="D97" s="199"/>
      <c r="E97" s="199"/>
      <c r="F97" s="211" t="s">
        <v>1326</v>
      </c>
      <c r="G97" s="212"/>
      <c r="H97" s="199" t="s">
        <v>1364</v>
      </c>
      <c r="I97" s="199" t="s">
        <v>1361</v>
      </c>
      <c r="J97" s="199"/>
      <c r="K97" s="313"/>
    </row>
    <row r="98" spans="2:11" customFormat="1" ht="15" customHeight="1">
      <c r="B98" s="314"/>
      <c r="C98" s="214"/>
      <c r="D98" s="214"/>
      <c r="E98" s="214"/>
      <c r="F98" s="214"/>
      <c r="G98" s="214"/>
      <c r="H98" s="214"/>
      <c r="I98" s="214"/>
      <c r="J98" s="214"/>
      <c r="K98" s="315"/>
    </row>
    <row r="99" spans="2:11" customFormat="1" ht="18.75" customHeight="1">
      <c r="B99" s="316"/>
      <c r="C99" s="215"/>
      <c r="D99" s="215"/>
      <c r="E99" s="215"/>
      <c r="F99" s="215"/>
      <c r="G99" s="215"/>
      <c r="H99" s="215"/>
      <c r="I99" s="215"/>
      <c r="J99" s="215"/>
      <c r="K99" s="316"/>
    </row>
    <row r="100" spans="2:1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pans="2:1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pans="2:11" customFormat="1" ht="45" customHeight="1">
      <c r="B102" s="312"/>
      <c r="C102" s="293" t="s">
        <v>1365</v>
      </c>
      <c r="D102" s="293"/>
      <c r="E102" s="293"/>
      <c r="F102" s="293"/>
      <c r="G102" s="293"/>
      <c r="H102" s="293"/>
      <c r="I102" s="293"/>
      <c r="J102" s="293"/>
      <c r="K102" s="313"/>
    </row>
    <row r="103" spans="2:11" customFormat="1" ht="17.25" customHeight="1">
      <c r="B103" s="312"/>
      <c r="C103" s="203" t="s">
        <v>1320</v>
      </c>
      <c r="D103" s="203"/>
      <c r="E103" s="203"/>
      <c r="F103" s="203" t="s">
        <v>1321</v>
      </c>
      <c r="G103" s="204"/>
      <c r="H103" s="203" t="s">
        <v>54</v>
      </c>
      <c r="I103" s="203" t="s">
        <v>57</v>
      </c>
      <c r="J103" s="203" t="s">
        <v>1322</v>
      </c>
      <c r="K103" s="313"/>
    </row>
    <row r="104" spans="2:11" customFormat="1" ht="17.25" customHeight="1">
      <c r="B104" s="312"/>
      <c r="C104" s="205" t="s">
        <v>1323</v>
      </c>
      <c r="D104" s="205"/>
      <c r="E104" s="205"/>
      <c r="F104" s="206" t="s">
        <v>1324</v>
      </c>
      <c r="G104" s="207"/>
      <c r="H104" s="205"/>
      <c r="I104" s="205"/>
      <c r="J104" s="205" t="s">
        <v>1325</v>
      </c>
      <c r="K104" s="313"/>
    </row>
    <row r="105" spans="2:11" customFormat="1" ht="5.25" customHeight="1">
      <c r="B105" s="312"/>
      <c r="C105" s="203"/>
      <c r="D105" s="203"/>
      <c r="E105" s="203"/>
      <c r="F105" s="203"/>
      <c r="G105" s="216"/>
      <c r="H105" s="203"/>
      <c r="I105" s="203"/>
      <c r="J105" s="203"/>
      <c r="K105" s="313"/>
    </row>
    <row r="106" spans="2:11" customFormat="1" ht="15" customHeight="1">
      <c r="B106" s="312"/>
      <c r="C106" s="199" t="s">
        <v>53</v>
      </c>
      <c r="D106" s="210"/>
      <c r="E106" s="210"/>
      <c r="F106" s="211" t="s">
        <v>1326</v>
      </c>
      <c r="G106" s="199"/>
      <c r="H106" s="199" t="s">
        <v>1366</v>
      </c>
      <c r="I106" s="199" t="s">
        <v>1328</v>
      </c>
      <c r="J106" s="199">
        <v>20</v>
      </c>
      <c r="K106" s="313"/>
    </row>
    <row r="107" spans="2:11" customFormat="1" ht="15" customHeight="1">
      <c r="B107" s="312"/>
      <c r="C107" s="199" t="s">
        <v>1329</v>
      </c>
      <c r="D107" s="199"/>
      <c r="E107" s="199"/>
      <c r="F107" s="211" t="s">
        <v>1326</v>
      </c>
      <c r="G107" s="199"/>
      <c r="H107" s="199" t="s">
        <v>1366</v>
      </c>
      <c r="I107" s="199" t="s">
        <v>1328</v>
      </c>
      <c r="J107" s="199">
        <v>120</v>
      </c>
      <c r="K107" s="313"/>
    </row>
    <row r="108" spans="2:11" customFormat="1" ht="15" customHeight="1">
      <c r="B108" s="213"/>
      <c r="C108" s="199" t="s">
        <v>1331</v>
      </c>
      <c r="D108" s="199"/>
      <c r="E108" s="199"/>
      <c r="F108" s="211" t="s">
        <v>1332</v>
      </c>
      <c r="G108" s="199"/>
      <c r="H108" s="199" t="s">
        <v>1366</v>
      </c>
      <c r="I108" s="199" t="s">
        <v>1328</v>
      </c>
      <c r="J108" s="199">
        <v>50</v>
      </c>
      <c r="K108" s="313"/>
    </row>
    <row r="109" spans="2:11" customFormat="1" ht="15" customHeight="1">
      <c r="B109" s="213"/>
      <c r="C109" s="199" t="s">
        <v>1334</v>
      </c>
      <c r="D109" s="199"/>
      <c r="E109" s="199"/>
      <c r="F109" s="211" t="s">
        <v>1326</v>
      </c>
      <c r="G109" s="199"/>
      <c r="H109" s="199" t="s">
        <v>1366</v>
      </c>
      <c r="I109" s="199" t="s">
        <v>1336</v>
      </c>
      <c r="J109" s="199"/>
      <c r="K109" s="313"/>
    </row>
    <row r="110" spans="2:11" customFormat="1" ht="15" customHeight="1">
      <c r="B110" s="213"/>
      <c r="C110" s="199" t="s">
        <v>1345</v>
      </c>
      <c r="D110" s="199"/>
      <c r="E110" s="199"/>
      <c r="F110" s="211" t="s">
        <v>1332</v>
      </c>
      <c r="G110" s="199"/>
      <c r="H110" s="199" t="s">
        <v>1366</v>
      </c>
      <c r="I110" s="199" t="s">
        <v>1328</v>
      </c>
      <c r="J110" s="199">
        <v>50</v>
      </c>
      <c r="K110" s="313"/>
    </row>
    <row r="111" spans="2:11" customFormat="1" ht="15" customHeight="1">
      <c r="B111" s="213"/>
      <c r="C111" s="199" t="s">
        <v>1353</v>
      </c>
      <c r="D111" s="199"/>
      <c r="E111" s="199"/>
      <c r="F111" s="211" t="s">
        <v>1332</v>
      </c>
      <c r="G111" s="199"/>
      <c r="H111" s="199" t="s">
        <v>1366</v>
      </c>
      <c r="I111" s="199" t="s">
        <v>1328</v>
      </c>
      <c r="J111" s="199">
        <v>50</v>
      </c>
      <c r="K111" s="313"/>
    </row>
    <row r="112" spans="2:11" customFormat="1" ht="15" customHeight="1">
      <c r="B112" s="213"/>
      <c r="C112" s="199" t="s">
        <v>1351</v>
      </c>
      <c r="D112" s="199"/>
      <c r="E112" s="199"/>
      <c r="F112" s="211" t="s">
        <v>1332</v>
      </c>
      <c r="G112" s="199"/>
      <c r="H112" s="199" t="s">
        <v>1366</v>
      </c>
      <c r="I112" s="199" t="s">
        <v>1328</v>
      </c>
      <c r="J112" s="199">
        <v>50</v>
      </c>
      <c r="K112" s="313"/>
    </row>
    <row r="113" spans="2:11" customFormat="1" ht="15" customHeight="1">
      <c r="B113" s="213"/>
      <c r="C113" s="199" t="s">
        <v>53</v>
      </c>
      <c r="D113" s="199"/>
      <c r="E113" s="199"/>
      <c r="F113" s="211" t="s">
        <v>1326</v>
      </c>
      <c r="G113" s="199"/>
      <c r="H113" s="199" t="s">
        <v>1367</v>
      </c>
      <c r="I113" s="199" t="s">
        <v>1328</v>
      </c>
      <c r="J113" s="199">
        <v>20</v>
      </c>
      <c r="K113" s="313"/>
    </row>
    <row r="114" spans="2:11" customFormat="1" ht="15" customHeight="1">
      <c r="B114" s="213"/>
      <c r="C114" s="199" t="s">
        <v>1368</v>
      </c>
      <c r="D114" s="199"/>
      <c r="E114" s="199"/>
      <c r="F114" s="211" t="s">
        <v>1326</v>
      </c>
      <c r="G114" s="199"/>
      <c r="H114" s="199" t="s">
        <v>1369</v>
      </c>
      <c r="I114" s="199" t="s">
        <v>1328</v>
      </c>
      <c r="J114" s="199">
        <v>120</v>
      </c>
      <c r="K114" s="313"/>
    </row>
    <row r="115" spans="2:11" customFormat="1" ht="15" customHeight="1">
      <c r="B115" s="213"/>
      <c r="C115" s="199" t="s">
        <v>38</v>
      </c>
      <c r="D115" s="199"/>
      <c r="E115" s="199"/>
      <c r="F115" s="211" t="s">
        <v>1326</v>
      </c>
      <c r="G115" s="199"/>
      <c r="H115" s="199" t="s">
        <v>1370</v>
      </c>
      <c r="I115" s="199" t="s">
        <v>1361</v>
      </c>
      <c r="J115" s="199"/>
      <c r="K115" s="313"/>
    </row>
    <row r="116" spans="2:11" customFormat="1" ht="15" customHeight="1">
      <c r="B116" s="213"/>
      <c r="C116" s="199" t="s">
        <v>48</v>
      </c>
      <c r="D116" s="199"/>
      <c r="E116" s="199"/>
      <c r="F116" s="211" t="s">
        <v>1326</v>
      </c>
      <c r="G116" s="199"/>
      <c r="H116" s="199" t="s">
        <v>1371</v>
      </c>
      <c r="I116" s="199" t="s">
        <v>1361</v>
      </c>
      <c r="J116" s="199"/>
      <c r="K116" s="313"/>
    </row>
    <row r="117" spans="2:11" customFormat="1" ht="15" customHeight="1">
      <c r="B117" s="213"/>
      <c r="C117" s="199" t="s">
        <v>57</v>
      </c>
      <c r="D117" s="199"/>
      <c r="E117" s="199"/>
      <c r="F117" s="211" t="s">
        <v>1326</v>
      </c>
      <c r="G117" s="199"/>
      <c r="H117" s="199" t="s">
        <v>1372</v>
      </c>
      <c r="I117" s="199" t="s">
        <v>1373</v>
      </c>
      <c r="J117" s="199"/>
      <c r="K117" s="313"/>
    </row>
    <row r="118" spans="2:11" customFormat="1" ht="15" customHeight="1">
      <c r="B118" s="314"/>
      <c r="C118" s="217"/>
      <c r="D118" s="217"/>
      <c r="E118" s="217"/>
      <c r="F118" s="217"/>
      <c r="G118" s="217"/>
      <c r="H118" s="217"/>
      <c r="I118" s="217"/>
      <c r="J118" s="217"/>
      <c r="K118" s="315"/>
    </row>
    <row r="119" spans="2:11" customFormat="1" ht="18.75" customHeight="1">
      <c r="B119" s="317"/>
      <c r="C119" s="218"/>
      <c r="D119" s="218"/>
      <c r="E119" s="218"/>
      <c r="F119" s="219"/>
      <c r="G119" s="218"/>
      <c r="H119" s="218"/>
      <c r="I119" s="218"/>
      <c r="J119" s="218"/>
      <c r="K119" s="317"/>
    </row>
    <row r="120" spans="2:1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pans="2:1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pans="2:11" customFormat="1" ht="45" customHeight="1">
      <c r="B122" s="321"/>
      <c r="C122" s="291" t="s">
        <v>1374</v>
      </c>
      <c r="D122" s="291"/>
      <c r="E122" s="291"/>
      <c r="F122" s="291"/>
      <c r="G122" s="291"/>
      <c r="H122" s="291"/>
      <c r="I122" s="291"/>
      <c r="J122" s="291"/>
      <c r="K122" s="322"/>
    </row>
    <row r="123" spans="2:11" customFormat="1" ht="17.25" customHeight="1">
      <c r="B123" s="220"/>
      <c r="C123" s="203" t="s">
        <v>1320</v>
      </c>
      <c r="D123" s="203"/>
      <c r="E123" s="203"/>
      <c r="F123" s="203" t="s">
        <v>1321</v>
      </c>
      <c r="G123" s="204"/>
      <c r="H123" s="203" t="s">
        <v>54</v>
      </c>
      <c r="I123" s="203" t="s">
        <v>57</v>
      </c>
      <c r="J123" s="203" t="s">
        <v>1322</v>
      </c>
      <c r="K123" s="221"/>
    </row>
    <row r="124" spans="2:11" customFormat="1" ht="17.25" customHeight="1">
      <c r="B124" s="220"/>
      <c r="C124" s="205" t="s">
        <v>1323</v>
      </c>
      <c r="D124" s="205"/>
      <c r="E124" s="205"/>
      <c r="F124" s="206" t="s">
        <v>1324</v>
      </c>
      <c r="G124" s="207"/>
      <c r="H124" s="205"/>
      <c r="I124" s="205"/>
      <c r="J124" s="205" t="s">
        <v>1325</v>
      </c>
      <c r="K124" s="221"/>
    </row>
    <row r="125" spans="2:11" customFormat="1" ht="5.25" customHeight="1">
      <c r="B125" s="222"/>
      <c r="C125" s="208"/>
      <c r="D125" s="208"/>
      <c r="E125" s="208"/>
      <c r="F125" s="208"/>
      <c r="G125" s="223"/>
      <c r="H125" s="208"/>
      <c r="I125" s="208"/>
      <c r="J125" s="208"/>
      <c r="K125" s="224"/>
    </row>
    <row r="126" spans="2:11" customFormat="1" ht="15" customHeight="1">
      <c r="B126" s="222"/>
      <c r="C126" s="199" t="s">
        <v>1329</v>
      </c>
      <c r="D126" s="210"/>
      <c r="E126" s="210"/>
      <c r="F126" s="211" t="s">
        <v>1326</v>
      </c>
      <c r="G126" s="199"/>
      <c r="H126" s="199" t="s">
        <v>1366</v>
      </c>
      <c r="I126" s="199" t="s">
        <v>1328</v>
      </c>
      <c r="J126" s="199">
        <v>120</v>
      </c>
      <c r="K126" s="225"/>
    </row>
    <row r="127" spans="2:11" customFormat="1" ht="15" customHeight="1">
      <c r="B127" s="222"/>
      <c r="C127" s="199" t="s">
        <v>1375</v>
      </c>
      <c r="D127" s="199"/>
      <c r="E127" s="199"/>
      <c r="F127" s="211" t="s">
        <v>1326</v>
      </c>
      <c r="G127" s="199"/>
      <c r="H127" s="199" t="s">
        <v>1376</v>
      </c>
      <c r="I127" s="199" t="s">
        <v>1328</v>
      </c>
      <c r="J127" s="199" t="s">
        <v>1377</v>
      </c>
      <c r="K127" s="225"/>
    </row>
    <row r="128" spans="2:11" customFormat="1" ht="15" customHeight="1">
      <c r="B128" s="222"/>
      <c r="C128" s="199" t="s">
        <v>88</v>
      </c>
      <c r="D128" s="199"/>
      <c r="E128" s="199"/>
      <c r="F128" s="211" t="s">
        <v>1326</v>
      </c>
      <c r="G128" s="199"/>
      <c r="H128" s="199" t="s">
        <v>1378</v>
      </c>
      <c r="I128" s="199" t="s">
        <v>1328</v>
      </c>
      <c r="J128" s="199" t="s">
        <v>1377</v>
      </c>
      <c r="K128" s="225"/>
    </row>
    <row r="129" spans="2:11" customFormat="1" ht="15" customHeight="1">
      <c r="B129" s="222"/>
      <c r="C129" s="199" t="s">
        <v>1337</v>
      </c>
      <c r="D129" s="199"/>
      <c r="E129" s="199"/>
      <c r="F129" s="211" t="s">
        <v>1332</v>
      </c>
      <c r="G129" s="199"/>
      <c r="H129" s="199" t="s">
        <v>1338</v>
      </c>
      <c r="I129" s="199" t="s">
        <v>1328</v>
      </c>
      <c r="J129" s="199">
        <v>15</v>
      </c>
      <c r="K129" s="225"/>
    </row>
    <row r="130" spans="2:11" customFormat="1" ht="15" customHeight="1">
      <c r="B130" s="222"/>
      <c r="C130" s="199" t="s">
        <v>1339</v>
      </c>
      <c r="D130" s="199"/>
      <c r="E130" s="199"/>
      <c r="F130" s="211" t="s">
        <v>1332</v>
      </c>
      <c r="G130" s="199"/>
      <c r="H130" s="199" t="s">
        <v>1340</v>
      </c>
      <c r="I130" s="199" t="s">
        <v>1328</v>
      </c>
      <c r="J130" s="199">
        <v>15</v>
      </c>
      <c r="K130" s="225"/>
    </row>
    <row r="131" spans="2:11" customFormat="1" ht="15" customHeight="1">
      <c r="B131" s="222"/>
      <c r="C131" s="199" t="s">
        <v>1341</v>
      </c>
      <c r="D131" s="199"/>
      <c r="E131" s="199"/>
      <c r="F131" s="211" t="s">
        <v>1332</v>
      </c>
      <c r="G131" s="199"/>
      <c r="H131" s="199" t="s">
        <v>1342</v>
      </c>
      <c r="I131" s="199" t="s">
        <v>1328</v>
      </c>
      <c r="J131" s="199">
        <v>20</v>
      </c>
      <c r="K131" s="225"/>
    </row>
    <row r="132" spans="2:11" customFormat="1" ht="15" customHeight="1">
      <c r="B132" s="222"/>
      <c r="C132" s="199" t="s">
        <v>1343</v>
      </c>
      <c r="D132" s="199"/>
      <c r="E132" s="199"/>
      <c r="F132" s="211" t="s">
        <v>1332</v>
      </c>
      <c r="G132" s="199"/>
      <c r="H132" s="199" t="s">
        <v>1344</v>
      </c>
      <c r="I132" s="199" t="s">
        <v>1328</v>
      </c>
      <c r="J132" s="199">
        <v>20</v>
      </c>
      <c r="K132" s="225"/>
    </row>
    <row r="133" spans="2:11" customFormat="1" ht="15" customHeight="1">
      <c r="B133" s="222"/>
      <c r="C133" s="199" t="s">
        <v>1331</v>
      </c>
      <c r="D133" s="199"/>
      <c r="E133" s="199"/>
      <c r="F133" s="211" t="s">
        <v>1332</v>
      </c>
      <c r="G133" s="199"/>
      <c r="H133" s="199" t="s">
        <v>1366</v>
      </c>
      <c r="I133" s="199" t="s">
        <v>1328</v>
      </c>
      <c r="J133" s="199">
        <v>50</v>
      </c>
      <c r="K133" s="225"/>
    </row>
    <row r="134" spans="2:11" customFormat="1" ht="15" customHeight="1">
      <c r="B134" s="222"/>
      <c r="C134" s="199" t="s">
        <v>1345</v>
      </c>
      <c r="D134" s="199"/>
      <c r="E134" s="199"/>
      <c r="F134" s="211" t="s">
        <v>1332</v>
      </c>
      <c r="G134" s="199"/>
      <c r="H134" s="199" t="s">
        <v>1366</v>
      </c>
      <c r="I134" s="199" t="s">
        <v>1328</v>
      </c>
      <c r="J134" s="199">
        <v>50</v>
      </c>
      <c r="K134" s="225"/>
    </row>
    <row r="135" spans="2:11" customFormat="1" ht="15" customHeight="1">
      <c r="B135" s="222"/>
      <c r="C135" s="199" t="s">
        <v>1351</v>
      </c>
      <c r="D135" s="199"/>
      <c r="E135" s="199"/>
      <c r="F135" s="211" t="s">
        <v>1332</v>
      </c>
      <c r="G135" s="199"/>
      <c r="H135" s="199" t="s">
        <v>1366</v>
      </c>
      <c r="I135" s="199" t="s">
        <v>1328</v>
      </c>
      <c r="J135" s="199">
        <v>50</v>
      </c>
      <c r="K135" s="225"/>
    </row>
    <row r="136" spans="2:11" customFormat="1" ht="15" customHeight="1">
      <c r="B136" s="222"/>
      <c r="C136" s="199" t="s">
        <v>1353</v>
      </c>
      <c r="D136" s="199"/>
      <c r="E136" s="199"/>
      <c r="F136" s="211" t="s">
        <v>1332</v>
      </c>
      <c r="G136" s="199"/>
      <c r="H136" s="199" t="s">
        <v>1366</v>
      </c>
      <c r="I136" s="199" t="s">
        <v>1328</v>
      </c>
      <c r="J136" s="199">
        <v>50</v>
      </c>
      <c r="K136" s="225"/>
    </row>
    <row r="137" spans="2:11" customFormat="1" ht="15" customHeight="1">
      <c r="B137" s="222"/>
      <c r="C137" s="199" t="s">
        <v>1354</v>
      </c>
      <c r="D137" s="199"/>
      <c r="E137" s="199"/>
      <c r="F137" s="211" t="s">
        <v>1332</v>
      </c>
      <c r="G137" s="199"/>
      <c r="H137" s="199" t="s">
        <v>1379</v>
      </c>
      <c r="I137" s="199" t="s">
        <v>1328</v>
      </c>
      <c r="J137" s="199">
        <v>255</v>
      </c>
      <c r="K137" s="225"/>
    </row>
    <row r="138" spans="2:11" customFormat="1" ht="15" customHeight="1">
      <c r="B138" s="222"/>
      <c r="C138" s="199" t="s">
        <v>1356</v>
      </c>
      <c r="D138" s="199"/>
      <c r="E138" s="199"/>
      <c r="F138" s="211" t="s">
        <v>1326</v>
      </c>
      <c r="G138" s="199"/>
      <c r="H138" s="199" t="s">
        <v>1380</v>
      </c>
      <c r="I138" s="199" t="s">
        <v>1358</v>
      </c>
      <c r="J138" s="199"/>
      <c r="K138" s="225"/>
    </row>
    <row r="139" spans="2:11" customFormat="1" ht="15" customHeight="1">
      <c r="B139" s="222"/>
      <c r="C139" s="199" t="s">
        <v>1359</v>
      </c>
      <c r="D139" s="199"/>
      <c r="E139" s="199"/>
      <c r="F139" s="211" t="s">
        <v>1326</v>
      </c>
      <c r="G139" s="199"/>
      <c r="H139" s="199" t="s">
        <v>1381</v>
      </c>
      <c r="I139" s="199" t="s">
        <v>1361</v>
      </c>
      <c r="J139" s="199"/>
      <c r="K139" s="225"/>
    </row>
    <row r="140" spans="2:11" customFormat="1" ht="15" customHeight="1">
      <c r="B140" s="222"/>
      <c r="C140" s="199" t="s">
        <v>1362</v>
      </c>
      <c r="D140" s="199"/>
      <c r="E140" s="199"/>
      <c r="F140" s="211" t="s">
        <v>1326</v>
      </c>
      <c r="G140" s="199"/>
      <c r="H140" s="199" t="s">
        <v>1362</v>
      </c>
      <c r="I140" s="199" t="s">
        <v>1361</v>
      </c>
      <c r="J140" s="199"/>
      <c r="K140" s="225"/>
    </row>
    <row r="141" spans="2:11" customFormat="1" ht="15" customHeight="1">
      <c r="B141" s="222"/>
      <c r="C141" s="199" t="s">
        <v>38</v>
      </c>
      <c r="D141" s="199"/>
      <c r="E141" s="199"/>
      <c r="F141" s="211" t="s">
        <v>1326</v>
      </c>
      <c r="G141" s="199"/>
      <c r="H141" s="199" t="s">
        <v>1382</v>
      </c>
      <c r="I141" s="199" t="s">
        <v>1361</v>
      </c>
      <c r="J141" s="199"/>
      <c r="K141" s="225"/>
    </row>
    <row r="142" spans="2:11" customFormat="1" ht="15" customHeight="1">
      <c r="B142" s="222"/>
      <c r="C142" s="199" t="s">
        <v>1383</v>
      </c>
      <c r="D142" s="199"/>
      <c r="E142" s="199"/>
      <c r="F142" s="211" t="s">
        <v>1326</v>
      </c>
      <c r="G142" s="199"/>
      <c r="H142" s="199" t="s">
        <v>1384</v>
      </c>
      <c r="I142" s="199" t="s">
        <v>1361</v>
      </c>
      <c r="J142" s="199"/>
      <c r="K142" s="225"/>
    </row>
    <row r="143" spans="2:11" customFormat="1" ht="15" customHeight="1">
      <c r="B143" s="226"/>
      <c r="C143" s="227"/>
      <c r="D143" s="227"/>
      <c r="E143" s="227"/>
      <c r="F143" s="227"/>
      <c r="G143" s="227"/>
      <c r="H143" s="227"/>
      <c r="I143" s="227"/>
      <c r="J143" s="227"/>
      <c r="K143" s="228"/>
    </row>
    <row r="144" spans="2:11" customFormat="1" ht="18.75" customHeight="1">
      <c r="B144" s="218"/>
      <c r="C144" s="218"/>
      <c r="D144" s="218"/>
      <c r="E144" s="218"/>
      <c r="F144" s="219"/>
      <c r="G144" s="218"/>
      <c r="H144" s="218"/>
      <c r="I144" s="218"/>
      <c r="J144" s="218"/>
      <c r="K144" s="218"/>
    </row>
    <row r="145" spans="2:1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pans="2:1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pans="2:11" customFormat="1" ht="45" customHeight="1">
      <c r="B147" s="312"/>
      <c r="C147" s="293" t="s">
        <v>1385</v>
      </c>
      <c r="D147" s="293"/>
      <c r="E147" s="293"/>
      <c r="F147" s="293"/>
      <c r="G147" s="293"/>
      <c r="H147" s="293"/>
      <c r="I147" s="293"/>
      <c r="J147" s="293"/>
      <c r="K147" s="313"/>
    </row>
    <row r="148" spans="2:11" customFormat="1" ht="17.25" customHeight="1">
      <c r="B148" s="312"/>
      <c r="C148" s="203" t="s">
        <v>1320</v>
      </c>
      <c r="D148" s="203"/>
      <c r="E148" s="203"/>
      <c r="F148" s="203" t="s">
        <v>1321</v>
      </c>
      <c r="G148" s="204"/>
      <c r="H148" s="203" t="s">
        <v>54</v>
      </c>
      <c r="I148" s="203" t="s">
        <v>57</v>
      </c>
      <c r="J148" s="203" t="s">
        <v>1322</v>
      </c>
      <c r="K148" s="313"/>
    </row>
    <row r="149" spans="2:11" customFormat="1" ht="17.25" customHeight="1">
      <c r="B149" s="312"/>
      <c r="C149" s="205" t="s">
        <v>1323</v>
      </c>
      <c r="D149" s="205"/>
      <c r="E149" s="205"/>
      <c r="F149" s="206" t="s">
        <v>1324</v>
      </c>
      <c r="G149" s="207"/>
      <c r="H149" s="205"/>
      <c r="I149" s="205"/>
      <c r="J149" s="205" t="s">
        <v>1325</v>
      </c>
      <c r="K149" s="313"/>
    </row>
    <row r="150" spans="2:11" customFormat="1" ht="5.25" customHeight="1">
      <c r="B150" s="213"/>
      <c r="C150" s="208"/>
      <c r="D150" s="208"/>
      <c r="E150" s="208"/>
      <c r="F150" s="208"/>
      <c r="G150" s="209"/>
      <c r="H150" s="208"/>
      <c r="I150" s="208"/>
      <c r="J150" s="208"/>
      <c r="K150" s="225"/>
    </row>
    <row r="151" spans="2:11" customFormat="1" ht="15" customHeight="1">
      <c r="B151" s="213"/>
      <c r="C151" s="229" t="s">
        <v>1329</v>
      </c>
      <c r="D151" s="199"/>
      <c r="E151" s="199"/>
      <c r="F151" s="230" t="s">
        <v>1326</v>
      </c>
      <c r="G151" s="199"/>
      <c r="H151" s="229" t="s">
        <v>1366</v>
      </c>
      <c r="I151" s="229" t="s">
        <v>1328</v>
      </c>
      <c r="J151" s="229">
        <v>120</v>
      </c>
      <c r="K151" s="225"/>
    </row>
    <row r="152" spans="2:11" customFormat="1" ht="15" customHeight="1">
      <c r="B152" s="213"/>
      <c r="C152" s="229" t="s">
        <v>1375</v>
      </c>
      <c r="D152" s="199"/>
      <c r="E152" s="199"/>
      <c r="F152" s="230" t="s">
        <v>1326</v>
      </c>
      <c r="G152" s="199"/>
      <c r="H152" s="229" t="s">
        <v>1386</v>
      </c>
      <c r="I152" s="229" t="s">
        <v>1328</v>
      </c>
      <c r="J152" s="229" t="s">
        <v>1377</v>
      </c>
      <c r="K152" s="225"/>
    </row>
    <row r="153" spans="2:11" customFormat="1" ht="15" customHeight="1">
      <c r="B153" s="213"/>
      <c r="C153" s="229" t="s">
        <v>88</v>
      </c>
      <c r="D153" s="199"/>
      <c r="E153" s="199"/>
      <c r="F153" s="230" t="s">
        <v>1326</v>
      </c>
      <c r="G153" s="199"/>
      <c r="H153" s="229" t="s">
        <v>1387</v>
      </c>
      <c r="I153" s="229" t="s">
        <v>1328</v>
      </c>
      <c r="J153" s="229" t="s">
        <v>1377</v>
      </c>
      <c r="K153" s="225"/>
    </row>
    <row r="154" spans="2:11" customFormat="1" ht="15" customHeight="1">
      <c r="B154" s="213"/>
      <c r="C154" s="229" t="s">
        <v>1331</v>
      </c>
      <c r="D154" s="199"/>
      <c r="E154" s="199"/>
      <c r="F154" s="230" t="s">
        <v>1332</v>
      </c>
      <c r="G154" s="199"/>
      <c r="H154" s="229" t="s">
        <v>1366</v>
      </c>
      <c r="I154" s="229" t="s">
        <v>1328</v>
      </c>
      <c r="J154" s="229">
        <v>50</v>
      </c>
      <c r="K154" s="225"/>
    </row>
    <row r="155" spans="2:11" customFormat="1" ht="15" customHeight="1">
      <c r="B155" s="213"/>
      <c r="C155" s="229" t="s">
        <v>1334</v>
      </c>
      <c r="D155" s="199"/>
      <c r="E155" s="199"/>
      <c r="F155" s="230" t="s">
        <v>1326</v>
      </c>
      <c r="G155" s="199"/>
      <c r="H155" s="229" t="s">
        <v>1366</v>
      </c>
      <c r="I155" s="229" t="s">
        <v>1336</v>
      </c>
      <c r="J155" s="229"/>
      <c r="K155" s="225"/>
    </row>
    <row r="156" spans="2:11" customFormat="1" ht="15" customHeight="1">
      <c r="B156" s="213"/>
      <c r="C156" s="229" t="s">
        <v>1345</v>
      </c>
      <c r="D156" s="199"/>
      <c r="E156" s="199"/>
      <c r="F156" s="230" t="s">
        <v>1332</v>
      </c>
      <c r="G156" s="199"/>
      <c r="H156" s="229" t="s">
        <v>1366</v>
      </c>
      <c r="I156" s="229" t="s">
        <v>1328</v>
      </c>
      <c r="J156" s="229">
        <v>50</v>
      </c>
      <c r="K156" s="225"/>
    </row>
    <row r="157" spans="2:11" customFormat="1" ht="15" customHeight="1">
      <c r="B157" s="213"/>
      <c r="C157" s="229" t="s">
        <v>1353</v>
      </c>
      <c r="D157" s="199"/>
      <c r="E157" s="199"/>
      <c r="F157" s="230" t="s">
        <v>1332</v>
      </c>
      <c r="G157" s="199"/>
      <c r="H157" s="229" t="s">
        <v>1366</v>
      </c>
      <c r="I157" s="229" t="s">
        <v>1328</v>
      </c>
      <c r="J157" s="229">
        <v>50</v>
      </c>
      <c r="K157" s="225"/>
    </row>
    <row r="158" spans="2:11" customFormat="1" ht="15" customHeight="1">
      <c r="B158" s="213"/>
      <c r="C158" s="229" t="s">
        <v>1351</v>
      </c>
      <c r="D158" s="199"/>
      <c r="E158" s="199"/>
      <c r="F158" s="230" t="s">
        <v>1332</v>
      </c>
      <c r="G158" s="199"/>
      <c r="H158" s="229" t="s">
        <v>1366</v>
      </c>
      <c r="I158" s="229" t="s">
        <v>1328</v>
      </c>
      <c r="J158" s="229">
        <v>50</v>
      </c>
      <c r="K158" s="225"/>
    </row>
    <row r="159" spans="2:11" customFormat="1" ht="15" customHeight="1">
      <c r="B159" s="213"/>
      <c r="C159" s="229" t="s">
        <v>119</v>
      </c>
      <c r="D159" s="199"/>
      <c r="E159" s="199"/>
      <c r="F159" s="230" t="s">
        <v>1326</v>
      </c>
      <c r="G159" s="199"/>
      <c r="H159" s="229" t="s">
        <v>1388</v>
      </c>
      <c r="I159" s="229" t="s">
        <v>1328</v>
      </c>
      <c r="J159" s="229" t="s">
        <v>1389</v>
      </c>
      <c r="K159" s="225"/>
    </row>
    <row r="160" spans="2:11" customFormat="1" ht="15" customHeight="1">
      <c r="B160" s="213"/>
      <c r="C160" s="229" t="s">
        <v>1390</v>
      </c>
      <c r="D160" s="199"/>
      <c r="E160" s="199"/>
      <c r="F160" s="230" t="s">
        <v>1326</v>
      </c>
      <c r="G160" s="199"/>
      <c r="H160" s="229" t="s">
        <v>1391</v>
      </c>
      <c r="I160" s="229" t="s">
        <v>1361</v>
      </c>
      <c r="J160" s="229"/>
      <c r="K160" s="225"/>
    </row>
    <row r="161" spans="2:11" customFormat="1" ht="15" customHeight="1">
      <c r="B161" s="231"/>
      <c r="C161" s="217"/>
      <c r="D161" s="217"/>
      <c r="E161" s="217"/>
      <c r="F161" s="217"/>
      <c r="G161" s="217"/>
      <c r="H161" s="217"/>
      <c r="I161" s="217"/>
      <c r="J161" s="217"/>
      <c r="K161" s="232"/>
    </row>
    <row r="162" spans="2:11" customFormat="1" ht="18.75" customHeight="1">
      <c r="B162" s="218"/>
      <c r="C162" s="223"/>
      <c r="D162" s="223"/>
      <c r="E162" s="223"/>
      <c r="F162" s="233"/>
      <c r="G162" s="223"/>
      <c r="H162" s="223"/>
      <c r="I162" s="223"/>
      <c r="J162" s="223"/>
      <c r="K162" s="218"/>
    </row>
    <row r="163" spans="2:1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pans="2:1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pans="2:11" customFormat="1" ht="45" customHeight="1">
      <c r="B165" s="301"/>
      <c r="C165" s="291" t="s">
        <v>1392</v>
      </c>
      <c r="D165" s="291"/>
      <c r="E165" s="291"/>
      <c r="F165" s="291"/>
      <c r="G165" s="291"/>
      <c r="H165" s="291"/>
      <c r="I165" s="291"/>
      <c r="J165" s="291"/>
      <c r="K165" s="302"/>
    </row>
    <row r="166" spans="2:11" customFormat="1" ht="17.25" customHeight="1">
      <c r="B166" s="301"/>
      <c r="C166" s="203" t="s">
        <v>1320</v>
      </c>
      <c r="D166" s="203"/>
      <c r="E166" s="203"/>
      <c r="F166" s="203" t="s">
        <v>1321</v>
      </c>
      <c r="G166" s="234"/>
      <c r="H166" s="235" t="s">
        <v>54</v>
      </c>
      <c r="I166" s="235" t="s">
        <v>57</v>
      </c>
      <c r="J166" s="203" t="s">
        <v>1322</v>
      </c>
      <c r="K166" s="302"/>
    </row>
    <row r="167" spans="2:11" customFormat="1" ht="17.25" customHeight="1">
      <c r="B167" s="303"/>
      <c r="C167" s="205" t="s">
        <v>1323</v>
      </c>
      <c r="D167" s="205"/>
      <c r="E167" s="205"/>
      <c r="F167" s="206" t="s">
        <v>1324</v>
      </c>
      <c r="G167" s="236"/>
      <c r="H167" s="237"/>
      <c r="I167" s="237"/>
      <c r="J167" s="205" t="s">
        <v>1325</v>
      </c>
      <c r="K167" s="304"/>
    </row>
    <row r="168" spans="2:11" customFormat="1" ht="5.25" customHeight="1">
      <c r="B168" s="213"/>
      <c r="C168" s="208"/>
      <c r="D168" s="208"/>
      <c r="E168" s="208"/>
      <c r="F168" s="208"/>
      <c r="G168" s="209"/>
      <c r="H168" s="208"/>
      <c r="I168" s="208"/>
      <c r="J168" s="208"/>
      <c r="K168" s="225"/>
    </row>
    <row r="169" spans="2:11" customFormat="1" ht="15" customHeight="1">
      <c r="B169" s="213"/>
      <c r="C169" s="199" t="s">
        <v>1329</v>
      </c>
      <c r="D169" s="199"/>
      <c r="E169" s="199"/>
      <c r="F169" s="211" t="s">
        <v>1326</v>
      </c>
      <c r="G169" s="199"/>
      <c r="H169" s="199" t="s">
        <v>1366</v>
      </c>
      <c r="I169" s="199" t="s">
        <v>1328</v>
      </c>
      <c r="J169" s="199">
        <v>120</v>
      </c>
      <c r="K169" s="225"/>
    </row>
    <row r="170" spans="2:11" customFormat="1" ht="15" customHeight="1">
      <c r="B170" s="213"/>
      <c r="C170" s="199" t="s">
        <v>1375</v>
      </c>
      <c r="D170" s="199"/>
      <c r="E170" s="199"/>
      <c r="F170" s="211" t="s">
        <v>1326</v>
      </c>
      <c r="G170" s="199"/>
      <c r="H170" s="199" t="s">
        <v>1376</v>
      </c>
      <c r="I170" s="199" t="s">
        <v>1328</v>
      </c>
      <c r="J170" s="199" t="s">
        <v>1377</v>
      </c>
      <c r="K170" s="225"/>
    </row>
    <row r="171" spans="2:11" customFormat="1" ht="15" customHeight="1">
      <c r="B171" s="213"/>
      <c r="C171" s="199" t="s">
        <v>88</v>
      </c>
      <c r="D171" s="199"/>
      <c r="E171" s="199"/>
      <c r="F171" s="211" t="s">
        <v>1326</v>
      </c>
      <c r="G171" s="199"/>
      <c r="H171" s="199" t="s">
        <v>1393</v>
      </c>
      <c r="I171" s="199" t="s">
        <v>1328</v>
      </c>
      <c r="J171" s="199" t="s">
        <v>1377</v>
      </c>
      <c r="K171" s="225"/>
    </row>
    <row r="172" spans="2:11" customFormat="1" ht="15" customHeight="1">
      <c r="B172" s="213"/>
      <c r="C172" s="199" t="s">
        <v>1331</v>
      </c>
      <c r="D172" s="199"/>
      <c r="E172" s="199"/>
      <c r="F172" s="211" t="s">
        <v>1332</v>
      </c>
      <c r="G172" s="199"/>
      <c r="H172" s="199" t="s">
        <v>1393</v>
      </c>
      <c r="I172" s="199" t="s">
        <v>1328</v>
      </c>
      <c r="J172" s="199">
        <v>50</v>
      </c>
      <c r="K172" s="225"/>
    </row>
    <row r="173" spans="2:11" customFormat="1" ht="15" customHeight="1">
      <c r="B173" s="213"/>
      <c r="C173" s="199" t="s">
        <v>1334</v>
      </c>
      <c r="D173" s="199"/>
      <c r="E173" s="199"/>
      <c r="F173" s="211" t="s">
        <v>1326</v>
      </c>
      <c r="G173" s="199"/>
      <c r="H173" s="199" t="s">
        <v>1393</v>
      </c>
      <c r="I173" s="199" t="s">
        <v>1336</v>
      </c>
      <c r="J173" s="199"/>
      <c r="K173" s="225"/>
    </row>
    <row r="174" spans="2:11" customFormat="1" ht="15" customHeight="1">
      <c r="B174" s="213"/>
      <c r="C174" s="199" t="s">
        <v>1345</v>
      </c>
      <c r="D174" s="199"/>
      <c r="E174" s="199"/>
      <c r="F174" s="211" t="s">
        <v>1332</v>
      </c>
      <c r="G174" s="199"/>
      <c r="H174" s="199" t="s">
        <v>1393</v>
      </c>
      <c r="I174" s="199" t="s">
        <v>1328</v>
      </c>
      <c r="J174" s="199">
        <v>50</v>
      </c>
      <c r="K174" s="225"/>
    </row>
    <row r="175" spans="2:11" customFormat="1" ht="15" customHeight="1">
      <c r="B175" s="213"/>
      <c r="C175" s="199" t="s">
        <v>1353</v>
      </c>
      <c r="D175" s="199"/>
      <c r="E175" s="199"/>
      <c r="F175" s="211" t="s">
        <v>1332</v>
      </c>
      <c r="G175" s="199"/>
      <c r="H175" s="199" t="s">
        <v>1393</v>
      </c>
      <c r="I175" s="199" t="s">
        <v>1328</v>
      </c>
      <c r="J175" s="199">
        <v>50</v>
      </c>
      <c r="K175" s="225"/>
    </row>
    <row r="176" spans="2:11" customFormat="1" ht="15" customHeight="1">
      <c r="B176" s="213"/>
      <c r="C176" s="199" t="s">
        <v>1351</v>
      </c>
      <c r="D176" s="199"/>
      <c r="E176" s="199"/>
      <c r="F176" s="211" t="s">
        <v>1332</v>
      </c>
      <c r="G176" s="199"/>
      <c r="H176" s="199" t="s">
        <v>1393</v>
      </c>
      <c r="I176" s="199" t="s">
        <v>1328</v>
      </c>
      <c r="J176" s="199">
        <v>50</v>
      </c>
      <c r="K176" s="225"/>
    </row>
    <row r="177" spans="2:11" customFormat="1" ht="15" customHeight="1">
      <c r="B177" s="213"/>
      <c r="C177" s="199" t="s">
        <v>130</v>
      </c>
      <c r="D177" s="199"/>
      <c r="E177" s="199"/>
      <c r="F177" s="211" t="s">
        <v>1326</v>
      </c>
      <c r="G177" s="199"/>
      <c r="H177" s="199" t="s">
        <v>1394</v>
      </c>
      <c r="I177" s="199" t="s">
        <v>1395</v>
      </c>
      <c r="J177" s="199"/>
      <c r="K177" s="225"/>
    </row>
    <row r="178" spans="2:11" customFormat="1" ht="15" customHeight="1">
      <c r="B178" s="213"/>
      <c r="C178" s="199" t="s">
        <v>57</v>
      </c>
      <c r="D178" s="199"/>
      <c r="E178" s="199"/>
      <c r="F178" s="211" t="s">
        <v>1326</v>
      </c>
      <c r="G178" s="199"/>
      <c r="H178" s="199" t="s">
        <v>1396</v>
      </c>
      <c r="I178" s="199" t="s">
        <v>1397</v>
      </c>
      <c r="J178" s="199">
        <v>1</v>
      </c>
      <c r="K178" s="225"/>
    </row>
    <row r="179" spans="2:11" customFormat="1" ht="15" customHeight="1">
      <c r="B179" s="213"/>
      <c r="C179" s="199" t="s">
        <v>53</v>
      </c>
      <c r="D179" s="199"/>
      <c r="E179" s="199"/>
      <c r="F179" s="211" t="s">
        <v>1326</v>
      </c>
      <c r="G179" s="199"/>
      <c r="H179" s="199" t="s">
        <v>1398</v>
      </c>
      <c r="I179" s="199" t="s">
        <v>1328</v>
      </c>
      <c r="J179" s="199">
        <v>20</v>
      </c>
      <c r="K179" s="225"/>
    </row>
    <row r="180" spans="2:11" customFormat="1" ht="15" customHeight="1">
      <c r="B180" s="213"/>
      <c r="C180" s="199" t="s">
        <v>54</v>
      </c>
      <c r="D180" s="199"/>
      <c r="E180" s="199"/>
      <c r="F180" s="211" t="s">
        <v>1326</v>
      </c>
      <c r="G180" s="199"/>
      <c r="H180" s="199" t="s">
        <v>1399</v>
      </c>
      <c r="I180" s="199" t="s">
        <v>1328</v>
      </c>
      <c r="J180" s="199">
        <v>255</v>
      </c>
      <c r="K180" s="225"/>
    </row>
    <row r="181" spans="2:11" customFormat="1" ht="15" customHeight="1">
      <c r="B181" s="213"/>
      <c r="C181" s="199" t="s">
        <v>131</v>
      </c>
      <c r="D181" s="199"/>
      <c r="E181" s="199"/>
      <c r="F181" s="211" t="s">
        <v>1326</v>
      </c>
      <c r="G181" s="199"/>
      <c r="H181" s="199" t="s">
        <v>1290</v>
      </c>
      <c r="I181" s="199" t="s">
        <v>1328</v>
      </c>
      <c r="J181" s="199">
        <v>10</v>
      </c>
      <c r="K181" s="225"/>
    </row>
    <row r="182" spans="2:11" customFormat="1" ht="15" customHeight="1">
      <c r="B182" s="213"/>
      <c r="C182" s="199" t="s">
        <v>132</v>
      </c>
      <c r="D182" s="199"/>
      <c r="E182" s="199"/>
      <c r="F182" s="211" t="s">
        <v>1326</v>
      </c>
      <c r="G182" s="199"/>
      <c r="H182" s="199" t="s">
        <v>1400</v>
      </c>
      <c r="I182" s="199" t="s">
        <v>1361</v>
      </c>
      <c r="J182" s="199"/>
      <c r="K182" s="225"/>
    </row>
    <row r="183" spans="2:11" customFormat="1" ht="15" customHeight="1">
      <c r="B183" s="213"/>
      <c r="C183" s="199" t="s">
        <v>1401</v>
      </c>
      <c r="D183" s="199"/>
      <c r="E183" s="199"/>
      <c r="F183" s="211" t="s">
        <v>1326</v>
      </c>
      <c r="G183" s="199"/>
      <c r="H183" s="199" t="s">
        <v>1402</v>
      </c>
      <c r="I183" s="199" t="s">
        <v>1361</v>
      </c>
      <c r="J183" s="199"/>
      <c r="K183" s="225"/>
    </row>
    <row r="184" spans="2:11" customFormat="1" ht="15" customHeight="1">
      <c r="B184" s="213"/>
      <c r="C184" s="199" t="s">
        <v>1390</v>
      </c>
      <c r="D184" s="199"/>
      <c r="E184" s="199"/>
      <c r="F184" s="211" t="s">
        <v>1326</v>
      </c>
      <c r="G184" s="199"/>
      <c r="H184" s="199" t="s">
        <v>1403</v>
      </c>
      <c r="I184" s="199" t="s">
        <v>1361</v>
      </c>
      <c r="J184" s="199"/>
      <c r="K184" s="225"/>
    </row>
    <row r="185" spans="2:11" customFormat="1" ht="15" customHeight="1">
      <c r="B185" s="213"/>
      <c r="C185" s="199" t="s">
        <v>134</v>
      </c>
      <c r="D185" s="199"/>
      <c r="E185" s="199"/>
      <c r="F185" s="211" t="s">
        <v>1332</v>
      </c>
      <c r="G185" s="199"/>
      <c r="H185" s="199" t="s">
        <v>1404</v>
      </c>
      <c r="I185" s="199" t="s">
        <v>1328</v>
      </c>
      <c r="J185" s="199">
        <v>50</v>
      </c>
      <c r="K185" s="225"/>
    </row>
    <row r="186" spans="2:11" customFormat="1" ht="15" customHeight="1">
      <c r="B186" s="213"/>
      <c r="C186" s="199" t="s">
        <v>1405</v>
      </c>
      <c r="D186" s="199"/>
      <c r="E186" s="199"/>
      <c r="F186" s="211" t="s">
        <v>1332</v>
      </c>
      <c r="G186" s="199"/>
      <c r="H186" s="199" t="s">
        <v>1406</v>
      </c>
      <c r="I186" s="199" t="s">
        <v>1407</v>
      </c>
      <c r="J186" s="199"/>
      <c r="K186" s="225"/>
    </row>
    <row r="187" spans="2:11" customFormat="1" ht="15" customHeight="1">
      <c r="B187" s="213"/>
      <c r="C187" s="199" t="s">
        <v>1408</v>
      </c>
      <c r="D187" s="199"/>
      <c r="E187" s="199"/>
      <c r="F187" s="211" t="s">
        <v>1332</v>
      </c>
      <c r="G187" s="199"/>
      <c r="H187" s="199" t="s">
        <v>1409</v>
      </c>
      <c r="I187" s="199" t="s">
        <v>1407</v>
      </c>
      <c r="J187" s="199"/>
      <c r="K187" s="225"/>
    </row>
    <row r="188" spans="2:11" customFormat="1" ht="15" customHeight="1">
      <c r="B188" s="213"/>
      <c r="C188" s="199" t="s">
        <v>1410</v>
      </c>
      <c r="D188" s="199"/>
      <c r="E188" s="199"/>
      <c r="F188" s="211" t="s">
        <v>1332</v>
      </c>
      <c r="G188" s="199"/>
      <c r="H188" s="199" t="s">
        <v>1411</v>
      </c>
      <c r="I188" s="199" t="s">
        <v>1407</v>
      </c>
      <c r="J188" s="199"/>
      <c r="K188" s="225"/>
    </row>
    <row r="189" spans="2:11" customFormat="1" ht="15" customHeight="1">
      <c r="B189" s="213"/>
      <c r="C189" s="238" t="s">
        <v>1412</v>
      </c>
      <c r="D189" s="199"/>
      <c r="E189" s="199"/>
      <c r="F189" s="211" t="s">
        <v>1332</v>
      </c>
      <c r="G189" s="199"/>
      <c r="H189" s="199" t="s">
        <v>1413</v>
      </c>
      <c r="I189" s="199" t="s">
        <v>1414</v>
      </c>
      <c r="J189" s="239" t="s">
        <v>1415</v>
      </c>
      <c r="K189" s="225"/>
    </row>
    <row r="190" spans="2:11" customFormat="1" ht="15" customHeight="1">
      <c r="B190" s="213"/>
      <c r="C190" s="238" t="s">
        <v>1416</v>
      </c>
      <c r="D190" s="199"/>
      <c r="E190" s="199"/>
      <c r="F190" s="211" t="s">
        <v>1332</v>
      </c>
      <c r="G190" s="199"/>
      <c r="H190" s="199" t="s">
        <v>1417</v>
      </c>
      <c r="I190" s="199" t="s">
        <v>1414</v>
      </c>
      <c r="J190" s="239" t="s">
        <v>1415</v>
      </c>
      <c r="K190" s="225"/>
    </row>
    <row r="191" spans="2:11" customFormat="1" ht="15" customHeight="1">
      <c r="B191" s="213"/>
      <c r="C191" s="238" t="s">
        <v>42</v>
      </c>
      <c r="D191" s="199"/>
      <c r="E191" s="199"/>
      <c r="F191" s="211" t="s">
        <v>1326</v>
      </c>
      <c r="G191" s="199"/>
      <c r="H191" s="196" t="s">
        <v>1418</v>
      </c>
      <c r="I191" s="199" t="s">
        <v>1419</v>
      </c>
      <c r="J191" s="199"/>
      <c r="K191" s="225"/>
    </row>
    <row r="192" spans="2:11" customFormat="1" ht="15" customHeight="1">
      <c r="B192" s="213"/>
      <c r="C192" s="238" t="s">
        <v>1420</v>
      </c>
      <c r="D192" s="199"/>
      <c r="E192" s="199"/>
      <c r="F192" s="211" t="s">
        <v>1326</v>
      </c>
      <c r="G192" s="199"/>
      <c r="H192" s="199" t="s">
        <v>1421</v>
      </c>
      <c r="I192" s="199" t="s">
        <v>1361</v>
      </c>
      <c r="J192" s="199"/>
      <c r="K192" s="225"/>
    </row>
    <row r="193" spans="2:11" customFormat="1" ht="15" customHeight="1">
      <c r="B193" s="213"/>
      <c r="C193" s="238" t="s">
        <v>1422</v>
      </c>
      <c r="D193" s="199"/>
      <c r="E193" s="199"/>
      <c r="F193" s="211" t="s">
        <v>1326</v>
      </c>
      <c r="G193" s="199"/>
      <c r="H193" s="199" t="s">
        <v>1423</v>
      </c>
      <c r="I193" s="199" t="s">
        <v>1361</v>
      </c>
      <c r="J193" s="199"/>
      <c r="K193" s="225"/>
    </row>
    <row r="194" spans="2:11" customFormat="1" ht="15" customHeight="1">
      <c r="B194" s="213"/>
      <c r="C194" s="238" t="s">
        <v>1424</v>
      </c>
      <c r="D194" s="199"/>
      <c r="E194" s="199"/>
      <c r="F194" s="211" t="s">
        <v>1332</v>
      </c>
      <c r="G194" s="199"/>
      <c r="H194" s="199" t="s">
        <v>1425</v>
      </c>
      <c r="I194" s="199" t="s">
        <v>1361</v>
      </c>
      <c r="J194" s="199"/>
      <c r="K194" s="225"/>
    </row>
    <row r="195" spans="2:11" customFormat="1" ht="15" customHeight="1">
      <c r="B195" s="231"/>
      <c r="C195" s="240"/>
      <c r="D195" s="217"/>
      <c r="E195" s="217"/>
      <c r="F195" s="217"/>
      <c r="G195" s="217"/>
      <c r="H195" s="217"/>
      <c r="I195" s="217"/>
      <c r="J195" s="217"/>
      <c r="K195" s="232"/>
    </row>
    <row r="196" spans="2:11" customFormat="1" ht="18.75" customHeight="1">
      <c r="B196" s="218"/>
      <c r="C196" s="223"/>
      <c r="D196" s="223"/>
      <c r="E196" s="223"/>
      <c r="F196" s="233"/>
      <c r="G196" s="223"/>
      <c r="H196" s="223"/>
      <c r="I196" s="223"/>
      <c r="J196" s="223"/>
      <c r="K196" s="218"/>
    </row>
    <row r="197" spans="2:11" customFormat="1" ht="18.75" customHeight="1">
      <c r="B197" s="218"/>
      <c r="C197" s="223"/>
      <c r="D197" s="223"/>
      <c r="E197" s="223"/>
      <c r="F197" s="233"/>
      <c r="G197" s="223"/>
      <c r="H197" s="223"/>
      <c r="I197" s="223"/>
      <c r="J197" s="223"/>
      <c r="K197" s="218"/>
    </row>
    <row r="198" spans="2:11" customFormat="1" ht="18.75" customHeight="1">
      <c r="B198" s="308"/>
      <c r="C198" s="308"/>
      <c r="D198" s="308"/>
      <c r="E198" s="308"/>
      <c r="F198" s="308"/>
      <c r="G198" s="308"/>
      <c r="H198" s="308"/>
      <c r="I198" s="308"/>
      <c r="J198" s="308"/>
      <c r="K198" s="308"/>
    </row>
    <row r="199" spans="2:1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pans="2:11" customFormat="1" ht="21">
      <c r="B200" s="301"/>
      <c r="C200" s="291" t="s">
        <v>1426</v>
      </c>
      <c r="D200" s="291"/>
      <c r="E200" s="291"/>
      <c r="F200" s="291"/>
      <c r="G200" s="291"/>
      <c r="H200" s="291"/>
      <c r="I200" s="291"/>
      <c r="J200" s="291"/>
      <c r="K200" s="302"/>
    </row>
    <row r="201" spans="2:11" customFormat="1" ht="25.5" customHeight="1">
      <c r="B201" s="301"/>
      <c r="C201" s="241" t="s">
        <v>1427</v>
      </c>
      <c r="D201" s="241"/>
      <c r="E201" s="241"/>
      <c r="F201" s="241" t="s">
        <v>1428</v>
      </c>
      <c r="G201" s="242"/>
      <c r="H201" s="294" t="s">
        <v>1429</v>
      </c>
      <c r="I201" s="294"/>
      <c r="J201" s="294"/>
      <c r="K201" s="302"/>
    </row>
    <row r="202" spans="2:11" customFormat="1" ht="5.25" customHeight="1">
      <c r="B202" s="213"/>
      <c r="C202" s="208"/>
      <c r="D202" s="208"/>
      <c r="E202" s="208"/>
      <c r="F202" s="208"/>
      <c r="G202" s="223"/>
      <c r="H202" s="208"/>
      <c r="I202" s="208"/>
      <c r="J202" s="208"/>
      <c r="K202" s="225"/>
    </row>
    <row r="203" spans="2:11" customFormat="1" ht="15" customHeight="1">
      <c r="B203" s="213"/>
      <c r="C203" s="199" t="s">
        <v>1419</v>
      </c>
      <c r="D203" s="199"/>
      <c r="E203" s="199"/>
      <c r="F203" s="211" t="s">
        <v>43</v>
      </c>
      <c r="G203" s="199"/>
      <c r="H203" s="295" t="s">
        <v>1430</v>
      </c>
      <c r="I203" s="295"/>
      <c r="J203" s="295"/>
      <c r="K203" s="225"/>
    </row>
    <row r="204" spans="2:11" customFormat="1" ht="15" customHeight="1">
      <c r="B204" s="213"/>
      <c r="C204" s="199"/>
      <c r="D204" s="199"/>
      <c r="E204" s="199"/>
      <c r="F204" s="211" t="s">
        <v>44</v>
      </c>
      <c r="G204" s="199"/>
      <c r="H204" s="295" t="s">
        <v>1431</v>
      </c>
      <c r="I204" s="295"/>
      <c r="J204" s="295"/>
      <c r="K204" s="225"/>
    </row>
    <row r="205" spans="2:11" customFormat="1" ht="15" customHeight="1">
      <c r="B205" s="213"/>
      <c r="C205" s="199"/>
      <c r="D205" s="199"/>
      <c r="E205" s="199"/>
      <c r="F205" s="211" t="s">
        <v>47</v>
      </c>
      <c r="G205" s="199"/>
      <c r="H205" s="295" t="s">
        <v>1432</v>
      </c>
      <c r="I205" s="295"/>
      <c r="J205" s="295"/>
      <c r="K205" s="225"/>
    </row>
    <row r="206" spans="2:11" customFormat="1" ht="15" customHeight="1">
      <c r="B206" s="213"/>
      <c r="C206" s="199"/>
      <c r="D206" s="199"/>
      <c r="E206" s="199"/>
      <c r="F206" s="211" t="s">
        <v>45</v>
      </c>
      <c r="G206" s="199"/>
      <c r="H206" s="295" t="s">
        <v>1433</v>
      </c>
      <c r="I206" s="295"/>
      <c r="J206" s="295"/>
      <c r="K206" s="225"/>
    </row>
    <row r="207" spans="2:11" customFormat="1" ht="15" customHeight="1">
      <c r="B207" s="213"/>
      <c r="C207" s="199"/>
      <c r="D207" s="199"/>
      <c r="E207" s="199"/>
      <c r="F207" s="211" t="s">
        <v>46</v>
      </c>
      <c r="G207" s="199"/>
      <c r="H207" s="295" t="s">
        <v>1434</v>
      </c>
      <c r="I207" s="295"/>
      <c r="J207" s="295"/>
      <c r="K207" s="225"/>
    </row>
    <row r="208" spans="2:11" customFormat="1" ht="15" customHeight="1">
      <c r="B208" s="213"/>
      <c r="C208" s="199"/>
      <c r="D208" s="199"/>
      <c r="E208" s="199"/>
      <c r="F208" s="211"/>
      <c r="G208" s="199"/>
      <c r="H208" s="199"/>
      <c r="I208" s="199"/>
      <c r="J208" s="199"/>
      <c r="K208" s="225"/>
    </row>
    <row r="209" spans="2:11" customFormat="1" ht="15" customHeight="1">
      <c r="B209" s="213"/>
      <c r="C209" s="199" t="s">
        <v>1373</v>
      </c>
      <c r="D209" s="199"/>
      <c r="E209" s="199"/>
      <c r="F209" s="211" t="s">
        <v>79</v>
      </c>
      <c r="G209" s="199"/>
      <c r="H209" s="295" t="s">
        <v>1435</v>
      </c>
      <c r="I209" s="295"/>
      <c r="J209" s="295"/>
      <c r="K209" s="225"/>
    </row>
    <row r="210" spans="2:11" customFormat="1" ht="15" customHeight="1">
      <c r="B210" s="213"/>
      <c r="C210" s="199"/>
      <c r="D210" s="199"/>
      <c r="E210" s="199"/>
      <c r="F210" s="211" t="s">
        <v>1270</v>
      </c>
      <c r="G210" s="199"/>
      <c r="H210" s="295" t="s">
        <v>1271</v>
      </c>
      <c r="I210" s="295"/>
      <c r="J210" s="295"/>
      <c r="K210" s="225"/>
    </row>
    <row r="211" spans="2:11" customFormat="1" ht="15" customHeight="1">
      <c r="B211" s="213"/>
      <c r="C211" s="199"/>
      <c r="D211" s="199"/>
      <c r="E211" s="199"/>
      <c r="F211" s="211" t="s">
        <v>1268</v>
      </c>
      <c r="G211" s="199"/>
      <c r="H211" s="295" t="s">
        <v>1436</v>
      </c>
      <c r="I211" s="295"/>
      <c r="J211" s="295"/>
      <c r="K211" s="225"/>
    </row>
    <row r="212" spans="2:11" customFormat="1" ht="15" customHeight="1">
      <c r="B212" s="323"/>
      <c r="C212" s="199"/>
      <c r="D212" s="199"/>
      <c r="E212" s="199"/>
      <c r="F212" s="211" t="s">
        <v>1272</v>
      </c>
      <c r="G212" s="238"/>
      <c r="H212" s="296" t="s">
        <v>1273</v>
      </c>
      <c r="I212" s="296"/>
      <c r="J212" s="296"/>
      <c r="K212" s="324"/>
    </row>
    <row r="213" spans="2:11" customFormat="1" ht="15" customHeight="1">
      <c r="B213" s="323"/>
      <c r="C213" s="199"/>
      <c r="D213" s="199"/>
      <c r="E213" s="199"/>
      <c r="F213" s="211" t="s">
        <v>1274</v>
      </c>
      <c r="G213" s="238"/>
      <c r="H213" s="296" t="s">
        <v>176</v>
      </c>
      <c r="I213" s="296"/>
      <c r="J213" s="296"/>
      <c r="K213" s="324"/>
    </row>
    <row r="214" spans="2:11" customFormat="1" ht="15" customHeight="1">
      <c r="B214" s="323"/>
      <c r="C214" s="199"/>
      <c r="D214" s="199"/>
      <c r="E214" s="199"/>
      <c r="F214" s="211"/>
      <c r="G214" s="238"/>
      <c r="H214" s="229"/>
      <c r="I214" s="229"/>
      <c r="J214" s="229"/>
      <c r="K214" s="324"/>
    </row>
    <row r="215" spans="2:11" customFormat="1" ht="15" customHeight="1">
      <c r="B215" s="323"/>
      <c r="C215" s="199" t="s">
        <v>1397</v>
      </c>
      <c r="D215" s="199"/>
      <c r="E215" s="199"/>
      <c r="F215" s="211">
        <v>1</v>
      </c>
      <c r="G215" s="238"/>
      <c r="H215" s="296" t="s">
        <v>1437</v>
      </c>
      <c r="I215" s="296"/>
      <c r="J215" s="296"/>
      <c r="K215" s="324"/>
    </row>
    <row r="216" spans="2:11" customFormat="1" ht="15" customHeight="1">
      <c r="B216" s="323"/>
      <c r="C216" s="199"/>
      <c r="D216" s="199"/>
      <c r="E216" s="199"/>
      <c r="F216" s="211">
        <v>2</v>
      </c>
      <c r="G216" s="238"/>
      <c r="H216" s="296" t="s">
        <v>1438</v>
      </c>
      <c r="I216" s="296"/>
      <c r="J216" s="296"/>
      <c r="K216" s="324"/>
    </row>
    <row r="217" spans="2:11" customFormat="1" ht="15" customHeight="1">
      <c r="B217" s="323"/>
      <c r="C217" s="199"/>
      <c r="D217" s="199"/>
      <c r="E217" s="199"/>
      <c r="F217" s="211">
        <v>3</v>
      </c>
      <c r="G217" s="238"/>
      <c r="H217" s="296" t="s">
        <v>1439</v>
      </c>
      <c r="I217" s="296"/>
      <c r="J217" s="296"/>
      <c r="K217" s="324"/>
    </row>
    <row r="218" spans="2:11" customFormat="1" ht="15" customHeight="1">
      <c r="B218" s="323"/>
      <c r="C218" s="199"/>
      <c r="D218" s="199"/>
      <c r="E218" s="199"/>
      <c r="F218" s="211">
        <v>4</v>
      </c>
      <c r="G218" s="238"/>
      <c r="H218" s="296" t="s">
        <v>1440</v>
      </c>
      <c r="I218" s="296"/>
      <c r="J218" s="296"/>
      <c r="K218" s="324"/>
    </row>
    <row r="219" spans="2:11" customFormat="1" ht="12.75" customHeight="1">
      <c r="B219" s="325"/>
      <c r="C219" s="326"/>
      <c r="D219" s="326"/>
      <c r="E219" s="326"/>
      <c r="F219" s="326"/>
      <c r="G219" s="326"/>
      <c r="H219" s="326"/>
      <c r="I219" s="326"/>
      <c r="J219" s="326"/>
      <c r="K219" s="32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9ed946-d003-49b5-99ac-ca25afd37a9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589978F7D9194D9FA399C098F090E6" ma:contentTypeVersion="10" ma:contentTypeDescription="Vytvoří nový dokument" ma:contentTypeScope="" ma:versionID="cb88cb797e682ed9bc935fbf8b9b5597">
  <xsd:schema xmlns:xsd="http://www.w3.org/2001/XMLSchema" xmlns:xs="http://www.w3.org/2001/XMLSchema" xmlns:p="http://schemas.microsoft.com/office/2006/metadata/properties" xmlns:ns2="919ed946-d003-49b5-99ac-ca25afd37a9d" targetNamespace="http://schemas.microsoft.com/office/2006/metadata/properties" ma:root="true" ma:fieldsID="9ff914e73258156edc1d2238b76469f4" ns2:_="">
    <xsd:import namespace="919ed946-d003-49b5-99ac-ca25afd37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ed946-d003-49b5-99ac-ca25afd37a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81815c1-bf2b-424b-a497-0aaa1a1db8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B1698A-3850-4CEC-94CB-547F9C41899F}"/>
</file>

<file path=customXml/itemProps2.xml><?xml version="1.0" encoding="utf-8"?>
<ds:datastoreItem xmlns:ds="http://schemas.openxmlformats.org/officeDocument/2006/customXml" ds:itemID="{EB21EDD7-77FA-4255-B117-F89D11928279}"/>
</file>

<file path=customXml/itemProps3.xml><?xml version="1.0" encoding="utf-8"?>
<ds:datastoreItem xmlns:ds="http://schemas.openxmlformats.org/officeDocument/2006/customXml" ds:itemID="{EC940DF6-796D-49EB-A9AA-6C2B28006A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Jaroš Jiří</dc:creator>
  <cp:keywords/>
  <dc:description/>
  <cp:lastModifiedBy>Palečková Adriana</cp:lastModifiedBy>
  <cp:revision/>
  <dcterms:created xsi:type="dcterms:W3CDTF">2025-07-31T07:13:32Z</dcterms:created>
  <dcterms:modified xsi:type="dcterms:W3CDTF">2025-08-05T06:55:23Z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0x0101008F589978F7D9194D9FA399C098F090E6</vt:lpwstr>
  </property>
  <property fmtid="{D5CDD505-2E9C-101B-9397-08002B2CF9AE}" pid="3" name="MediaServiceImageTags">
    <vt:lpwstr/>
  </property>
</Properties>
</file>