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áce\Zakázky\Heliport_Brno_Bohunice\Rozpocty_DPS\09_Aktualizace 15.7.2025_protokol_vad_9_zapracovani_pripominek\export Kros_2025-07-31\"/>
    </mc:Choice>
  </mc:AlternateContent>
  <xr:revisionPtr revIDLastSave="1" documentId="11_6EFDEC0485E9DD652BBFC83C01075B086F4324CC" xr6:coauthVersionLast="47" xr6:coauthVersionMax="47" xr10:uidLastSave="{CC4C492E-C649-482B-BEB7-1BDEC930C9E7}"/>
  <bookViews>
    <workbookView xWindow="0" yWindow="0" windowWidth="0" windowHeight="0" activeTab="3" xr2:uid="{00000000-000D-0000-FFFF-FFFF00000000}"/>
  </bookViews>
  <sheets>
    <sheet name="Rekapitulace stavby" sheetId="1" r:id="rId1"/>
    <sheet name="01 - VRN" sheetId="2" r:id="rId2"/>
    <sheet name="D1 - ASŘ" sheetId="3" r:id="rId3"/>
    <sheet name="D2.1 - ESIL-vyhřívání, na..." sheetId="4" r:id="rId4"/>
    <sheet name="D2.2 - ESIL-strojovna SHZ..." sheetId="5" r:id="rId5"/>
    <sheet name="D3 - PBŘ" sheetId="6" r:id="rId6"/>
    <sheet name="D4 - Hašení" sheetId="7" r:id="rId7"/>
    <sheet name="D5 - Technologie" sheetId="8" r:id="rId8"/>
    <sheet name="D6 - EPS" sheetId="9" r:id="rId9"/>
    <sheet name="D7 - Slaboproud" sheetId="10" r:id="rId10"/>
    <sheet name="Pokyny pro vyplnění" sheetId="11" r:id="rId11"/>
  </sheets>
  <definedNames>
    <definedName name="_xlnm._FilterDatabase" localSheetId="1" hidden="1">'01 - VRN'!$C$85:$K$102</definedName>
    <definedName name="_xlnm._FilterDatabase" localSheetId="2" hidden="1">'D1 - ASŘ'!$C$102:$K$394</definedName>
    <definedName name="_xlnm._FilterDatabase" localSheetId="3" hidden="1">'D2.1 - ESIL-vyhřívání, na...'!$C$95:$K$191</definedName>
    <definedName name="_xlnm._FilterDatabase" localSheetId="4" hidden="1">'D2.2 - ESIL-strojovna SHZ...'!$C$108:$K$433</definedName>
    <definedName name="_xlnm._FilterDatabase" localSheetId="5" hidden="1">'D3 - PBŘ'!$C$85:$K$88</definedName>
    <definedName name="_xlnm._FilterDatabase" localSheetId="6" hidden="1">'D4 - Hašení'!$C$89:$K$143</definedName>
    <definedName name="_xlnm._FilterDatabase" localSheetId="7" hidden="1">'D5 - Technologie'!$C$88:$K$255</definedName>
    <definedName name="_xlnm._FilterDatabase" localSheetId="8" hidden="1">'D6 - EPS'!$C$87:$K$140</definedName>
    <definedName name="_xlnm._FilterDatabase" localSheetId="9" hidden="1">'D7 - Slaboproud'!$C$87:$K$145</definedName>
    <definedName name="_xlnm.Print_Titles" localSheetId="0">'Rekapitulace stavby'!$52:$52</definedName>
    <definedName name="_xlnm.Print_Titles" localSheetId="1">'01 - VRN'!$85:$85</definedName>
    <definedName name="_xlnm.Print_Titles" localSheetId="2">'D1 - ASŘ'!$102:$102</definedName>
    <definedName name="_xlnm.Print_Titles" localSheetId="3">'D2.1 - ESIL-vyhřívání, na...'!$95:$95</definedName>
    <definedName name="_xlnm.Print_Titles" localSheetId="4">'D2.2 - ESIL-strojovna SHZ...'!$108:$108</definedName>
    <definedName name="_xlnm.Print_Titles" localSheetId="5">'D3 - PBŘ'!$85:$85</definedName>
    <definedName name="_xlnm.Print_Titles" localSheetId="6">'D4 - Hašení'!$89:$89</definedName>
    <definedName name="_xlnm.Print_Titles" localSheetId="7">'D5 - Technologie'!$88:$88</definedName>
    <definedName name="_xlnm.Print_Titles" localSheetId="8">'D6 - EPS'!$87:$87</definedName>
    <definedName name="_xlnm.Print_Titles" localSheetId="9">'D7 - Slaboproud'!$87:$87</definedName>
    <definedName name="_xlnm.Print_Area" localSheetId="0">'Rekapitulace stavby'!$D$4:$AO$36,'Rekapitulace stavby'!$C$42:$AQ$66</definedName>
    <definedName name="_xlnm.Print_Area" localSheetId="1">'01 - VRN'!$C$4:$J$39,'01 - VRN'!$C$45:$J$67,'01 - VRN'!$C$73:$K$102</definedName>
    <definedName name="_xlnm.Print_Area" localSheetId="2">'D1 - ASŘ'!$C$4:$J$41,'D1 - ASŘ'!$C$47:$J$82,'D1 - ASŘ'!$C$88:$K$394</definedName>
    <definedName name="_xlnm.Print_Area" localSheetId="3">'D2.1 - ESIL-vyhřívání, na...'!$C$4:$J$43,'D2.1 - ESIL-vyhřívání, na...'!$C$49:$J$73,'D2.1 - ESIL-vyhřívání, na...'!$C$79:$K$191</definedName>
    <definedName name="_xlnm.Print_Area" localSheetId="4">'D2.2 - ESIL-strojovna SHZ...'!$C$4:$J$43,'D2.2 - ESIL-strojovna SHZ...'!$C$49:$J$86,'D2.2 - ESIL-strojovna SHZ...'!$C$92:$K$433</definedName>
    <definedName name="_xlnm.Print_Area" localSheetId="5">'D3 - PBŘ'!$C$4:$J$41,'D3 - PBŘ'!$C$47:$J$65,'D3 - PBŘ'!$C$71:$K$88</definedName>
    <definedName name="_xlnm.Print_Area" localSheetId="6">'D4 - Hašení'!$C$4:$J$41,'D4 - Hašení'!$C$47:$J$69,'D4 - Hašení'!$C$75:$K$143</definedName>
    <definedName name="_xlnm.Print_Area" localSheetId="7">'D5 - Technologie'!$C$4:$J$41,'D5 - Technologie'!$C$47:$J$68,'D5 - Technologie'!$C$74:$K$255</definedName>
    <definedName name="_xlnm.Print_Area" localSheetId="8">'D6 - EPS'!$C$4:$J$41,'D6 - EPS'!$C$47:$J$67,'D6 - EPS'!$C$73:$K$140</definedName>
    <definedName name="_xlnm.Print_Area" localSheetId="9">'D7 - Slaboproud'!$C$4:$J$41,'D7 - Slaboproud'!$C$47:$J$67,'D7 - Slaboproud'!$C$73:$K$145</definedName>
    <definedName name="_xlnm.Print_Area" localSheetId="10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65" i="1"/>
  <c r="J37" i="10"/>
  <c r="AX65" i="1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J85" i="10"/>
  <c r="J84" i="10"/>
  <c r="F84" i="10"/>
  <c r="F82" i="10"/>
  <c r="E80" i="10"/>
  <c r="J59" i="10"/>
  <c r="J58" i="10"/>
  <c r="F58" i="10"/>
  <c r="F56" i="10"/>
  <c r="E54" i="10"/>
  <c r="J20" i="10"/>
  <c r="E20" i="10"/>
  <c r="F59" i="10"/>
  <c r="J19" i="10"/>
  <c r="J14" i="10"/>
  <c r="J82" i="10"/>
  <c r="E7" i="10"/>
  <c r="E50" i="10"/>
  <c r="J39" i="9"/>
  <c r="J38" i="9"/>
  <c r="AY64" i="1"/>
  <c r="J37" i="9"/>
  <c r="AX64" i="1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J85" i="9"/>
  <c r="J84" i="9"/>
  <c r="F84" i="9"/>
  <c r="F82" i="9"/>
  <c r="E80" i="9"/>
  <c r="J59" i="9"/>
  <c r="J58" i="9"/>
  <c r="F58" i="9"/>
  <c r="F56" i="9"/>
  <c r="E54" i="9"/>
  <c r="J20" i="9"/>
  <c r="E20" i="9"/>
  <c r="F85" i="9"/>
  <c r="J19" i="9"/>
  <c r="J14" i="9"/>
  <c r="J82" i="9"/>
  <c r="E7" i="9"/>
  <c r="E76" i="9"/>
  <c r="J39" i="8"/>
  <c r="J38" i="8"/>
  <c r="AY63" i="1"/>
  <c r="J37" i="8"/>
  <c r="AX63" i="1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J86" i="8"/>
  <c r="J85" i="8"/>
  <c r="F85" i="8"/>
  <c r="F83" i="8"/>
  <c r="E81" i="8"/>
  <c r="J59" i="8"/>
  <c r="J58" i="8"/>
  <c r="F58" i="8"/>
  <c r="F56" i="8"/>
  <c r="E54" i="8"/>
  <c r="J20" i="8"/>
  <c r="E20" i="8"/>
  <c r="F86" i="8"/>
  <c r="J19" i="8"/>
  <c r="J14" i="8"/>
  <c r="J56" i="8"/>
  <c r="E7" i="8"/>
  <c r="E77" i="8"/>
  <c r="J39" i="7"/>
  <c r="J38" i="7"/>
  <c r="AY62" i="1"/>
  <c r="J37" i="7"/>
  <c r="AX62" i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/>
  <c r="J19" i="7"/>
  <c r="J14" i="7"/>
  <c r="J84" i="7"/>
  <c r="E7" i="7"/>
  <c r="E78" i="7"/>
  <c r="J39" i="6"/>
  <c r="J38" i="6"/>
  <c r="AY61" i="1"/>
  <c r="J37" i="6"/>
  <c r="AX61" i="1"/>
  <c r="BI88" i="6"/>
  <c r="BH88" i="6"/>
  <c r="BG88" i="6"/>
  <c r="BF88" i="6"/>
  <c r="T88" i="6"/>
  <c r="T87" i="6"/>
  <c r="T86" i="6"/>
  <c r="R88" i="6"/>
  <c r="R87" i="6"/>
  <c r="R86" i="6"/>
  <c r="P88" i="6"/>
  <c r="P87" i="6"/>
  <c r="P86" i="6"/>
  <c r="AU61" i="1"/>
  <c r="J83" i="6"/>
  <c r="J82" i="6"/>
  <c r="F82" i="6"/>
  <c r="F80" i="6"/>
  <c r="E78" i="6"/>
  <c r="J59" i="6"/>
  <c r="J58" i="6"/>
  <c r="F58" i="6"/>
  <c r="F56" i="6"/>
  <c r="E54" i="6"/>
  <c r="J20" i="6"/>
  <c r="E20" i="6"/>
  <c r="F83" i="6"/>
  <c r="J19" i="6"/>
  <c r="J14" i="6"/>
  <c r="J56" i="6"/>
  <c r="E7" i="6"/>
  <c r="E50" i="6"/>
  <c r="J41" i="5"/>
  <c r="J40" i="5"/>
  <c r="AY60" i="1"/>
  <c r="J39" i="5"/>
  <c r="AX60" i="1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16" i="5"/>
  <c r="BH416" i="5"/>
  <c r="BG416" i="5"/>
  <c r="BF416" i="5"/>
  <c r="T416" i="5"/>
  <c r="R416" i="5"/>
  <c r="P416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6" i="5"/>
  <c r="BH396" i="5"/>
  <c r="BG396" i="5"/>
  <c r="BF396" i="5"/>
  <c r="T396" i="5"/>
  <c r="R396" i="5"/>
  <c r="P396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6" i="5"/>
  <c r="BH366" i="5"/>
  <c r="BG366" i="5"/>
  <c r="BF366" i="5"/>
  <c r="T366" i="5"/>
  <c r="R366" i="5"/>
  <c r="P366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J106" i="5"/>
  <c r="J105" i="5"/>
  <c r="F105" i="5"/>
  <c r="F103" i="5"/>
  <c r="E101" i="5"/>
  <c r="J63" i="5"/>
  <c r="J62" i="5"/>
  <c r="F62" i="5"/>
  <c r="F60" i="5"/>
  <c r="E58" i="5"/>
  <c r="J22" i="5"/>
  <c r="E22" i="5"/>
  <c r="F63" i="5"/>
  <c r="J21" i="5"/>
  <c r="J16" i="5"/>
  <c r="J103" i="5"/>
  <c r="E7" i="5"/>
  <c r="E95" i="5"/>
  <c r="J41" i="4"/>
  <c r="J40" i="4"/>
  <c r="AY59" i="1"/>
  <c r="J39" i="4"/>
  <c r="AX59" i="1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T177" i="4"/>
  <c r="R178" i="4"/>
  <c r="R177" i="4"/>
  <c r="P178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J93" i="4"/>
  <c r="J92" i="4"/>
  <c r="F92" i="4"/>
  <c r="F90" i="4"/>
  <c r="E88" i="4"/>
  <c r="J63" i="4"/>
  <c r="J62" i="4"/>
  <c r="F62" i="4"/>
  <c r="F60" i="4"/>
  <c r="E58" i="4"/>
  <c r="J22" i="4"/>
  <c r="E22" i="4"/>
  <c r="F93" i="4"/>
  <c r="J21" i="4"/>
  <c r="J16" i="4"/>
  <c r="J90" i="4"/>
  <c r="E7" i="4"/>
  <c r="E82" i="4"/>
  <c r="J39" i="3"/>
  <c r="J38" i="3"/>
  <c r="AY57" i="1"/>
  <c r="J37" i="3"/>
  <c r="AX57" i="1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T242" i="3"/>
  <c r="R243" i="3"/>
  <c r="R242" i="3"/>
  <c r="P243" i="3"/>
  <c r="P242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J100" i="3"/>
  <c r="J99" i="3"/>
  <c r="F99" i="3"/>
  <c r="F97" i="3"/>
  <c r="E95" i="3"/>
  <c r="J59" i="3"/>
  <c r="J58" i="3"/>
  <c r="F58" i="3"/>
  <c r="F56" i="3"/>
  <c r="E54" i="3"/>
  <c r="J20" i="3"/>
  <c r="E20" i="3"/>
  <c r="F100" i="3"/>
  <c r="J19" i="3"/>
  <c r="J14" i="3"/>
  <c r="J97" i="3"/>
  <c r="E7" i="3"/>
  <c r="E50" i="3"/>
  <c r="J37" i="2"/>
  <c r="J36" i="2"/>
  <c r="AY55" i="1"/>
  <c r="J35" i="2"/>
  <c r="AX55" i="1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T96" i="2"/>
  <c r="R97" i="2"/>
  <c r="R96" i="2"/>
  <c r="P97" i="2"/>
  <c r="P96" i="2"/>
  <c r="BI95" i="2"/>
  <c r="BH95" i="2"/>
  <c r="BG95" i="2"/>
  <c r="BF95" i="2"/>
  <c r="T95" i="2"/>
  <c r="T94" i="2"/>
  <c r="R95" i="2"/>
  <c r="R94" i="2"/>
  <c r="P95" i="2"/>
  <c r="P94" i="2"/>
  <c r="BI93" i="2"/>
  <c r="BH93" i="2"/>
  <c r="BG93" i="2"/>
  <c r="BF93" i="2"/>
  <c r="T93" i="2"/>
  <c r="T92" i="2"/>
  <c r="R93" i="2"/>
  <c r="R92" i="2"/>
  <c r="P93" i="2"/>
  <c r="P92" i="2"/>
  <c r="BI91" i="2"/>
  <c r="BH91" i="2"/>
  <c r="BG91" i="2"/>
  <c r="BF91" i="2"/>
  <c r="T91" i="2"/>
  <c r="T90" i="2"/>
  <c r="R91" i="2"/>
  <c r="R90" i="2"/>
  <c r="P91" i="2"/>
  <c r="P90" i="2"/>
  <c r="BI89" i="2"/>
  <c r="BH89" i="2"/>
  <c r="BG89" i="2"/>
  <c r="BF89" i="2"/>
  <c r="T89" i="2"/>
  <c r="T88" i="2"/>
  <c r="R89" i="2"/>
  <c r="R88" i="2"/>
  <c r="P89" i="2"/>
  <c r="P88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BK99" i="2"/>
  <c r="BK93" i="2"/>
  <c r="BK331" i="3"/>
  <c r="BK293" i="3"/>
  <c r="J189" i="3"/>
  <c r="BK118" i="3"/>
  <c r="J357" i="3"/>
  <c r="BK313" i="3"/>
  <c r="BK255" i="3"/>
  <c r="BK112" i="3"/>
  <c r="J333" i="3"/>
  <c r="BK235" i="3"/>
  <c r="BK174" i="3"/>
  <c r="BK343" i="3"/>
  <c r="J230" i="3"/>
  <c r="J173" i="3"/>
  <c r="BK140" i="3"/>
  <c r="J171" i="4"/>
  <c r="BK130" i="4"/>
  <c r="BK183" i="4"/>
  <c r="J110" i="4"/>
  <c r="J158" i="4"/>
  <c r="BK119" i="4"/>
  <c r="BK110" i="4"/>
  <c r="J386" i="5"/>
  <c r="BK309" i="5"/>
  <c r="BK169" i="5"/>
  <c r="J433" i="5"/>
  <c r="BK369" i="5"/>
  <c r="J324" i="5"/>
  <c r="BK222" i="5"/>
  <c r="BK170" i="5"/>
  <c r="BK320" i="5"/>
  <c r="J234" i="5"/>
  <c r="BK138" i="5"/>
  <c r="BK423" i="5"/>
  <c r="J342" i="5"/>
  <c r="BK324" i="5"/>
  <c r="J144" i="5"/>
  <c r="J126" i="7"/>
  <c r="BK101" i="7"/>
  <c r="J123" i="7"/>
  <c r="BK132" i="7"/>
  <c r="J143" i="7"/>
  <c r="BK234" i="8"/>
  <c r="J154" i="8"/>
  <c r="BK252" i="8"/>
  <c r="BK201" i="8"/>
  <c r="J152" i="8"/>
  <c r="J104" i="8"/>
  <c r="BK193" i="8"/>
  <c r="BK126" i="8"/>
  <c r="BK249" i="8"/>
  <c r="BK205" i="8"/>
  <c r="J140" i="8"/>
  <c r="BK140" i="9"/>
  <c r="BK122" i="9"/>
  <c r="BK101" i="9"/>
  <c r="BK125" i="9"/>
  <c r="J126" i="9"/>
  <c r="BK99" i="9"/>
  <c r="BK142" i="10"/>
  <c r="J105" i="10"/>
  <c r="J137" i="10"/>
  <c r="J99" i="2"/>
  <c r="BK368" i="3"/>
  <c r="BK311" i="3"/>
  <c r="J199" i="3"/>
  <c r="BK158" i="3"/>
  <c r="J368" i="3"/>
  <c r="J316" i="3"/>
  <c r="J277" i="3"/>
  <c r="J194" i="3"/>
  <c r="BK373" i="3"/>
  <c r="BK347" i="3"/>
  <c r="J322" i="3"/>
  <c r="J197" i="3"/>
  <c r="BK121" i="3"/>
  <c r="BK316" i="3"/>
  <c r="BK247" i="3"/>
  <c r="J178" i="3"/>
  <c r="J162" i="4"/>
  <c r="BK98" i="4"/>
  <c r="BK139" i="4"/>
  <c r="J114" i="4"/>
  <c r="J181" i="4"/>
  <c r="BK148" i="4"/>
  <c r="BK135" i="4"/>
  <c r="BK127" i="4"/>
  <c r="BK189" i="4"/>
  <c r="J160" i="4"/>
  <c r="BK137" i="4"/>
  <c r="BK428" i="5"/>
  <c r="J317" i="5"/>
  <c r="J223" i="5"/>
  <c r="J130" i="5"/>
  <c r="J396" i="5"/>
  <c r="BK342" i="5"/>
  <c r="J313" i="5"/>
  <c r="BK176" i="5"/>
  <c r="J404" i="5"/>
  <c r="BK313" i="5"/>
  <c r="J224" i="5"/>
  <c r="J159" i="5"/>
  <c r="BK426" i="5"/>
  <c r="BK315" i="5"/>
  <c r="BK264" i="5"/>
  <c r="BK135" i="5"/>
  <c r="J124" i="7"/>
  <c r="J93" i="7"/>
  <c r="BK135" i="7"/>
  <c r="J141" i="7"/>
  <c r="BK141" i="7"/>
  <c r="J252" i="8"/>
  <c r="J181" i="8"/>
  <c r="BK100" i="8"/>
  <c r="BK219" i="8"/>
  <c r="J172" i="8"/>
  <c r="J94" i="8"/>
  <c r="J189" i="8"/>
  <c r="J130" i="8"/>
  <c r="J229" i="8"/>
  <c r="BK191" i="8"/>
  <c r="J162" i="8"/>
  <c r="J120" i="9"/>
  <c r="J130" i="9"/>
  <c r="BK134" i="9"/>
  <c r="BK105" i="9"/>
  <c r="BK118" i="9"/>
  <c r="BK94" i="9"/>
  <c r="J108" i="10"/>
  <c r="BK125" i="10"/>
  <c r="BK131" i="10"/>
  <c r="AS58" i="1"/>
  <c r="BK296" i="3"/>
  <c r="BK197" i="3"/>
  <c r="J378" i="3"/>
  <c r="BK312" i="3"/>
  <c r="BK271" i="3"/>
  <c r="BK221" i="3"/>
  <c r="J109" i="3"/>
  <c r="J359" i="3"/>
  <c r="J247" i="3"/>
  <c r="BK173" i="3"/>
  <c r="J308" i="3"/>
  <c r="J243" i="3"/>
  <c r="BK210" i="3"/>
  <c r="BK168" i="3"/>
  <c r="J146" i="4"/>
  <c r="BK145" i="4"/>
  <c r="BK108" i="4"/>
  <c r="BK178" i="4"/>
  <c r="BK146" i="4"/>
  <c r="BK142" i="4"/>
  <c r="J126" i="4"/>
  <c r="BK270" i="5"/>
  <c r="J135" i="5"/>
  <c r="J387" i="5"/>
  <c r="J344" i="5"/>
  <c r="J300" i="5"/>
  <c r="J246" i="5"/>
  <c r="BK114" i="5"/>
  <c r="BK329" i="5"/>
  <c r="BK241" i="5"/>
  <c r="J164" i="5"/>
  <c r="BK410" i="5"/>
  <c r="J374" i="5"/>
  <c r="J320" i="5"/>
  <c r="BK184" i="5"/>
  <c r="F37" i="6"/>
  <c r="BB61" i="1"/>
  <c r="J132" i="7"/>
  <c r="BK99" i="7"/>
  <c r="J105" i="7"/>
  <c r="BK140" i="7"/>
  <c r="J160" i="8"/>
  <c r="BK254" i="8"/>
  <c r="J213" i="8"/>
  <c r="J174" i="8"/>
  <c r="BK122" i="8"/>
  <c r="BK98" i="8"/>
  <c r="BK132" i="8"/>
  <c r="J241" i="8"/>
  <c r="BK211" i="8"/>
  <c r="J150" i="8"/>
  <c r="J96" i="8"/>
  <c r="BK133" i="9"/>
  <c r="J129" i="9"/>
  <c r="BK120" i="9"/>
  <c r="J118" i="9"/>
  <c r="BK124" i="9"/>
  <c r="J142" i="10"/>
  <c r="BK123" i="10"/>
  <c r="BK104" i="10"/>
  <c r="BK116" i="10"/>
  <c r="BK120" i="10"/>
  <c r="J347" i="3"/>
  <c r="J331" i="3"/>
  <c r="J298" i="3"/>
  <c r="J115" i="3"/>
  <c r="J207" i="3"/>
  <c r="J132" i="3"/>
  <c r="J315" i="3"/>
  <c r="J297" i="3"/>
  <c r="J228" i="3"/>
  <c r="J162" i="3"/>
  <c r="J148" i="4"/>
  <c r="BK181" i="4"/>
  <c r="J138" i="4"/>
  <c r="J112" i="4"/>
  <c r="J166" i="4"/>
  <c r="BK122" i="4"/>
  <c r="BK171" i="4"/>
  <c r="BK433" i="5"/>
  <c r="J399" i="5"/>
  <c r="BK311" i="5"/>
  <c r="BK224" i="5"/>
  <c r="J138" i="5"/>
  <c r="J400" i="5"/>
  <c r="J321" i="5"/>
  <c r="J165" i="5"/>
  <c r="J410" i="5"/>
  <c r="BK325" i="5"/>
  <c r="J248" i="5"/>
  <c r="J174" i="5"/>
  <c r="J431" i="5"/>
  <c r="BK276" i="5"/>
  <c r="BK186" i="5"/>
  <c r="J133" i="5"/>
  <c r="BK128" i="7"/>
  <c r="BK108" i="7"/>
  <c r="J136" i="7"/>
  <c r="J95" i="7"/>
  <c r="BK113" i="7"/>
  <c r="BK231" i="8"/>
  <c r="BK162" i="8"/>
  <c r="BK140" i="8"/>
  <c r="J205" i="8"/>
  <c r="J170" i="8"/>
  <c r="J195" i="8"/>
  <c r="BK185" i="8"/>
  <c r="BK136" i="8"/>
  <c r="BK244" i="8"/>
  <c r="BK195" i="8"/>
  <c r="J126" i="8"/>
  <c r="J105" i="9"/>
  <c r="BK129" i="9"/>
  <c r="BK93" i="9"/>
  <c r="J113" i="9"/>
  <c r="J122" i="9"/>
  <c r="BK133" i="10"/>
  <c r="BK118" i="10"/>
  <c r="J103" i="10"/>
  <c r="J116" i="10"/>
  <c r="J91" i="2"/>
  <c r="BK359" i="3"/>
  <c r="J319" i="3"/>
  <c r="BK273" i="3"/>
  <c r="BK194" i="3"/>
  <c r="J137" i="3"/>
  <c r="BK371" i="3"/>
  <c r="BK306" i="3"/>
  <c r="J280" i="3"/>
  <c r="BK230" i="3"/>
  <c r="J149" i="3"/>
  <c r="BK351" i="3"/>
  <c r="BK290" i="3"/>
  <c r="J186" i="3"/>
  <c r="J301" i="3"/>
  <c r="J240" i="3"/>
  <c r="J183" i="3"/>
  <c r="J142" i="3"/>
  <c r="J128" i="3"/>
  <c r="J119" i="4"/>
  <c r="BK190" i="4"/>
  <c r="BK152" i="4"/>
  <c r="BK129" i="4"/>
  <c r="BK105" i="4"/>
  <c r="J153" i="4"/>
  <c r="J130" i="4"/>
  <c r="BK366" i="5"/>
  <c r="BK280" i="5"/>
  <c r="BK213" i="5"/>
  <c r="J150" i="5"/>
  <c r="J421" i="5"/>
  <c r="BK352" i="5"/>
  <c r="BK274" i="5"/>
  <c r="BK427" i="5"/>
  <c r="BK374" i="5"/>
  <c r="BK301" i="5"/>
  <c r="BK203" i="5"/>
  <c r="J178" i="5"/>
  <c r="J332" i="5"/>
  <c r="J296" i="5"/>
  <c r="BK223" i="5"/>
  <c r="BK155" i="5"/>
  <c r="BK136" i="7"/>
  <c r="BK119" i="7"/>
  <c r="J115" i="7"/>
  <c r="J139" i="7"/>
  <c r="BK255" i="8"/>
  <c r="BK227" i="8"/>
  <c r="BK146" i="8"/>
  <c r="BK243" i="8"/>
  <c r="BK120" i="8"/>
  <c r="J243" i="8"/>
  <c r="BK203" i="8"/>
  <c r="J134" i="8"/>
  <c r="J236" i="8"/>
  <c r="J193" i="8"/>
  <c r="J134" i="9"/>
  <c r="J106" i="9"/>
  <c r="J131" i="9"/>
  <c r="BK95" i="9"/>
  <c r="BK109" i="9"/>
  <c r="J111" i="9"/>
  <c r="J111" i="10"/>
  <c r="BK91" i="10"/>
  <c r="BK101" i="10"/>
  <c r="J91" i="10"/>
  <c r="J95" i="2"/>
  <c r="J382" i="3"/>
  <c r="J340" i="3"/>
  <c r="J283" i="3"/>
  <c r="BK144" i="3"/>
  <c r="J112" i="3"/>
  <c r="J354" i="3"/>
  <c r="J300" i="3"/>
  <c r="BK251" i="3"/>
  <c r="BK128" i="3"/>
  <c r="BK298" i="3"/>
  <c r="BK240" i="3"/>
  <c r="BK178" i="3"/>
  <c r="J335" i="3"/>
  <c r="J311" i="3"/>
  <c r="J224" i="3"/>
  <c r="BK115" i="3"/>
  <c r="BK138" i="4"/>
  <c r="J127" i="4"/>
  <c r="J187" i="4"/>
  <c r="BK131" i="4"/>
  <c r="J101" i="4"/>
  <c r="BK176" i="4"/>
  <c r="J117" i="4"/>
  <c r="J106" i="4"/>
  <c r="J185" i="4"/>
  <c r="J154" i="4"/>
  <c r="BK117" i="4"/>
  <c r="BK106" i="4"/>
  <c r="J369" i="5"/>
  <c r="J274" i="5"/>
  <c r="J203" i="5"/>
  <c r="BK120" i="5"/>
  <c r="BK282" i="5"/>
  <c r="J229" i="5"/>
  <c r="BK194" i="5"/>
  <c r="BK112" i="5"/>
  <c r="BK344" i="5"/>
  <c r="J264" i="5"/>
  <c r="J189" i="5"/>
  <c r="BK399" i="5"/>
  <c r="J325" i="5"/>
  <c r="BK286" i="5"/>
  <c r="BK178" i="5"/>
  <c r="BK130" i="7"/>
  <c r="J121" i="7"/>
  <c r="BK121" i="7"/>
  <c r="J103" i="7"/>
  <c r="J99" i="7"/>
  <c r="BK93" i="7"/>
  <c r="BK232" i="8"/>
  <c r="J122" i="8"/>
  <c r="J197" i="8"/>
  <c r="J166" i="8"/>
  <c r="BK102" i="8"/>
  <c r="J211" i="8"/>
  <c r="BK174" i="8"/>
  <c r="BK110" i="8"/>
  <c r="J239" i="8"/>
  <c r="BK138" i="8"/>
  <c r="BK132" i="9"/>
  <c r="BK102" i="9"/>
  <c r="J123" i="9"/>
  <c r="BK128" i="9"/>
  <c r="J91" i="9"/>
  <c r="J125" i="10"/>
  <c r="J144" i="10"/>
  <c r="BK93" i="10"/>
  <c r="BK110" i="10"/>
  <c r="J95" i="10"/>
  <c r="BK97" i="2"/>
  <c r="BK354" i="3"/>
  <c r="BK253" i="3"/>
  <c r="BK177" i="3"/>
  <c r="BK142" i="3"/>
  <c r="BK361" i="3"/>
  <c r="BK319" i="3"/>
  <c r="BK288" i="3"/>
  <c r="J125" i="3"/>
  <c r="BK345" i="3"/>
  <c r="BK302" i="3"/>
  <c r="BK224" i="3"/>
  <c r="J152" i="3"/>
  <c r="BK329" i="3"/>
  <c r="J177" i="3"/>
  <c r="BK153" i="4"/>
  <c r="J137" i="4"/>
  <c r="BK120" i="4"/>
  <c r="BK188" i="4"/>
  <c r="BK113" i="4"/>
  <c r="BK185" i="4"/>
  <c r="BK134" i="4"/>
  <c r="J430" i="5"/>
  <c r="J352" i="5"/>
  <c r="BK233" i="5"/>
  <c r="BK154" i="5"/>
  <c r="BK406" i="5"/>
  <c r="J276" i="5"/>
  <c r="J217" i="5"/>
  <c r="BK159" i="5"/>
  <c r="BK400" i="5"/>
  <c r="J292" i="5"/>
  <c r="J233" i="5"/>
  <c r="J148" i="5"/>
  <c r="J328" i="5"/>
  <c r="J287" i="5"/>
  <c r="BK212" i="5"/>
  <c r="BK128" i="5"/>
  <c r="BK127" i="7"/>
  <c r="BK105" i="7"/>
  <c r="BK120" i="7"/>
  <c r="J135" i="7"/>
  <c r="BK250" i="8"/>
  <c r="BK187" i="8"/>
  <c r="J110" i="8"/>
  <c r="BK221" i="8"/>
  <c r="J142" i="8"/>
  <c r="BK237" i="8"/>
  <c r="J176" i="8"/>
  <c r="BK124" i="8"/>
  <c r="J232" i="8"/>
  <c r="BK199" i="8"/>
  <c r="BK121" i="9"/>
  <c r="J95" i="9"/>
  <c r="BK97" i="9"/>
  <c r="J112" i="9"/>
  <c r="J115" i="9"/>
  <c r="J121" i="10"/>
  <c r="BK111" i="10"/>
  <c r="J139" i="10"/>
  <c r="J104" i="10"/>
  <c r="J373" i="3"/>
  <c r="J290" i="3"/>
  <c r="J210" i="3"/>
  <c r="BK384" i="3"/>
  <c r="BK335" i="3"/>
  <c r="J271" i="3"/>
  <c r="BK183" i="3"/>
  <c r="BK149" i="3"/>
  <c r="BK318" i="3"/>
  <c r="J202" i="3"/>
  <c r="BK168" i="4"/>
  <c r="BK136" i="4"/>
  <c r="BK101" i="4"/>
  <c r="J168" i="4"/>
  <c r="BK114" i="4"/>
  <c r="BK140" i="4"/>
  <c r="J105" i="4"/>
  <c r="J152" i="4"/>
  <c r="BK128" i="4"/>
  <c r="BK111" i="4"/>
  <c r="J427" i="5"/>
  <c r="BK356" i="5"/>
  <c r="J160" i="5"/>
  <c r="J422" i="5"/>
  <c r="J356" i="5"/>
  <c r="BK296" i="5"/>
  <c r="J218" i="5"/>
  <c r="J184" i="5"/>
  <c r="BK422" i="5"/>
  <c r="J213" i="5"/>
  <c r="J140" i="5"/>
  <c r="J406" i="5"/>
  <c r="BK317" i="5"/>
  <c r="BK291" i="5"/>
  <c r="BK260" i="5"/>
  <c r="BK88" i="6"/>
  <c r="J119" i="7"/>
  <c r="BK95" i="7"/>
  <c r="J122" i="7"/>
  <c r="J130" i="7"/>
  <c r="BK142" i="7"/>
  <c r="J254" i="8"/>
  <c r="BK112" i="8"/>
  <c r="J237" i="8"/>
  <c r="J179" i="8"/>
  <c r="BK128" i="8"/>
  <c r="BK92" i="8"/>
  <c r="BK207" i="8"/>
  <c r="J120" i="8"/>
  <c r="J235" i="8"/>
  <c r="J185" i="8"/>
  <c r="J98" i="8"/>
  <c r="BK130" i="9"/>
  <c r="J97" i="9"/>
  <c r="J121" i="9"/>
  <c r="J102" i="9"/>
  <c r="J107" i="9"/>
  <c r="BK105" i="10"/>
  <c r="J97" i="10"/>
  <c r="BK129" i="10"/>
  <c r="BK139" i="10"/>
  <c r="J93" i="2"/>
  <c r="J97" i="2"/>
  <c r="J349" i="3"/>
  <c r="BK305" i="3"/>
  <c r="BK243" i="3"/>
  <c r="J168" i="3"/>
  <c r="J384" i="3"/>
  <c r="BK337" i="3"/>
  <c r="BK268" i="3"/>
  <c r="J212" i="3"/>
  <c r="BK380" i="3"/>
  <c r="J306" i="3"/>
  <c r="BK212" i="3"/>
  <c r="J144" i="3"/>
  <c r="BK283" i="3"/>
  <c r="BK207" i="3"/>
  <c r="BK160" i="3"/>
  <c r="BK137" i="3"/>
  <c r="BK160" i="4"/>
  <c r="J135" i="4"/>
  <c r="J134" i="4"/>
  <c r="BK115" i="4"/>
  <c r="J100" i="4"/>
  <c r="J139" i="4"/>
  <c r="J113" i="4"/>
  <c r="J424" i="5"/>
  <c r="BK229" i="5"/>
  <c r="BK189" i="5"/>
  <c r="J124" i="5"/>
  <c r="BK386" i="5"/>
  <c r="J335" i="5"/>
  <c r="J241" i="5"/>
  <c r="J192" i="5"/>
  <c r="J336" i="5"/>
  <c r="J280" i="5"/>
  <c r="BK192" i="5"/>
  <c r="J120" i="5"/>
  <c r="J392" i="5"/>
  <c r="J270" i="5"/>
  <c r="J208" i="5"/>
  <c r="BK118" i="5"/>
  <c r="BK122" i="7"/>
  <c r="BK137" i="7"/>
  <c r="J108" i="7"/>
  <c r="BK115" i="7"/>
  <c r="J248" i="8"/>
  <c r="J223" i="8"/>
  <c r="BK118" i="8"/>
  <c r="J231" i="8"/>
  <c r="BK189" i="8"/>
  <c r="BK96" i="8"/>
  <c r="BK213" i="8"/>
  <c r="BK168" i="8"/>
  <c r="J116" i="8"/>
  <c r="BK215" i="8"/>
  <c r="BK160" i="8"/>
  <c r="J124" i="8"/>
  <c r="J140" i="9"/>
  <c r="J124" i="9"/>
  <c r="BK137" i="9"/>
  <c r="J93" i="9"/>
  <c r="BK143" i="10"/>
  <c r="BK121" i="10"/>
  <c r="J123" i="10"/>
  <c r="J106" i="10"/>
  <c r="BK91" i="2"/>
  <c r="BK95" i="2"/>
  <c r="BK327" i="3"/>
  <c r="BK260" i="3"/>
  <c r="BK191" i="3"/>
  <c r="J380" i="3"/>
  <c r="J345" i="3"/>
  <c r="BK308" i="3"/>
  <c r="BK264" i="3"/>
  <c r="BK169" i="3"/>
  <c r="BK364" i="3"/>
  <c r="J258" i="3"/>
  <c r="J221" i="3"/>
  <c r="J146" i="3"/>
  <c r="BK300" i="3"/>
  <c r="J191" i="3"/>
  <c r="J173" i="4"/>
  <c r="BK133" i="4"/>
  <c r="J109" i="4"/>
  <c r="BK156" i="4"/>
  <c r="J120" i="4"/>
  <c r="BK187" i="4"/>
  <c r="J143" i="4"/>
  <c r="J133" i="4"/>
  <c r="J115" i="4"/>
  <c r="J164" i="4"/>
  <c r="BK141" i="4"/>
  <c r="BK112" i="4"/>
  <c r="J425" i="5"/>
  <c r="BK336" i="5"/>
  <c r="BK248" i="5"/>
  <c r="J155" i="5"/>
  <c r="BK416" i="5"/>
  <c r="J360" i="5"/>
  <c r="J212" i="5"/>
  <c r="BK144" i="5"/>
  <c r="J378" i="5"/>
  <c r="J291" i="5"/>
  <c r="J202" i="5"/>
  <c r="BK130" i="5"/>
  <c r="J382" i="5"/>
  <c r="BK300" i="5"/>
  <c r="BK218" i="5"/>
  <c r="J154" i="5"/>
  <c r="BK139" i="7"/>
  <c r="J110" i="7"/>
  <c r="BK111" i="7"/>
  <c r="J113" i="7"/>
  <c r="J116" i="7"/>
  <c r="J244" i="8"/>
  <c r="J144" i="8"/>
  <c r="J251" i="8"/>
  <c r="J207" i="8"/>
  <c r="BK134" i="8"/>
  <c r="BK248" i="8"/>
  <c r="BK197" i="8"/>
  <c r="J156" i="8"/>
  <c r="J102" i="8"/>
  <c r="J217" i="8"/>
  <c r="BK116" i="8"/>
  <c r="BK126" i="9"/>
  <c r="BK91" i="9"/>
  <c r="J99" i="9"/>
  <c r="J117" i="9"/>
  <c r="BK113" i="9"/>
  <c r="BK135" i="10"/>
  <c r="J120" i="10"/>
  <c r="J135" i="10"/>
  <c r="BK99" i="10"/>
  <c r="BK100" i="2"/>
  <c r="BK375" i="3"/>
  <c r="J329" i="3"/>
  <c r="J215" i="3"/>
  <c r="BK167" i="3"/>
  <c r="J121" i="3"/>
  <c r="J351" i="3"/>
  <c r="J305" i="3"/>
  <c r="J260" i="3"/>
  <c r="BK199" i="3"/>
  <c r="J325" i="3"/>
  <c r="J292" i="3"/>
  <c r="BK218" i="3"/>
  <c r="J140" i="3"/>
  <c r="J313" i="3"/>
  <c r="J268" i="3"/>
  <c r="J174" i="4"/>
  <c r="J131" i="4"/>
  <c r="BK104" i="4"/>
  <c r="J176" i="4"/>
  <c r="J132" i="4"/>
  <c r="J104" i="4"/>
  <c r="BK174" i="4"/>
  <c r="BK132" i="4"/>
  <c r="BK392" i="5"/>
  <c r="BK292" i="5"/>
  <c r="BK182" i="5"/>
  <c r="BK125" i="5"/>
  <c r="BK372" i="5"/>
  <c r="BK234" i="5"/>
  <c r="BK197" i="5"/>
  <c r="J423" i="5"/>
  <c r="BK360" i="5"/>
  <c r="J260" i="5"/>
  <c r="BK180" i="5"/>
  <c r="BK430" i="5"/>
  <c r="J301" i="5"/>
  <c r="BK246" i="5"/>
  <c r="BK148" i="5"/>
  <c r="J137" i="7"/>
  <c r="J111" i="7"/>
  <c r="BK124" i="7"/>
  <c r="BK97" i="7"/>
  <c r="BK117" i="7"/>
  <c r="BK229" i="8"/>
  <c r="J148" i="8"/>
  <c r="J234" i="8"/>
  <c r="J187" i="8"/>
  <c r="BK114" i="8"/>
  <c r="J209" i="8"/>
  <c r="J164" i="8"/>
  <c r="J108" i="8"/>
  <c r="J221" i="8"/>
  <c r="BK170" i="8"/>
  <c r="J114" i="8"/>
  <c r="BK111" i="9"/>
  <c r="J133" i="9"/>
  <c r="BK138" i="9"/>
  <c r="J103" i="9"/>
  <c r="BK98" i="9"/>
  <c r="J143" i="10"/>
  <c r="BK95" i="10"/>
  <c r="J127" i="10"/>
  <c r="J141" i="10"/>
  <c r="BK317" i="3"/>
  <c r="BK262" i="3"/>
  <c r="BK228" i="3"/>
  <c r="J158" i="3"/>
  <c r="BK349" i="3"/>
  <c r="J293" i="3"/>
  <c r="J232" i="3"/>
  <c r="J167" i="3"/>
  <c r="BK309" i="3"/>
  <c r="J237" i="3"/>
  <c r="J172" i="3"/>
  <c r="J156" i="4"/>
  <c r="BK123" i="4"/>
  <c r="J190" i="4"/>
  <c r="J155" i="4"/>
  <c r="J189" i="4"/>
  <c r="J128" i="4"/>
  <c r="J188" i="4"/>
  <c r="BK144" i="4"/>
  <c r="J116" i="4"/>
  <c r="BK431" i="5"/>
  <c r="J252" i="5"/>
  <c r="BK174" i="5"/>
  <c r="J112" i="5"/>
  <c r="BK382" i="5"/>
  <c r="J340" i="5"/>
  <c r="J239" i="5"/>
  <c r="BK207" i="5"/>
  <c r="J348" i="5"/>
  <c r="BK287" i="5"/>
  <c r="J186" i="5"/>
  <c r="BK425" i="5"/>
  <c r="J362" i="5"/>
  <c r="BK305" i="5"/>
  <c r="BK150" i="5"/>
  <c r="F39" i="6"/>
  <c r="BD61" i="1"/>
  <c r="BK126" i="7"/>
  <c r="J101" i="7"/>
  <c r="BK118" i="7"/>
  <c r="BK239" i="8"/>
  <c r="BK94" i="8"/>
  <c r="J227" i="8"/>
  <c r="J191" i="8"/>
  <c r="J138" i="8"/>
  <c r="J100" i="8"/>
  <c r="BK225" i="8"/>
  <c r="BK154" i="8"/>
  <c r="BK106" i="8"/>
  <c r="BK209" i="8"/>
  <c r="BK152" i="8"/>
  <c r="J135" i="9"/>
  <c r="J119" i="9"/>
  <c r="J139" i="9"/>
  <c r="BK119" i="9"/>
  <c r="J128" i="9"/>
  <c r="BK144" i="10"/>
  <c r="BK137" i="10"/>
  <c r="BK103" i="10"/>
  <c r="BK114" i="10"/>
  <c r="J93" i="10"/>
  <c r="BK89" i="2"/>
  <c r="BK378" i="3"/>
  <c r="J364" i="3"/>
  <c r="BK301" i="3"/>
  <c r="BK202" i="3"/>
  <c r="BK146" i="3"/>
  <c r="BK382" i="3"/>
  <c r="BK322" i="3"/>
  <c r="BK297" i="3"/>
  <c r="BK189" i="3"/>
  <c r="J343" i="3"/>
  <c r="J255" i="3"/>
  <c r="J155" i="3"/>
  <c r="J317" i="3"/>
  <c r="J312" i="3"/>
  <c r="BK258" i="3"/>
  <c r="BK152" i="3"/>
  <c r="BK132" i="3"/>
  <c r="BK147" i="4"/>
  <c r="J140" i="4"/>
  <c r="J102" i="4"/>
  <c r="BK162" i="4"/>
  <c r="J178" i="4"/>
  <c r="J147" i="4"/>
  <c r="BK126" i="4"/>
  <c r="BK432" i="5"/>
  <c r="BK335" i="5"/>
  <c r="J256" i="5"/>
  <c r="BK133" i="5"/>
  <c r="BK404" i="5"/>
  <c r="J305" i="5"/>
  <c r="BK208" i="5"/>
  <c r="BK140" i="5"/>
  <c r="J416" i="5"/>
  <c r="BK256" i="5"/>
  <c r="BK160" i="5"/>
  <c r="J428" i="5"/>
  <c r="BK348" i="5"/>
  <c r="J311" i="5"/>
  <c r="J182" i="5"/>
  <c r="J142" i="7"/>
  <c r="BK116" i="7"/>
  <c r="J127" i="7"/>
  <c r="BK143" i="7"/>
  <c r="BK103" i="7"/>
  <c r="J120" i="7"/>
  <c r="BK164" i="8"/>
  <c r="BK108" i="8"/>
  <c r="J215" i="8"/>
  <c r="BK176" i="8"/>
  <c r="J136" i="8"/>
  <c r="J255" i="8"/>
  <c r="J158" i="8"/>
  <c r="BK104" i="8"/>
  <c r="BK223" i="8"/>
  <c r="BK179" i="8"/>
  <c r="J106" i="8"/>
  <c r="BK127" i="9"/>
  <c r="J101" i="9"/>
  <c r="BK115" i="9"/>
  <c r="BK117" i="9"/>
  <c r="J131" i="10"/>
  <c r="J112" i="10"/>
  <c r="J101" i="10"/>
  <c r="J133" i="10"/>
  <c r="BK112" i="10"/>
  <c r="J100" i="2"/>
  <c r="J361" i="3"/>
  <c r="J299" i="3"/>
  <c r="J218" i="3"/>
  <c r="J174" i="3"/>
  <c r="BK125" i="3"/>
  <c r="J327" i="3"/>
  <c r="BK292" i="3"/>
  <c r="BK215" i="3"/>
  <c r="BK106" i="3"/>
  <c r="J337" i="3"/>
  <c r="J288" i="3"/>
  <c r="BK162" i="3"/>
  <c r="BK325" i="3"/>
  <c r="BK280" i="3"/>
  <c r="J235" i="3"/>
  <c r="J169" i="3"/>
  <c r="BK150" i="4"/>
  <c r="BK143" i="4"/>
  <c r="BK173" i="4"/>
  <c r="BK109" i="4"/>
  <c r="BK164" i="4"/>
  <c r="J141" i="4"/>
  <c r="BK124" i="4"/>
  <c r="J183" i="4"/>
  <c r="J150" i="4"/>
  <c r="J129" i="4"/>
  <c r="J124" i="4"/>
  <c r="BK396" i="5"/>
  <c r="J286" i="5"/>
  <c r="J170" i="5"/>
  <c r="J432" i="5"/>
  <c r="BK378" i="5"/>
  <c r="BK332" i="5"/>
  <c r="BK252" i="5"/>
  <c r="BK421" i="5"/>
  <c r="BK328" i="5"/>
  <c r="BK239" i="5"/>
  <c r="J176" i="5"/>
  <c r="J114" i="5"/>
  <c r="BK412" i="5"/>
  <c r="BK340" i="5"/>
  <c r="BK202" i="5"/>
  <c r="F38" i="6"/>
  <c r="J125" i="7"/>
  <c r="BK125" i="7"/>
  <c r="J128" i="7"/>
  <c r="BK158" i="8"/>
  <c r="BK241" i="8"/>
  <c r="J183" i="8"/>
  <c r="J146" i="8"/>
  <c r="J118" i="8"/>
  <c r="BK236" i="8"/>
  <c r="BK142" i="8"/>
  <c r="BK251" i="8"/>
  <c r="J203" i="8"/>
  <c r="BK181" i="8"/>
  <c r="BK144" i="8"/>
  <c r="J138" i="9"/>
  <c r="BK110" i="9"/>
  <c r="J94" i="9"/>
  <c r="J110" i="9"/>
  <c r="J127" i="9"/>
  <c r="BK106" i="9"/>
  <c r="BK108" i="10"/>
  <c r="BK127" i="10"/>
  <c r="J99" i="10"/>
  <c r="J118" i="10"/>
  <c r="J89" i="2"/>
  <c r="BK357" i="3"/>
  <c r="BK315" i="3"/>
  <c r="J302" i="3"/>
  <c r="BK277" i="3"/>
  <c r="BK155" i="3"/>
  <c r="BK109" i="3"/>
  <c r="BK333" i="3"/>
  <c r="J296" i="3"/>
  <c r="BK237" i="3"/>
  <c r="J160" i="3"/>
  <c r="J375" i="3"/>
  <c r="J262" i="3"/>
  <c r="J179" i="3"/>
  <c r="J106" i="3"/>
  <c r="BK299" i="3"/>
  <c r="BK232" i="3"/>
  <c r="BK186" i="3"/>
  <c r="BK166" i="4"/>
  <c r="BK100" i="4"/>
  <c r="BK158" i="4"/>
  <c r="BK116" i="4"/>
  <c r="J98" i="4"/>
  <c r="BK154" i="4"/>
  <c r="J144" i="4"/>
  <c r="J426" i="5"/>
  <c r="BK321" i="5"/>
  <c r="J222" i="5"/>
  <c r="BK164" i="5"/>
  <c r="BK424" i="5"/>
  <c r="BK362" i="5"/>
  <c r="J329" i="5"/>
  <c r="J180" i="5"/>
  <c r="J412" i="5"/>
  <c r="J315" i="5"/>
  <c r="J194" i="5"/>
  <c r="J118" i="5"/>
  <c r="BK391" i="5"/>
  <c r="BK268" i="5"/>
  <c r="BK165" i="5"/>
  <c r="J88" i="6"/>
  <c r="BK123" i="7"/>
  <c r="J138" i="7"/>
  <c r="J118" i="7"/>
  <c r="J140" i="7"/>
  <c r="J97" i="7"/>
  <c r="BK235" i="8"/>
  <c r="BK130" i="8"/>
  <c r="J246" i="8"/>
  <c r="J199" i="8"/>
  <c r="J168" i="8"/>
  <c r="J249" i="8"/>
  <c r="J201" i="8"/>
  <c r="BK148" i="8"/>
  <c r="J92" i="8"/>
  <c r="BK183" i="8"/>
  <c r="J132" i="8"/>
  <c r="J137" i="9"/>
  <c r="BK103" i="9"/>
  <c r="J125" i="9"/>
  <c r="J132" i="9"/>
  <c r="BK135" i="9"/>
  <c r="J109" i="9"/>
  <c r="BK106" i="10"/>
  <c r="BK97" i="10"/>
  <c r="J309" i="3"/>
  <c r="J273" i="3"/>
  <c r="J253" i="3"/>
  <c r="BK172" i="3"/>
  <c r="J371" i="3"/>
  <c r="J318" i="3"/>
  <c r="J251" i="3"/>
  <c r="BK340" i="3"/>
  <c r="J264" i="3"/>
  <c r="BK179" i="3"/>
  <c r="J118" i="3"/>
  <c r="J142" i="4"/>
  <c r="J108" i="4"/>
  <c r="J122" i="4"/>
  <c r="BK102" i="4"/>
  <c r="J145" i="4"/>
  <c r="J111" i="4"/>
  <c r="BK155" i="4"/>
  <c r="J136" i="4"/>
  <c r="J123" i="4"/>
  <c r="J372" i="5"/>
  <c r="J282" i="5"/>
  <c r="J207" i="5"/>
  <c r="J128" i="5"/>
  <c r="J366" i="5"/>
  <c r="J268" i="5"/>
  <c r="BK124" i="5"/>
  <c r="J391" i="5"/>
  <c r="J309" i="5"/>
  <c r="J197" i="5"/>
  <c r="J125" i="5"/>
  <c r="BK387" i="5"/>
  <c r="BK217" i="5"/>
  <c r="J169" i="5"/>
  <c r="J36" i="6"/>
  <c r="AW61" i="1"/>
  <c r="J117" i="7"/>
  <c r="BK110" i="7"/>
  <c r="BK138" i="7"/>
  <c r="J225" i="8"/>
  <c r="BK150" i="8"/>
  <c r="J250" i="8"/>
  <c r="BK217" i="8"/>
  <c r="BK156" i="8"/>
  <c r="J112" i="8"/>
  <c r="BK246" i="8"/>
  <c r="BK166" i="8"/>
  <c r="J128" i="8"/>
  <c r="J219" i="8"/>
  <c r="BK172" i="8"/>
  <c r="BK139" i="9"/>
  <c r="BK123" i="9"/>
  <c r="J98" i="9"/>
  <c r="BK131" i="9"/>
  <c r="BK107" i="9"/>
  <c r="BK112" i="9"/>
  <c r="J114" i="10"/>
  <c r="J110" i="10"/>
  <c r="BK141" i="10"/>
  <c r="J129" i="10"/>
  <c r="BK98" i="2" l="1"/>
  <c r="J98" i="2"/>
  <c r="J66" i="2"/>
  <c r="P105" i="3"/>
  <c r="BK124" i="3"/>
  <c r="J124" i="3"/>
  <c r="J66" i="3"/>
  <c r="BK136" i="3"/>
  <c r="J136" i="3"/>
  <c r="J67" i="3"/>
  <c r="BK145" i="3"/>
  <c r="J145" i="3"/>
  <c r="J68" i="3"/>
  <c r="T182" i="3"/>
  <c r="R227" i="3"/>
  <c r="R246" i="3"/>
  <c r="R267" i="3"/>
  <c r="P276" i="3"/>
  <c r="BK321" i="3"/>
  <c r="J321" i="3"/>
  <c r="J76" i="3"/>
  <c r="P339" i="3"/>
  <c r="P356" i="3"/>
  <c r="P367" i="3"/>
  <c r="BK377" i="3"/>
  <c r="J377" i="3"/>
  <c r="J81" i="3"/>
  <c r="P97" i="4"/>
  <c r="P157" i="4"/>
  <c r="P170" i="4"/>
  <c r="R180" i="4"/>
  <c r="P111" i="5"/>
  <c r="P117" i="5"/>
  <c r="BK123" i="5"/>
  <c r="J123" i="5"/>
  <c r="J71" i="5"/>
  <c r="P201" i="5"/>
  <c r="T206" i="5"/>
  <c r="T211" i="5"/>
  <c r="T216" i="5"/>
  <c r="T221" i="5"/>
  <c r="T232" i="5"/>
  <c r="T238" i="5"/>
  <c r="P245" i="5"/>
  <c r="BK319" i="5"/>
  <c r="J319" i="5"/>
  <c r="J81" i="5"/>
  <c r="P339" i="5"/>
  <c r="P409" i="5"/>
  <c r="R420" i="5"/>
  <c r="P429" i="5"/>
  <c r="BK92" i="7"/>
  <c r="J92" i="7"/>
  <c r="J65" i="7"/>
  <c r="P107" i="7"/>
  <c r="BK129" i="7"/>
  <c r="J129" i="7"/>
  <c r="J67" i="7"/>
  <c r="P134" i="7"/>
  <c r="P91" i="8"/>
  <c r="T178" i="8"/>
  <c r="T233" i="8"/>
  <c r="T90" i="9"/>
  <c r="T136" i="9"/>
  <c r="T89" i="9" s="1"/>
  <c r="T88" i="9" s="1"/>
  <c r="P90" i="10"/>
  <c r="P98" i="2"/>
  <c r="P87" i="2"/>
  <c r="P86" i="2"/>
  <c r="AU55" i="1"/>
  <c r="R105" i="3"/>
  <c r="T124" i="3"/>
  <c r="T136" i="3"/>
  <c r="R145" i="3"/>
  <c r="BK182" i="3"/>
  <c r="J182" i="3"/>
  <c r="J69" i="3"/>
  <c r="BK227" i="3"/>
  <c r="J227" i="3"/>
  <c r="J70" i="3"/>
  <c r="T246" i="3"/>
  <c r="T267" i="3"/>
  <c r="BK276" i="3"/>
  <c r="J276" i="3"/>
  <c r="J75" i="3"/>
  <c r="P321" i="3"/>
  <c r="BK339" i="3"/>
  <c r="J339" i="3"/>
  <c r="J77" i="3"/>
  <c r="BK356" i="3"/>
  <c r="J356" i="3"/>
  <c r="J78" i="3"/>
  <c r="R367" i="3"/>
  <c r="R377" i="3"/>
  <c r="T97" i="4"/>
  <c r="R157" i="4"/>
  <c r="R170" i="4"/>
  <c r="BK180" i="4"/>
  <c r="J180" i="4"/>
  <c r="J72" i="4"/>
  <c r="BK111" i="5"/>
  <c r="J111" i="5"/>
  <c r="J69" i="5"/>
  <c r="BK117" i="5"/>
  <c r="J117" i="5"/>
  <c r="J70" i="5"/>
  <c r="R123" i="5"/>
  <c r="T201" i="5"/>
  <c r="T200" i="5"/>
  <c r="R206" i="5"/>
  <c r="P211" i="5"/>
  <c r="P216" i="5"/>
  <c r="P221" i="5"/>
  <c r="BK232" i="5"/>
  <c r="J232" i="5"/>
  <c r="J78" i="5"/>
  <c r="BK238" i="5"/>
  <c r="J238" i="5"/>
  <c r="J79" i="5"/>
  <c r="R245" i="5"/>
  <c r="R319" i="5"/>
  <c r="BK339" i="5"/>
  <c r="J339" i="5"/>
  <c r="J82" i="5"/>
  <c r="BK409" i="5"/>
  <c r="J409" i="5"/>
  <c r="J83" i="5"/>
  <c r="BK420" i="5"/>
  <c r="J420" i="5"/>
  <c r="J84" i="5"/>
  <c r="R429" i="5"/>
  <c r="BK91" i="8"/>
  <c r="J91" i="8"/>
  <c r="J65" i="8"/>
  <c r="R178" i="8"/>
  <c r="R233" i="8"/>
  <c r="R90" i="9"/>
  <c r="P136" i="9"/>
  <c r="BK90" i="10"/>
  <c r="P140" i="10"/>
  <c r="T98" i="2"/>
  <c r="T87" i="2"/>
  <c r="T86" i="2"/>
  <c r="T105" i="3"/>
  <c r="R124" i="3"/>
  <c r="P136" i="3"/>
  <c r="T145" i="3"/>
  <c r="P182" i="3"/>
  <c r="P227" i="3"/>
  <c r="P246" i="3"/>
  <c r="P267" i="3"/>
  <c r="T276" i="3"/>
  <c r="T321" i="3"/>
  <c r="T339" i="3"/>
  <c r="T356" i="3"/>
  <c r="T367" i="3"/>
  <c r="T377" i="3"/>
  <c r="T366" i="3" s="1"/>
  <c r="R97" i="4"/>
  <c r="R96" i="4"/>
  <c r="T157" i="4"/>
  <c r="T170" i="4"/>
  <c r="T180" i="4"/>
  <c r="T111" i="5"/>
  <c r="T117" i="5"/>
  <c r="P123" i="5"/>
  <c r="R201" i="5"/>
  <c r="P206" i="5"/>
  <c r="BK211" i="5"/>
  <c r="J211" i="5"/>
  <c r="J75" i="5"/>
  <c r="BK216" i="5"/>
  <c r="J216" i="5"/>
  <c r="J76" i="5"/>
  <c r="BK221" i="5"/>
  <c r="J221" i="5"/>
  <c r="J77" i="5"/>
  <c r="P232" i="5"/>
  <c r="R238" i="5"/>
  <c r="T245" i="5"/>
  <c r="P319" i="5"/>
  <c r="T339" i="5"/>
  <c r="T409" i="5"/>
  <c r="T420" i="5"/>
  <c r="T429" i="5"/>
  <c r="P92" i="7"/>
  <c r="BK107" i="7"/>
  <c r="J107" i="7"/>
  <c r="J66" i="7"/>
  <c r="T107" i="7"/>
  <c r="R129" i="7"/>
  <c r="T129" i="7"/>
  <c r="T134" i="7"/>
  <c r="T91" i="8"/>
  <c r="T90" i="8"/>
  <c r="T89" i="8"/>
  <c r="BK178" i="8"/>
  <c r="J178" i="8"/>
  <c r="J66" i="8"/>
  <c r="P233" i="8"/>
  <c r="P90" i="9"/>
  <c r="P89" i="9"/>
  <c r="P88" i="9"/>
  <c r="AU64" i="1"/>
  <c r="BK136" i="9"/>
  <c r="J136" i="9"/>
  <c r="J66" i="9"/>
  <c r="R90" i="10"/>
  <c r="BK140" i="10"/>
  <c r="J140" i="10"/>
  <c r="J66" i="10"/>
  <c r="R140" i="10"/>
  <c r="R89" i="10" s="1"/>
  <c r="R88" i="10" s="1"/>
  <c r="R98" i="2"/>
  <c r="R87" i="2"/>
  <c r="R86" i="2"/>
  <c r="BK105" i="3"/>
  <c r="J105" i="3"/>
  <c r="J65" i="3"/>
  <c r="P124" i="3"/>
  <c r="R136" i="3"/>
  <c r="P145" i="3"/>
  <c r="R182" i="3"/>
  <c r="T227" i="3"/>
  <c r="BK246" i="3"/>
  <c r="J246" i="3"/>
  <c r="J73" i="3"/>
  <c r="BK267" i="3"/>
  <c r="J267" i="3"/>
  <c r="J74" i="3"/>
  <c r="R276" i="3"/>
  <c r="R321" i="3"/>
  <c r="R339" i="3"/>
  <c r="R356" i="3"/>
  <c r="BK367" i="3"/>
  <c r="J367" i="3"/>
  <c r="J80" i="3"/>
  <c r="P377" i="3"/>
  <c r="BK97" i="4"/>
  <c r="J97" i="4"/>
  <c r="J68" i="4"/>
  <c r="BK157" i="4"/>
  <c r="J157" i="4"/>
  <c r="J69" i="4"/>
  <c r="BK170" i="4"/>
  <c r="J170" i="4"/>
  <c r="J70" i="4"/>
  <c r="P180" i="4"/>
  <c r="R111" i="5"/>
  <c r="R117" i="5"/>
  <c r="T123" i="5"/>
  <c r="BK201" i="5"/>
  <c r="J201" i="5"/>
  <c r="J73" i="5"/>
  <c r="BK206" i="5"/>
  <c r="J206" i="5"/>
  <c r="J74" i="5"/>
  <c r="R211" i="5"/>
  <c r="R216" i="5"/>
  <c r="R221" i="5"/>
  <c r="R232" i="5"/>
  <c r="P238" i="5"/>
  <c r="BK245" i="5"/>
  <c r="J245" i="5"/>
  <c r="J80" i="5"/>
  <c r="T319" i="5"/>
  <c r="R339" i="5"/>
  <c r="R409" i="5"/>
  <c r="P420" i="5"/>
  <c r="BK429" i="5"/>
  <c r="J429" i="5"/>
  <c r="J85" i="5"/>
  <c r="R92" i="7"/>
  <c r="T92" i="7"/>
  <c r="T91" i="7"/>
  <c r="T90" i="7"/>
  <c r="R107" i="7"/>
  <c r="P129" i="7"/>
  <c r="BK134" i="7"/>
  <c r="J134" i="7"/>
  <c r="J68" i="7"/>
  <c r="R134" i="7"/>
  <c r="R91" i="8"/>
  <c r="R90" i="8"/>
  <c r="R89" i="8"/>
  <c r="P178" i="8"/>
  <c r="BK233" i="8"/>
  <c r="J233" i="8"/>
  <c r="J67" i="8"/>
  <c r="BK90" i="9"/>
  <c r="J90" i="9"/>
  <c r="J65" i="9"/>
  <c r="R136" i="9"/>
  <c r="T90" i="10"/>
  <c r="T140" i="10"/>
  <c r="T89" i="10" s="1"/>
  <c r="T88" i="10" s="1"/>
  <c r="BK90" i="2"/>
  <c r="J90" i="2"/>
  <c r="J62" i="2"/>
  <c r="BK92" i="2"/>
  <c r="J92" i="2"/>
  <c r="J63" i="2"/>
  <c r="BK88" i="2"/>
  <c r="J88" i="2"/>
  <c r="J61" i="2"/>
  <c r="BK242" i="3"/>
  <c r="J242" i="3"/>
  <c r="J71" i="3"/>
  <c r="BK94" i="2"/>
  <c r="J94" i="2"/>
  <c r="J64" i="2"/>
  <c r="BK96" i="2"/>
  <c r="J96" i="2"/>
  <c r="J65" i="2"/>
  <c r="BK177" i="4"/>
  <c r="J177" i="4"/>
  <c r="J71" i="4"/>
  <c r="BK87" i="6"/>
  <c r="J87" i="6"/>
  <c r="J64" i="6"/>
  <c r="F85" i="10"/>
  <c r="BE101" i="10"/>
  <c r="BE104" i="10"/>
  <c r="BE106" i="10"/>
  <c r="BE108" i="10"/>
  <c r="BE110" i="10"/>
  <c r="BE111" i="10"/>
  <c r="BE112" i="10"/>
  <c r="BE121" i="10"/>
  <c r="BE123" i="10"/>
  <c r="BE125" i="10"/>
  <c r="BE135" i="10"/>
  <c r="E76" i="10"/>
  <c r="BE91" i="10"/>
  <c r="BE93" i="10"/>
  <c r="BE97" i="10"/>
  <c r="BE105" i="10"/>
  <c r="BE120" i="10"/>
  <c r="BE133" i="10"/>
  <c r="J56" i="10"/>
  <c r="BE99" i="10"/>
  <c r="BE129" i="10"/>
  <c r="BE131" i="10"/>
  <c r="BE137" i="10"/>
  <c r="BE139" i="10"/>
  <c r="BE141" i="10"/>
  <c r="BE142" i="10"/>
  <c r="BE95" i="10"/>
  <c r="BE103" i="10"/>
  <c r="BE114" i="10"/>
  <c r="BE116" i="10"/>
  <c r="BE118" i="10"/>
  <c r="BE127" i="10"/>
  <c r="BE143" i="10"/>
  <c r="BE144" i="10"/>
  <c r="BK90" i="8"/>
  <c r="J90" i="8"/>
  <c r="J64" i="8"/>
  <c r="BE95" i="9"/>
  <c r="BE101" i="9"/>
  <c r="BE103" i="9"/>
  <c r="BE119" i="9"/>
  <c r="BE122" i="9"/>
  <c r="BE125" i="9"/>
  <c r="BE127" i="9"/>
  <c r="BE128" i="9"/>
  <c r="BE130" i="9"/>
  <c r="BE132" i="9"/>
  <c r="BE91" i="9"/>
  <c r="BE94" i="9"/>
  <c r="BE97" i="9"/>
  <c r="BE98" i="9"/>
  <c r="BE110" i="9"/>
  <c r="BE120" i="9"/>
  <c r="BE121" i="9"/>
  <c r="BE123" i="9"/>
  <c r="BE129" i="9"/>
  <c r="BE133" i="9"/>
  <c r="BE135" i="9"/>
  <c r="F59" i="9"/>
  <c r="BE102" i="9"/>
  <c r="BE105" i="9"/>
  <c r="BE106" i="9"/>
  <c r="BE107" i="9"/>
  <c r="BE112" i="9"/>
  <c r="BE113" i="9"/>
  <c r="BE117" i="9"/>
  <c r="BE126" i="9"/>
  <c r="BE131" i="9"/>
  <c r="BE134" i="9"/>
  <c r="E50" i="9"/>
  <c r="J56" i="9"/>
  <c r="BE93" i="9"/>
  <c r="BE99" i="9"/>
  <c r="BE109" i="9"/>
  <c r="BE111" i="9"/>
  <c r="BE115" i="9"/>
  <c r="BE118" i="9"/>
  <c r="BE124" i="9"/>
  <c r="BE137" i="9"/>
  <c r="BE138" i="9"/>
  <c r="BE139" i="9"/>
  <c r="BE140" i="9"/>
  <c r="F59" i="8"/>
  <c r="J83" i="8"/>
  <c r="BE92" i="8"/>
  <c r="BE100" i="8"/>
  <c r="BE102" i="8"/>
  <c r="BE106" i="8"/>
  <c r="BE108" i="8"/>
  <c r="BE110" i="8"/>
  <c r="BE116" i="8"/>
  <c r="BE118" i="8"/>
  <c r="BE128" i="8"/>
  <c r="BE154" i="8"/>
  <c r="BE156" i="8"/>
  <c r="BE164" i="8"/>
  <c r="BE185" i="8"/>
  <c r="BE189" i="8"/>
  <c r="BE193" i="8"/>
  <c r="BE197" i="8"/>
  <c r="BE203" i="8"/>
  <c r="BE207" i="8"/>
  <c r="BE213" i="8"/>
  <c r="BE219" i="8"/>
  <c r="BE225" i="8"/>
  <c r="BE231" i="8"/>
  <c r="BE232" i="8"/>
  <c r="BE234" i="8"/>
  <c r="BE246" i="8"/>
  <c r="E50" i="8"/>
  <c r="BE94" i="8"/>
  <c r="BE96" i="8"/>
  <c r="BE98" i="8"/>
  <c r="BE112" i="8"/>
  <c r="BE138" i="8"/>
  <c r="BE144" i="8"/>
  <c r="BE170" i="8"/>
  <c r="BE176" i="8"/>
  <c r="BE181" i="8"/>
  <c r="BE187" i="8"/>
  <c r="BE191" i="8"/>
  <c r="BE195" i="8"/>
  <c r="BE199" i="8"/>
  <c r="BE205" i="8"/>
  <c r="BE209" i="8"/>
  <c r="BE227" i="8"/>
  <c r="BE229" i="8"/>
  <c r="BE239" i="8"/>
  <c r="BE243" i="8"/>
  <c r="BE249" i="8"/>
  <c r="BE250" i="8"/>
  <c r="BE251" i="8"/>
  <c r="BE254" i="8"/>
  <c r="BE255" i="8"/>
  <c r="BE124" i="8"/>
  <c r="BE130" i="8"/>
  <c r="BE136" i="8"/>
  <c r="BE140" i="8"/>
  <c r="BE142" i="8"/>
  <c r="BE146" i="8"/>
  <c r="BE148" i="8"/>
  <c r="BE150" i="8"/>
  <c r="BE152" i="8"/>
  <c r="BE158" i="8"/>
  <c r="BE160" i="8"/>
  <c r="BE162" i="8"/>
  <c r="BE201" i="8"/>
  <c r="BE211" i="8"/>
  <c r="BE215" i="8"/>
  <c r="BE217" i="8"/>
  <c r="BE221" i="8"/>
  <c r="BE223" i="8"/>
  <c r="BE235" i="8"/>
  <c r="BE244" i="8"/>
  <c r="BE104" i="8"/>
  <c r="BE114" i="8"/>
  <c r="BE120" i="8"/>
  <c r="BE122" i="8"/>
  <c r="BE126" i="8"/>
  <c r="BE132" i="8"/>
  <c r="BE134" i="8"/>
  <c r="BE166" i="8"/>
  <c r="BE168" i="8"/>
  <c r="BE172" i="8"/>
  <c r="BE174" i="8"/>
  <c r="BE179" i="8"/>
  <c r="BE183" i="8"/>
  <c r="BE236" i="8"/>
  <c r="BE237" i="8"/>
  <c r="BE241" i="8"/>
  <c r="BE248" i="8"/>
  <c r="BE252" i="8"/>
  <c r="E50" i="7"/>
  <c r="J56" i="7"/>
  <c r="BE95" i="7"/>
  <c r="BE99" i="7"/>
  <c r="BE103" i="7"/>
  <c r="BE105" i="7"/>
  <c r="BE108" i="7"/>
  <c r="BE110" i="7"/>
  <c r="BE119" i="7"/>
  <c r="BE121" i="7"/>
  <c r="BE122" i="7"/>
  <c r="BE123" i="7"/>
  <c r="BE124" i="7"/>
  <c r="BE125" i="7"/>
  <c r="BE127" i="7"/>
  <c r="BE136" i="7"/>
  <c r="F59" i="7"/>
  <c r="BE93" i="7"/>
  <c r="BE111" i="7"/>
  <c r="BE115" i="7"/>
  <c r="BE117" i="7"/>
  <c r="BE118" i="7"/>
  <c r="BE126" i="7"/>
  <c r="BE135" i="7"/>
  <c r="BE138" i="7"/>
  <c r="BE142" i="7"/>
  <c r="BE101" i="7"/>
  <c r="BE116" i="7"/>
  <c r="BE128" i="7"/>
  <c r="BE130" i="7"/>
  <c r="BE139" i="7"/>
  <c r="BE140" i="7"/>
  <c r="BE141" i="7"/>
  <c r="BE143" i="7"/>
  <c r="BE97" i="7"/>
  <c r="BE113" i="7"/>
  <c r="BE120" i="7"/>
  <c r="BE132" i="7"/>
  <c r="BE137" i="7"/>
  <c r="E74" i="6"/>
  <c r="F59" i="6"/>
  <c r="J80" i="6"/>
  <c r="BC61" i="1"/>
  <c r="BE88" i="6"/>
  <c r="F106" i="5"/>
  <c r="BE112" i="5"/>
  <c r="BE120" i="5"/>
  <c r="BE124" i="5"/>
  <c r="BE130" i="5"/>
  <c r="BE138" i="5"/>
  <c r="BE159" i="5"/>
  <c r="BE170" i="5"/>
  <c r="BE174" i="5"/>
  <c r="BE189" i="5"/>
  <c r="BE203" i="5"/>
  <c r="BE229" i="5"/>
  <c r="BE233" i="5"/>
  <c r="BE239" i="5"/>
  <c r="BE252" i="5"/>
  <c r="BE280" i="5"/>
  <c r="BE292" i="5"/>
  <c r="BE309" i="5"/>
  <c r="BE320" i="5"/>
  <c r="BE329" i="5"/>
  <c r="BE335" i="5"/>
  <c r="BE342" i="5"/>
  <c r="BE352" i="5"/>
  <c r="BE356" i="5"/>
  <c r="BE421" i="5"/>
  <c r="E52" i="5"/>
  <c r="BE133" i="5"/>
  <c r="BE150" i="5"/>
  <c r="BE165" i="5"/>
  <c r="BE182" i="5"/>
  <c r="BE207" i="5"/>
  <c r="BE218" i="5"/>
  <c r="BE223" i="5"/>
  <c r="BE224" i="5"/>
  <c r="BE246" i="5"/>
  <c r="BE248" i="5"/>
  <c r="BE268" i="5"/>
  <c r="BE270" i="5"/>
  <c r="BE274" i="5"/>
  <c r="BE296" i="5"/>
  <c r="BE305" i="5"/>
  <c r="BE321" i="5"/>
  <c r="BE324" i="5"/>
  <c r="BE332" i="5"/>
  <c r="BE336" i="5"/>
  <c r="BE340" i="5"/>
  <c r="BE362" i="5"/>
  <c r="BE366" i="5"/>
  <c r="BE369" i="5"/>
  <c r="BE382" i="5"/>
  <c r="BE386" i="5"/>
  <c r="BE387" i="5"/>
  <c r="BE392" i="5"/>
  <c r="BE400" i="5"/>
  <c r="BE424" i="5"/>
  <c r="BE425" i="5"/>
  <c r="BE428" i="5"/>
  <c r="BE432" i="5"/>
  <c r="BE433" i="5"/>
  <c r="BK96" i="4"/>
  <c r="J96" i="4"/>
  <c r="J67" i="4"/>
  <c r="BE118" i="5"/>
  <c r="BE125" i="5"/>
  <c r="BE128" i="5"/>
  <c r="BE135" i="5"/>
  <c r="BE148" i="5"/>
  <c r="BE154" i="5"/>
  <c r="BE155" i="5"/>
  <c r="BE160" i="5"/>
  <c r="BE164" i="5"/>
  <c r="BE169" i="5"/>
  <c r="BE176" i="5"/>
  <c r="BE180" i="5"/>
  <c r="BE202" i="5"/>
  <c r="BE212" i="5"/>
  <c r="BE213" i="5"/>
  <c r="BE256" i="5"/>
  <c r="BE276" i="5"/>
  <c r="BE286" i="5"/>
  <c r="BE291" i="5"/>
  <c r="BE311" i="5"/>
  <c r="BE315" i="5"/>
  <c r="BE317" i="5"/>
  <c r="BE372" i="5"/>
  <c r="BE391" i="5"/>
  <c r="BE396" i="5"/>
  <c r="BE422" i="5"/>
  <c r="BE426" i="5"/>
  <c r="BE427" i="5"/>
  <c r="BE430" i="5"/>
  <c r="BE431" i="5"/>
  <c r="J60" i="5"/>
  <c r="BE114" i="5"/>
  <c r="BE140" i="5"/>
  <c r="BE144" i="5"/>
  <c r="BE178" i="5"/>
  <c r="BE184" i="5"/>
  <c r="BE186" i="5"/>
  <c r="BE192" i="5"/>
  <c r="BE194" i="5"/>
  <c r="BE197" i="5"/>
  <c r="BE208" i="5"/>
  <c r="BE217" i="5"/>
  <c r="BE222" i="5"/>
  <c r="BE234" i="5"/>
  <c r="BE241" i="5"/>
  <c r="BE260" i="5"/>
  <c r="BE264" i="5"/>
  <c r="BE282" i="5"/>
  <c r="BE287" i="5"/>
  <c r="BE300" i="5"/>
  <c r="BE301" i="5"/>
  <c r="BE313" i="5"/>
  <c r="BE325" i="5"/>
  <c r="BE328" i="5"/>
  <c r="BE344" i="5"/>
  <c r="BE348" i="5"/>
  <c r="BE360" i="5"/>
  <c r="BE374" i="5"/>
  <c r="BE378" i="5"/>
  <c r="BE399" i="5"/>
  <c r="BE404" i="5"/>
  <c r="BE406" i="5"/>
  <c r="BE410" i="5"/>
  <c r="BE412" i="5"/>
  <c r="BE416" i="5"/>
  <c r="BE423" i="5"/>
  <c r="E52" i="4"/>
  <c r="BE100" i="4"/>
  <c r="BE104" i="4"/>
  <c r="BE115" i="4"/>
  <c r="BE120" i="4"/>
  <c r="BE122" i="4"/>
  <c r="BE130" i="4"/>
  <c r="BE131" i="4"/>
  <c r="BE132" i="4"/>
  <c r="BE134" i="4"/>
  <c r="BE139" i="4"/>
  <c r="BE142" i="4"/>
  <c r="BE145" i="4"/>
  <c r="BE148" i="4"/>
  <c r="BE173" i="4"/>
  <c r="BE174" i="4"/>
  <c r="BE183" i="4"/>
  <c r="F63" i="4"/>
  <c r="BE98" i="4"/>
  <c r="BE101" i="4"/>
  <c r="BE102" i="4"/>
  <c r="BE106" i="4"/>
  <c r="BE108" i="4"/>
  <c r="BE109" i="4"/>
  <c r="BE114" i="4"/>
  <c r="BE119" i="4"/>
  <c r="BE129" i="4"/>
  <c r="BE137" i="4"/>
  <c r="BE138" i="4"/>
  <c r="BE144" i="4"/>
  <c r="BE152" i="4"/>
  <c r="BE155" i="4"/>
  <c r="BE156" i="4"/>
  <c r="BE158" i="4"/>
  <c r="BE166" i="4"/>
  <c r="BE168" i="4"/>
  <c r="BE171" i="4"/>
  <c r="J60" i="4"/>
  <c r="BE110" i="4"/>
  <c r="BE111" i="4"/>
  <c r="BE117" i="4"/>
  <c r="BE123" i="4"/>
  <c r="BE126" i="4"/>
  <c r="BE133" i="4"/>
  <c r="BE135" i="4"/>
  <c r="BE136" i="4"/>
  <c r="BE143" i="4"/>
  <c r="BE146" i="4"/>
  <c r="BE147" i="4"/>
  <c r="BE150" i="4"/>
  <c r="BE153" i="4"/>
  <c r="BE160" i="4"/>
  <c r="BE162" i="4"/>
  <c r="BE164" i="4"/>
  <c r="BE185" i="4"/>
  <c r="BE189" i="4"/>
  <c r="BE190" i="4"/>
  <c r="BE105" i="4"/>
  <c r="BE112" i="4"/>
  <c r="BE113" i="4"/>
  <c r="BE116" i="4"/>
  <c r="BE124" i="4"/>
  <c r="BE127" i="4"/>
  <c r="BE128" i="4"/>
  <c r="BE140" i="4"/>
  <c r="BE141" i="4"/>
  <c r="BE154" i="4"/>
  <c r="BE176" i="4"/>
  <c r="BE178" i="4"/>
  <c r="BE181" i="4"/>
  <c r="BE187" i="4"/>
  <c r="BE188" i="4"/>
  <c r="F59" i="3"/>
  <c r="BE106" i="3"/>
  <c r="BE112" i="3"/>
  <c r="BE118" i="3"/>
  <c r="BE121" i="3"/>
  <c r="BE144" i="3"/>
  <c r="BE146" i="3"/>
  <c r="BE155" i="3"/>
  <c r="BE194" i="3"/>
  <c r="BE197" i="3"/>
  <c r="BE212" i="3"/>
  <c r="BE218" i="3"/>
  <c r="BE251" i="3"/>
  <c r="BE253" i="3"/>
  <c r="BE260" i="3"/>
  <c r="BE271" i="3"/>
  <c r="BE273" i="3"/>
  <c r="BE288" i="3"/>
  <c r="BE290" i="3"/>
  <c r="BE293" i="3"/>
  <c r="BE302" i="3"/>
  <c r="BE305" i="3"/>
  <c r="BE319" i="3"/>
  <c r="BE331" i="3"/>
  <c r="E91" i="3"/>
  <c r="BE109" i="3"/>
  <c r="BE125" i="3"/>
  <c r="BE158" i="3"/>
  <c r="BE168" i="3"/>
  <c r="BE172" i="3"/>
  <c r="BE191" i="3"/>
  <c r="BE199" i="3"/>
  <c r="BE215" i="3"/>
  <c r="BE228" i="3"/>
  <c r="BE264" i="3"/>
  <c r="BE268" i="3"/>
  <c r="BE277" i="3"/>
  <c r="BE299" i="3"/>
  <c r="BE300" i="3"/>
  <c r="BE309" i="3"/>
  <c r="BE311" i="3"/>
  <c r="BE315" i="3"/>
  <c r="BE316" i="3"/>
  <c r="BE317" i="3"/>
  <c r="BE318" i="3"/>
  <c r="BE325" i="3"/>
  <c r="BE327" i="3"/>
  <c r="BE329" i="3"/>
  <c r="BE337" i="3"/>
  <c r="BE343" i="3"/>
  <c r="BE345" i="3"/>
  <c r="BE347" i="3"/>
  <c r="BE354" i="3"/>
  <c r="BE357" i="3"/>
  <c r="BE361" i="3"/>
  <c r="BE368" i="3"/>
  <c r="BE375" i="3"/>
  <c r="BE378" i="3"/>
  <c r="BE382" i="3"/>
  <c r="BE115" i="3"/>
  <c r="BE132" i="3"/>
  <c r="BE140" i="3"/>
  <c r="BE142" i="3"/>
  <c r="BE152" i="3"/>
  <c r="BE162" i="3"/>
  <c r="BE167" i="3"/>
  <c r="BE174" i="3"/>
  <c r="BE177" i="3"/>
  <c r="BE179" i="3"/>
  <c r="BE189" i="3"/>
  <c r="BE202" i="3"/>
  <c r="BE224" i="3"/>
  <c r="BE232" i="3"/>
  <c r="BE240" i="3"/>
  <c r="BE243" i="3"/>
  <c r="BE247" i="3"/>
  <c r="BE258" i="3"/>
  <c r="BE298" i="3"/>
  <c r="BE301" i="3"/>
  <c r="BE335" i="3"/>
  <c r="BE349" i="3"/>
  <c r="BE351" i="3"/>
  <c r="BE364" i="3"/>
  <c r="BE371" i="3"/>
  <c r="J56" i="3"/>
  <c r="BE128" i="3"/>
  <c r="BE137" i="3"/>
  <c r="BE149" i="3"/>
  <c r="BE160" i="3"/>
  <c r="BE169" i="3"/>
  <c r="BE173" i="3"/>
  <c r="BE178" i="3"/>
  <c r="BE183" i="3"/>
  <c r="BE186" i="3"/>
  <c r="BE207" i="3"/>
  <c r="BE210" i="3"/>
  <c r="BE221" i="3"/>
  <c r="BE230" i="3"/>
  <c r="BE235" i="3"/>
  <c r="BE237" i="3"/>
  <c r="BE255" i="3"/>
  <c r="BE262" i="3"/>
  <c r="BE280" i="3"/>
  <c r="BE283" i="3"/>
  <c r="BE292" i="3"/>
  <c r="BE296" i="3"/>
  <c r="BE297" i="3"/>
  <c r="BE306" i="3"/>
  <c r="BE308" i="3"/>
  <c r="BE312" i="3"/>
  <c r="BE313" i="3"/>
  <c r="BE322" i="3"/>
  <c r="BE333" i="3"/>
  <c r="BE340" i="3"/>
  <c r="BE359" i="3"/>
  <c r="BE373" i="3"/>
  <c r="BE380" i="3"/>
  <c r="BE384" i="3"/>
  <c r="E48" i="2"/>
  <c r="J52" i="2"/>
  <c r="BE93" i="2"/>
  <c r="BE95" i="2"/>
  <c r="BE97" i="2"/>
  <c r="BE99" i="2"/>
  <c r="F55" i="2"/>
  <c r="BE89" i="2"/>
  <c r="BE100" i="2"/>
  <c r="BE91" i="2"/>
  <c r="J34" i="2"/>
  <c r="AW55" i="1"/>
  <c r="J36" i="7"/>
  <c r="AW62" i="1"/>
  <c r="F36" i="7"/>
  <c r="BA62" i="1"/>
  <c r="F37" i="9"/>
  <c r="BB64" i="1"/>
  <c r="F38" i="9"/>
  <c r="BC64" i="1"/>
  <c r="AS56" i="1"/>
  <c r="AS54" i="1"/>
  <c r="J38" i="4"/>
  <c r="AW59" i="1"/>
  <c r="F41" i="5"/>
  <c r="BD60" i="1"/>
  <c r="F36" i="2"/>
  <c r="BC55" i="1"/>
  <c r="F36" i="6"/>
  <c r="BA61" i="1"/>
  <c r="F39" i="7"/>
  <c r="BD62" i="1"/>
  <c r="F38" i="8"/>
  <c r="BC63" i="1"/>
  <c r="F34" i="2"/>
  <c r="BA55" i="1"/>
  <c r="F41" i="4"/>
  <c r="BD59" i="1"/>
  <c r="J36" i="8"/>
  <c r="AW63" i="1"/>
  <c r="F36" i="9"/>
  <c r="BA64" i="1"/>
  <c r="F38" i="10"/>
  <c r="BC65" i="1"/>
  <c r="F37" i="3"/>
  <c r="BB57" i="1"/>
  <c r="F36" i="10"/>
  <c r="BA65" i="1"/>
  <c r="F40" i="5"/>
  <c r="BC60" i="1"/>
  <c r="F35" i="2"/>
  <c r="BB55" i="1"/>
  <c r="J38" i="5"/>
  <c r="AW60" i="1"/>
  <c r="F37" i="7"/>
  <c r="BB62" i="1"/>
  <c r="J36" i="9"/>
  <c r="AW64" i="1"/>
  <c r="J36" i="10"/>
  <c r="AW65" i="1"/>
  <c r="F37" i="10"/>
  <c r="BB65" i="1"/>
  <c r="J36" i="3"/>
  <c r="AW57" i="1"/>
  <c r="F38" i="4"/>
  <c r="BA59" i="1"/>
  <c r="J35" i="6"/>
  <c r="AV61" i="1"/>
  <c r="AT61" i="1"/>
  <c r="F38" i="7"/>
  <c r="BC62" i="1"/>
  <c r="F39" i="9"/>
  <c r="BD64" i="1"/>
  <c r="F38" i="5"/>
  <c r="BA60" i="1"/>
  <c r="F37" i="2"/>
  <c r="BD55" i="1"/>
  <c r="F40" i="4"/>
  <c r="BC59" i="1"/>
  <c r="F36" i="8"/>
  <c r="BA63" i="1"/>
  <c r="F39" i="10"/>
  <c r="BD65" i="1"/>
  <c r="F38" i="3"/>
  <c r="BC57" i="1"/>
  <c r="F39" i="4"/>
  <c r="BB59" i="1"/>
  <c r="F37" i="8"/>
  <c r="BB63" i="1"/>
  <c r="F36" i="3"/>
  <c r="BA57" i="1"/>
  <c r="F39" i="8"/>
  <c r="BD63" i="1"/>
  <c r="F39" i="3"/>
  <c r="BD57" i="1"/>
  <c r="F39" i="5"/>
  <c r="BB60" i="1"/>
  <c r="R200" i="5" l="1"/>
  <c r="BK89" i="10"/>
  <c r="J89" i="10"/>
  <c r="J64" i="10"/>
  <c r="T96" i="4"/>
  <c r="P90" i="8"/>
  <c r="P89" i="8"/>
  <c r="AU63" i="1"/>
  <c r="P91" i="7"/>
  <c r="P90" i="7"/>
  <c r="AU62" i="1"/>
  <c r="T110" i="5"/>
  <c r="T109" i="5"/>
  <c r="R104" i="3"/>
  <c r="P200" i="5"/>
  <c r="R91" i="7"/>
  <c r="R90" i="7"/>
  <c r="T104" i="3"/>
  <c r="R89" i="9"/>
  <c r="R88" i="9"/>
  <c r="P110" i="5"/>
  <c r="P109" i="5"/>
  <c r="AU60" i="1"/>
  <c r="P366" i="3"/>
  <c r="P245" i="3"/>
  <c r="P104" i="3"/>
  <c r="R110" i="5"/>
  <c r="R109" i="5"/>
  <c r="R366" i="3"/>
  <c r="R245" i="3"/>
  <c r="R103" i="3"/>
  <c r="T245" i="3"/>
  <c r="P89" i="10"/>
  <c r="P88" i="10"/>
  <c r="AU65" i="1"/>
  <c r="P96" i="4"/>
  <c r="AU59" i="1"/>
  <c r="BK366" i="3"/>
  <c r="J366" i="3"/>
  <c r="J79" i="3"/>
  <c r="BK200" i="5"/>
  <c r="J200" i="5"/>
  <c r="J72" i="5"/>
  <c r="BK104" i="3"/>
  <c r="J104" i="3"/>
  <c r="J64" i="3"/>
  <c r="BK89" i="9"/>
  <c r="J89" i="9"/>
  <c r="J64" i="9"/>
  <c r="J90" i="10"/>
  <c r="J65" i="10"/>
  <c r="BK110" i="5"/>
  <c r="J110" i="5"/>
  <c r="J68" i="5"/>
  <c r="BK91" i="7"/>
  <c r="J91" i="7"/>
  <c r="J64" i="7"/>
  <c r="BK87" i="2"/>
  <c r="BK86" i="2"/>
  <c r="J86" i="2"/>
  <c r="BK86" i="6"/>
  <c r="J86" i="6"/>
  <c r="J63" i="6"/>
  <c r="BK89" i="8"/>
  <c r="J89" i="8"/>
  <c r="F35" i="6"/>
  <c r="AZ61" i="1"/>
  <c r="J35" i="10"/>
  <c r="AV65" i="1"/>
  <c r="AT65" i="1"/>
  <c r="BB58" i="1"/>
  <c r="AX58" i="1"/>
  <c r="BD58" i="1"/>
  <c r="J32" i="8"/>
  <c r="AG63" i="1"/>
  <c r="J35" i="9"/>
  <c r="AV64" i="1"/>
  <c r="AT64" i="1"/>
  <c r="J35" i="8"/>
  <c r="AV63" i="1"/>
  <c r="AT63" i="1"/>
  <c r="J33" i="2"/>
  <c r="AV55" i="1"/>
  <c r="AT55" i="1"/>
  <c r="J34" i="4"/>
  <c r="AG59" i="1"/>
  <c r="J37" i="5"/>
  <c r="AV60" i="1"/>
  <c r="AT60" i="1"/>
  <c r="J35" i="7"/>
  <c r="AV62" i="1"/>
  <c r="AT62" i="1"/>
  <c r="F33" i="2"/>
  <c r="AZ55" i="1"/>
  <c r="BC58" i="1"/>
  <c r="AY58" i="1"/>
  <c r="F37" i="5"/>
  <c r="AZ60" i="1"/>
  <c r="F35" i="8"/>
  <c r="AZ63" i="1"/>
  <c r="F37" i="4"/>
  <c r="AZ59" i="1"/>
  <c r="J35" i="3"/>
  <c r="AV57" i="1"/>
  <c r="AT57" i="1"/>
  <c r="F35" i="10"/>
  <c r="AZ65" i="1"/>
  <c r="BA58" i="1"/>
  <c r="AW58" i="1"/>
  <c r="F35" i="9"/>
  <c r="AZ64" i="1"/>
  <c r="F35" i="3"/>
  <c r="AZ57" i="1"/>
  <c r="F35" i="7"/>
  <c r="AZ62" i="1"/>
  <c r="J37" i="4"/>
  <c r="AV59" i="1"/>
  <c r="AT59" i="1"/>
  <c r="J30" i="2"/>
  <c r="AG55" i="1"/>
  <c r="P103" i="3" l="1"/>
  <c r="AU57" i="1"/>
  <c r="T103" i="3"/>
  <c r="BK245" i="3"/>
  <c r="BK103" i="3"/>
  <c r="J103" i="3"/>
  <c r="J63" i="3"/>
  <c r="BK88" i="10"/>
  <c r="J88" i="10"/>
  <c r="BK109" i="5"/>
  <c r="J109" i="5"/>
  <c r="J59" i="2"/>
  <c r="BK88" i="9"/>
  <c r="J88" i="9"/>
  <c r="J63" i="9"/>
  <c r="BK90" i="7"/>
  <c r="J90" i="7"/>
  <c r="J87" i="2"/>
  <c r="J60" i="2"/>
  <c r="AN63" i="1"/>
  <c r="J63" i="8"/>
  <c r="J41" i="8"/>
  <c r="AN59" i="1"/>
  <c r="J43" i="4"/>
  <c r="J39" i="2"/>
  <c r="AN55" i="1"/>
  <c r="J34" i="5"/>
  <c r="AG60" i="1"/>
  <c r="AG58" i="1"/>
  <c r="AU58" i="1"/>
  <c r="J32" i="6"/>
  <c r="AG61" i="1"/>
  <c r="AN61" i="1"/>
  <c r="AZ58" i="1"/>
  <c r="AV58" i="1"/>
  <c r="AT58" i="1"/>
  <c r="AN58" i="1"/>
  <c r="J32" i="7"/>
  <c r="AG62" i="1"/>
  <c r="BD56" i="1"/>
  <c r="J32" i="10"/>
  <c r="AG65" i="1"/>
  <c r="BB56" i="1"/>
  <c r="AX56" i="1"/>
  <c r="BC56" i="1"/>
  <c r="AY56" i="1"/>
  <c r="BA56" i="1"/>
  <c r="AW56" i="1"/>
  <c r="J41" i="10" l="1"/>
  <c r="J43" i="5"/>
  <c r="J41" i="7"/>
  <c r="J41" i="6"/>
  <c r="J67" i="5"/>
  <c r="J63" i="7"/>
  <c r="J245" i="3"/>
  <c r="J72" i="3"/>
  <c r="J63" i="10"/>
  <c r="AN62" i="1"/>
  <c r="AN65" i="1"/>
  <c r="AN60" i="1"/>
  <c r="J32" i="9"/>
  <c r="AG64" i="1"/>
  <c r="BC54" i="1"/>
  <c r="AY54" i="1"/>
  <c r="BB54" i="1"/>
  <c r="AX54" i="1"/>
  <c r="BA54" i="1"/>
  <c r="W30" i="1"/>
  <c r="AU56" i="1"/>
  <c r="AU54" i="1"/>
  <c r="J32" i="3"/>
  <c r="AG57" i="1"/>
  <c r="AN57" i="1"/>
  <c r="BD54" i="1"/>
  <c r="W33" i="1"/>
  <c r="AZ56" i="1"/>
  <c r="AV56" i="1"/>
  <c r="AT56" i="1"/>
  <c r="J41" i="3" l="1"/>
  <c r="J41" i="9"/>
  <c r="AN64" i="1"/>
  <c r="W31" i="1"/>
  <c r="W32" i="1"/>
  <c r="AW54" i="1"/>
  <c r="AK30" i="1"/>
  <c r="AG56" i="1"/>
  <c r="AG54" i="1"/>
  <c r="AK26" i="1"/>
  <c r="AZ54" i="1"/>
  <c r="W29" i="1"/>
  <c r="AN56" i="1" l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<sst xmlns="http://schemas.openxmlformats.org/spreadsheetml/2006/main" count="12865" uniqueCount="2038">
  <si>
    <t>Export Komplet</t>
  </si>
  <si>
    <t>VZ</t>
  </si>
  <si>
    <t>2.0</t>
  </si>
  <si>
    <t/>
  </si>
  <si>
    <t>False</t>
  </si>
  <si>
    <t>{2f350ce9-dece-4a1e-8c8b-393a5a2624e6}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</si>
  <si>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</si>
  <si>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</si>
  <si>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</si>
  <si>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</si>
  <si>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</si>
  <si>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</si>
  <si>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</si>
  <si>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</si>
  <si>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</si>
  <si>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</si>
  <si>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</si>
  <si>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</si>
  <si>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FN Brno – Modernizace heliportů, Černá Pole</t>
  </si>
  <si>
    <t>KSO:</t>
  </si>
  <si>
    <t>815</t>
  </si>
  <si>
    <t>CC-CZ:</t>
  </si>
  <si>
    <t>Místo:</t>
  </si>
  <si>
    <t>FN Brno- Černá pole</t>
  </si>
  <si>
    <t>Datum:</t>
  </si>
  <si>
    <t>31. 7. 2025</t>
  </si>
  <si>
    <t>Zadavatel:</t>
  </si>
  <si>
    <t>IČ:</t>
  </si>
  <si>
    <t>FN Brmo</t>
  </si>
  <si>
    <t>DIČ:</t>
  </si>
  <si>
    <t>Účastník:</t>
  </si>
  <si>
    <t>Vyplň údaj</t>
  </si>
  <si>
    <t>Projektant:</t>
  </si>
  <si>
    <t>Techniserv,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</si>
  <si>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</si>
  <si>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</si>
  <si>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</si>
  <si>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</si>
  <si>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</si>
  <si>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</si>
  <si>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</si>
  <si>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</si>
  <si>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</si>
  <si>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</si>
  <si>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</si>
  <si>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</si>
  <si>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</si>
  <si>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</si>
  <si>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</si>
  <si>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</si>
  <si>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</si>
  <si>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</si>
  <si>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</si>
  <si>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</si>
  <si>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</si>
  <si>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</si>
  <si>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</si>
  <si>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</si>
  <si>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</si>
  <si>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</si>
  <si>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</si>
  <si>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</si>
  <si>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</si>
  <si>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</si>
  <si>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</si>
  <si>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</si>
  <si>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</si>
  <si>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</si>
  <si>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</si>
  <si>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</si>
  <si>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</si>
  <si>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</si>
  <si>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</si>
  <si>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</si>
  <si>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</si>
  <si>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</si>
  <si>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</si>
  <si>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</si>
  <si>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</si>
  <si>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</si>
  <si>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</si>
  <si>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{ad7dd719-ab5f-48ec-924c-6ff75b6e8ef7}</t>
  </si>
  <si>
    <t>2</t>
  </si>
  <si>
    <t>02</t>
  </si>
  <si>
    <t>Stavební a technologické části</t>
  </si>
  <si>
    <t>{b591407e-75f9-4521-ab0e-016d445eb394}</t>
  </si>
  <si>
    <t>D1</t>
  </si>
  <si>
    <t>ASŘ</t>
  </si>
  <si>
    <t>Soupis</t>
  </si>
  <si>
    <t>{a41ff24c-4550-4a07-a562-a494cd307d3f}</t>
  </si>
  <si>
    <t>D2</t>
  </si>
  <si>
    <t>Silnoproud</t>
  </si>
  <si>
    <t>{87ff4d29-a106-4b68-b5f7-1fc0a28c7d09}</t>
  </si>
  <si>
    <t>D2.1</t>
  </si>
  <si>
    <t>ESIL-vyhřívání, na...</t>
  </si>
  <si>
    <t>3</t>
  </si>
  <si>
    <t>{4fd3f20b-6e5f-423b-972a-841084d8e5ff}</t>
  </si>
  <si>
    <t>D2.2</t>
  </si>
  <si>
    <t>ESIL-strojovna SHZ, nouzové osvětlení, technologie heliportu</t>
  </si>
  <si>
    <t>{0f072cb6-f3c9-4704-a82d-03654ff65954}</t>
  </si>
  <si>
    <t>D3</t>
  </si>
  <si>
    <t>PBŘ</t>
  </si>
  <si>
    <t>{a3c345d2-c62d-4b0f-8eb4-41db03865011}</t>
  </si>
  <si>
    <t>D4</t>
  </si>
  <si>
    <t>Hašení</t>
  </si>
  <si>
    <t>{6c2bdfe2-ece1-4bea-a308-a66d81e83674}</t>
  </si>
  <si>
    <t>D5</t>
  </si>
  <si>
    <t>Technologie</t>
  </si>
  <si>
    <t>{47bf58b4-5f04-442f-b47c-9338a7315adc}</t>
  </si>
  <si>
    <t>D6</t>
  </si>
  <si>
    <t>EPS</t>
  </si>
  <si>
    <t>{a2aae6c4-bf7d-49f6-b6ee-db5cae6cf2fc}</t>
  </si>
  <si>
    <t>D7</t>
  </si>
  <si>
    <t>Slaboproud</t>
  </si>
  <si>
    <t>{9bd1f24f-3993-4463-8137-aa54f55a4ae0}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</si>
  <si>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</si>
  <si>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</si>
  <si>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</si>
  <si>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</si>
  <si>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</si>
  <si>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</si>
  <si>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</si>
  <si>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</si>
  <si>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</si>
  <si>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</si>
  <si>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</si>
  <si>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</si>
  <si>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</si>
  <si>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</si>
  <si>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</si>
  <si>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</si>
  <si>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</si>
  <si>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</si>
  <si>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</si>
  <si>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</si>
  <si>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</si>
  <si>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</si>
  <si>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</si>
  <si>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</si>
  <si>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</si>
  <si>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</si>
  <si>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</si>
  <si>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</si>
  <si>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</si>
  <si>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</si>
  <si>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</si>
  <si>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</si>
  <si>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</si>
  <si>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0130-R1</t>
  </si>
  <si>
    <t xml:space="preserve">- zpracování dodavatelské přípravy a dokumentace (projektové práce, které nejsou součástí dokumentace pro provádění stavby v souladu se zněním Přílohy č. 13 Vyhlášky č. 499/2006, Sb.)_x000D_
- zpracování PD skutečného provedení (*dwg a *pdf)	_x000D_
</t>
  </si>
  <si>
    <t>kpl</t>
  </si>
  <si>
    <t>1024</t>
  </si>
  <si>
    <t>565224877</t>
  </si>
  <si>
    <t>VRN3</t>
  </si>
  <si>
    <t>Zařízení staveniště</t>
  </si>
  <si>
    <t>0300-R1</t>
  </si>
  <si>
    <t xml:space="preserve">Tato položka obsahuje náklady na :	_x000D_
- výstavbu, provoz a likvidaci objektů zařízení staveniště (stavební buňky, sklady....)	_x000D_
- odvoz komunálního odpadu	_x000D_
- dočasné oplocení staveniště, tabule, ochranné zábradlí, brány, branky..	_x000D_
- ochranu inženýrských sítí	_x000D_
- údržbu soukromých a veřejných cest	_x000D_
- ochranu prací před nepříznivým počasím (zimní opatření)	_x000D_
- poplatky na Dopravně inženýrská opatření a DIR	_x000D_
- protipožární opatření na stavbě	_x000D_
</t>
  </si>
  <si>
    <t>1050314408</t>
  </si>
  <si>
    <t>VRN4</t>
  </si>
  <si>
    <t>Inženýrská činnost</t>
  </si>
  <si>
    <t>045-R1</t>
  </si>
  <si>
    <t>Kompletační a koordinační činnost</t>
  </si>
  <si>
    <t>821603235</t>
  </si>
  <si>
    <t>VRN6</t>
  </si>
  <si>
    <t>Územní vlivy</t>
  </si>
  <si>
    <t>4</t>
  </si>
  <si>
    <t>0600-R1</t>
  </si>
  <si>
    <t xml:space="preserve">Tato položka obsahuje náklady na :	_x000D_
- zabezpečení přejezdů a přechodů přes výkopy	_x000D_
- práce v ochranném pásmu	_x000D_
-omezení prací provozem uživatele	_x000D_
-omezení pracovní doby uživatelem	_x000D_
</t>
  </si>
  <si>
    <t>614711981</t>
  </si>
  <si>
    <t>VRN7</t>
  </si>
  <si>
    <t>Provozní vlivy</t>
  </si>
  <si>
    <t>0710-R1</t>
  </si>
  <si>
    <t>Provoz investora, třetích osob</t>
  </si>
  <si>
    <t>177944043</t>
  </si>
  <si>
    <t>VRN9</t>
  </si>
  <si>
    <t>Ostatní náklady</t>
  </si>
  <si>
    <t>6</t>
  </si>
  <si>
    <t>0910-R1</t>
  </si>
  <si>
    <t xml:space="preserve">Tato položka obsahuje náklady na :	_x000D_
- zkušební provozy	_x000D_
- vytýčení stávajících sítí	_x000D_
- zajištění fotodokumentace prací během provádění		_x000D_
- ostatní zkoušky dle platné legislativy ČSN, EN apod. po provedení díla vč. odběru vzorků (např. zkoušky betonu)	_x000D_
	_x000D_
</t>
  </si>
  <si>
    <t>-1001889209</t>
  </si>
  <si>
    <t>7</t>
  </si>
  <si>
    <t>094203000</t>
  </si>
  <si>
    <t>Zimní opatření na stavbě</t>
  </si>
  <si>
    <t>CS ÚRS 2024 02</t>
  </si>
  <si>
    <t>402319340</t>
  </si>
  <si>
    <t>Online PSC</t>
  </si>
  <si>
    <t>https://podminky.urs.cz/item/CS_URS_2024_02/094203000</t>
  </si>
  <si>
    <t>P</t>
  </si>
  <si>
    <t>Poznámka k položce:_x000D_
Položka zahrnuje veškerá nutná opatření na stavbě pro plynulý postup prací i při poklesu venkovních  teplet pod +5st.C</t>
  </si>
  <si>
    <t>02 - Stavební a technologické části</t>
  </si>
  <si>
    <t>Soupis:</t>
  </si>
  <si>
    <t>D1 - ASŘ</t>
  </si>
  <si>
    <t>HSV - Práce a dodávky HSV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</si>
  <si>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</si>
  <si>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</si>
  <si>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</si>
  <si>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</si>
  <si>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</si>
  <si>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</si>
  <si>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</si>
  <si>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</si>
  <si>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</si>
  <si>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</si>
  <si>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</si>
  <si>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</si>
  <si>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</si>
  <si>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777 - Podlahy lité</t>
  </si>
  <si>
    <t xml:space="preserve">    783 - Dokončovací práce - nátěry</t>
  </si>
  <si>
    <t xml:space="preserve">      783.1 - Zábradlí </t>
  </si>
  <si>
    <t xml:space="preserve">      783.2 - Plocha heliportu</t>
  </si>
  <si>
    <t>HSV</t>
  </si>
  <si>
    <t>Práce a dodávky HSV</t>
  </si>
  <si>
    <t>Svislé a kompletní konstrukce</t>
  </si>
  <si>
    <t>311113131</t>
  </si>
  <si>
    <t>Nadzákladové zdi z betonových tvárnic ztraceného bednění hladkých, včetně výplně z betonu třídy C 16/20, tloušťky zdiva přes 100 do 150 mm</t>
  </si>
  <si>
    <t>m2</t>
  </si>
  <si>
    <t>-1867175339</t>
  </si>
  <si>
    <t>https://podminky.urs.cz/item/CS_URS_2024_02/311113131</t>
  </si>
  <si>
    <t>VV</t>
  </si>
  <si>
    <t>"podezdění podesty"(2,8+2,15)*0,9</t>
  </si>
  <si>
    <t>311361821</t>
  </si>
  <si>
    <t>Výztuž nadzákladových zdí nosných svislých nebo odkloněných od svislice, rovných nebo oblých z betonářské oceli 10 505 (R) nebo BSt 500</t>
  </si>
  <si>
    <t>t</t>
  </si>
  <si>
    <t>-700054189</t>
  </si>
  <si>
    <t>https://podminky.urs.cz/item/CS_URS_2024_02/311361821</t>
  </si>
  <si>
    <t>"výztuž do ztraceního bednění 7,44kg/m2"4,455*7,44/1000</t>
  </si>
  <si>
    <t>317944321</t>
  </si>
  <si>
    <t>Válcované nosníky dodatečně osazované do připravených otvorů bez zazdění hlav do č. 12</t>
  </si>
  <si>
    <t>-1404453258</t>
  </si>
  <si>
    <t>https://podminky.urs.cz/item/CS_URS_2024_02/317944321</t>
  </si>
  <si>
    <t>"překlad z I 100"1,5*4*0,00834</t>
  </si>
  <si>
    <t>317234410</t>
  </si>
  <si>
    <t>Vyzdívka mezi nosníky cihlami pálenými na maltu cementovou</t>
  </si>
  <si>
    <t>m3</t>
  </si>
  <si>
    <t>1168535458</t>
  </si>
  <si>
    <t>https://podminky.urs.cz/item/CS_URS_2024_02/317234410</t>
  </si>
  <si>
    <t>"výplň mezi nosníky v nadpraží otvoru pro dveře"3*0,15*1,5*0,1</t>
  </si>
  <si>
    <t>346244381</t>
  </si>
  <si>
    <t>Plentování ocelových válcovaných nosníků jednostranné cihlami na maltu, výška stojiny do 200 mm</t>
  </si>
  <si>
    <t>-1613927642</t>
  </si>
  <si>
    <t>https://podminky.urs.cz/item/CS_URS_2024_02/346244381</t>
  </si>
  <si>
    <t>2*1,5*0,1</t>
  </si>
  <si>
    <t>346481111</t>
  </si>
  <si>
    <t>Zaplentování rýh, potrubí, válcovaných nosníků, výklenků nebo nik jakéhokoliv tvaru, na maltu ve stěnách nebo před stěnami rabicovým pletivem</t>
  </si>
  <si>
    <t>1011271124</t>
  </si>
  <si>
    <t>https://podminky.urs.cz/item/CS_URS_2024_02/346481111</t>
  </si>
  <si>
    <t>"nadpraží otvoru pro nové dveře"2*1,5*0,15+1*0,5</t>
  </si>
  <si>
    <t>Vodorovné konstrukce</t>
  </si>
  <si>
    <t>411321515</t>
  </si>
  <si>
    <t>Stropy z betonu železového (bez výztuže) stropů deskových, plochých střech, desek balkonových, desek hřibových stropů včetně hlavic hřibových sloupů tř. C 20/25</t>
  </si>
  <si>
    <t>632235624</t>
  </si>
  <si>
    <t>https://podminky.urs.cz/item/CS_URS_2024_02/411321515</t>
  </si>
  <si>
    <t>"podlaha podesty"2,15*2,8*0,13</t>
  </si>
  <si>
    <t>8</t>
  </si>
  <si>
    <t>411354247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</si>
  <si>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0,88 mm</t>
  </si>
  <si>
    <t>-909873756</t>
  </si>
  <si>
    <t>https://podminky.urs.cz/item/CS_URS_2024_02/411354247</t>
  </si>
  <si>
    <t>"podlaha podesty"2,15*2,8</t>
  </si>
  <si>
    <t>6,02*1,15 'Přepočtené koeficientem množství</t>
  </si>
  <si>
    <t>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</si>
  <si>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</si>
  <si>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</si>
  <si>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-1113812611</t>
  </si>
  <si>
    <t>https://podminky.urs.cz/item/CS_URS_2024_02/411362021</t>
  </si>
  <si>
    <t>"Výztuž podlahy podesty Kari 6/100"2,15*2,8*0,00442</t>
  </si>
  <si>
    <t>0,027*1,15 'Přepočtené koeficientem množství</t>
  </si>
  <si>
    <t>Komunikace pozemní</t>
  </si>
  <si>
    <t>10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</si>
  <si>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</si>
  <si>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</si>
  <si>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1931710878</t>
  </si>
  <si>
    <t>https://podminky.urs.cz/item/CS_URS_2024_02/596811311</t>
  </si>
  <si>
    <t>"chodník na střeše 3.np-odměřeno z výkresu"48,15</t>
  </si>
  <si>
    <t>11</t>
  </si>
  <si>
    <t>M</t>
  </si>
  <si>
    <t>RMAT0007</t>
  </si>
  <si>
    <t>dlažba velkoformátová 600/600/60</t>
  </si>
  <si>
    <t>-937901440</t>
  </si>
  <si>
    <t>48,15*1,03 'Přepočtené koeficientem množství</t>
  </si>
  <si>
    <t>596-R1</t>
  </si>
  <si>
    <t xml:space="preserve">Kladení velkoformátové dlažby </t>
  </si>
  <si>
    <t>kus</t>
  </si>
  <si>
    <t>-756049925</t>
  </si>
  <si>
    <t>"podložky pod stojky schodiště"12</t>
  </si>
  <si>
    <t>13</t>
  </si>
  <si>
    <t>RMAT0006</t>
  </si>
  <si>
    <t>dlaždice betonová 500/500/80</t>
  </si>
  <si>
    <t>-1792902118</t>
  </si>
  <si>
    <t>Úpravy povrchů, podlahy a osazování výplní</t>
  </si>
  <si>
    <t>14</t>
  </si>
  <si>
    <t>612135001</t>
  </si>
  <si>
    <t>Vyrovnání nerovností podkladu vnitřních omítaných ploch maltou, tl. do 10 mm vápenocementovou stěn</t>
  </si>
  <si>
    <t>2110930101</t>
  </si>
  <si>
    <t>https://podminky.urs.cz/item/CS_URS_2024_02/612135001</t>
  </si>
  <si>
    <t>"boky otvoru pro nové dveře"2*2*0,5</t>
  </si>
  <si>
    <t>15</t>
  </si>
  <si>
    <t>612135091</t>
  </si>
  <si>
    <t>Vyrovnání nerovností podkladu vnitřních omítaných ploch Příplatek k ceně za každých dalších 5 mm tloušťky podkladní vrstvy přes 10 mm maltou vápenocementovou stěn</t>
  </si>
  <si>
    <t>1561555853</t>
  </si>
  <si>
    <t>https://podminky.urs.cz/item/CS_URS_2024_02/612135091</t>
  </si>
  <si>
    <t>2*10 'Přepočtené koeficientem množství</t>
  </si>
  <si>
    <t>16</t>
  </si>
  <si>
    <t>612315302</t>
  </si>
  <si>
    <t>Vápenná omítka ostění nebo nadpraží štuková dvouvrstvá</t>
  </si>
  <si>
    <t>-271192118</t>
  </si>
  <si>
    <t>https://podminky.urs.cz/item/CS_URS_2024_02/612315302</t>
  </si>
  <si>
    <t>"ostění otvoru pro dveře"(2+2+1)*0,5</t>
  </si>
  <si>
    <t>17</t>
  </si>
  <si>
    <t>612321121</t>
  </si>
  <si>
    <t>Omítka vápenocementová vnitřních ploch nanášená ručně jednovrstvá, tloušťky do 10 mm hladká svislých konstrukcí stěn</t>
  </si>
  <si>
    <t>1625625019</t>
  </si>
  <si>
    <t>https://podminky.urs.cz/item/CS_URS_2024_02/612321121</t>
  </si>
  <si>
    <t>"omítka podezdění podesty pod obklad"(2,8+2,15)*1</t>
  </si>
  <si>
    <t>18</t>
  </si>
  <si>
    <t>619-R1</t>
  </si>
  <si>
    <t xml:space="preserve">Ochrana stavebních konstrukcí a samostatných prvků geotextilií </t>
  </si>
  <si>
    <t>20641977</t>
  </si>
  <si>
    <t>"podkladní geotextilie pod stojkami schodiště"12*(0,6*0,6)</t>
  </si>
  <si>
    <t>19</t>
  </si>
  <si>
    <t>69311088</t>
  </si>
  <si>
    <t>geotextilie netkaná separační, ochranná, filtrační, drenážní PES 500g/m2</t>
  </si>
  <si>
    <t>2038229700</t>
  </si>
  <si>
    <t>4,32*1,2 'Přepočtené koeficientem množství</t>
  </si>
  <si>
    <t>20</t>
  </si>
  <si>
    <t>977343211</t>
  </si>
  <si>
    <t>Frézování drážek pro vodiče v podlahách z betonu, rozměru do 30x30 mm</t>
  </si>
  <si>
    <t>m</t>
  </si>
  <si>
    <t>-509823194</t>
  </si>
  <si>
    <t>https://podminky.urs.cz/item/CS_URS_2024_02/977343211</t>
  </si>
  <si>
    <t>"technilogie"81</t>
  </si>
  <si>
    <t>"vyhřívání"9800</t>
  </si>
  <si>
    <t>Součet</t>
  </si>
  <si>
    <t>634-R2</t>
  </si>
  <si>
    <t>Advezní můstek v drážce</t>
  </si>
  <si>
    <t>-1677186549</t>
  </si>
  <si>
    <t>22</t>
  </si>
  <si>
    <t>634-R1</t>
  </si>
  <si>
    <t>Výplň drážky do 30/30mm nesmrštitelnou maltou s vlákny</t>
  </si>
  <si>
    <t>1407178459</t>
  </si>
  <si>
    <t>23</t>
  </si>
  <si>
    <t>468101322</t>
  </si>
  <si>
    <t>Vysekání rýh pro montáž trubek a kabelů v betonových podlahách a mazaninách hloubky přes 5 do 7 cm a šířky přes 7 do 10 cm</t>
  </si>
  <si>
    <t>64</t>
  </si>
  <si>
    <t>555417011</t>
  </si>
  <si>
    <t>https://podminky.urs.cz/item/CS_URS_2024_02/468101322</t>
  </si>
  <si>
    <t>"drážka 70x70mm" 32 + 22*5 +16 +4</t>
  </si>
  <si>
    <t>24</t>
  </si>
  <si>
    <t>634-R3</t>
  </si>
  <si>
    <t>Advezní můstek v drážce 70x70mm</t>
  </si>
  <si>
    <t>-1224006437</t>
  </si>
  <si>
    <t>25</t>
  </si>
  <si>
    <t>634-R4</t>
  </si>
  <si>
    <t>Výplň drážky 70x70mm nesmrštitelnou maltou</t>
  </si>
  <si>
    <t>-1481406423</t>
  </si>
  <si>
    <t>26</t>
  </si>
  <si>
    <t>468101323</t>
  </si>
  <si>
    <t>Vysekání rýh pro montáž trubek a kabelů v betonových podlahách a mazaninách hloubky přes 5 do 7 cm a šířky přes 10 do 15 cm</t>
  </si>
  <si>
    <t>-692787468</t>
  </si>
  <si>
    <t>https://podminky.urs.cz/item/CS_URS_2024_02/468101323</t>
  </si>
  <si>
    <t>"drážka 150x70mm"20</t>
  </si>
  <si>
    <t>27</t>
  </si>
  <si>
    <t>634-R5</t>
  </si>
  <si>
    <t>Advezní můstek v drážce 150x70mm</t>
  </si>
  <si>
    <t>1396201524</t>
  </si>
  <si>
    <t>28</t>
  </si>
  <si>
    <t>634-R6</t>
  </si>
  <si>
    <t>Výplň drážky 150x70mm nesmrštitelnou maltou</t>
  </si>
  <si>
    <t>1718029758</t>
  </si>
  <si>
    <t>29</t>
  </si>
  <si>
    <t>635211121</t>
  </si>
  <si>
    <t>Násyp lehký pod podlahy s udusáním a urovnáním povrchu z keramzitu</t>
  </si>
  <si>
    <t>1199502284</t>
  </si>
  <si>
    <t>https://podminky.urs.cz/item/CS_URS_2024_02/635211121</t>
  </si>
  <si>
    <t>"podsyp pod kontejner"6*2,4*0,1</t>
  </si>
  <si>
    <t>Ostatní konstrukce a práce, bourání</t>
  </si>
  <si>
    <t>30</t>
  </si>
  <si>
    <t>941112121</t>
  </si>
  <si>
    <t>Lešení řadové trubkové lehké pracovní bez podlah s provozním zatížením tř. 3 do 200 kg/m2 šířky tř. W09 od 0,9 do 1,2 m výšky do 10 m montáž</t>
  </si>
  <si>
    <t>1317793921</t>
  </si>
  <si>
    <t>https://podminky.urs.cz/item/CS_URS_2024_02/941112121</t>
  </si>
  <si>
    <t>"strany nad střechou 3.NP"(30+11)*3,5</t>
  </si>
  <si>
    <t>31</t>
  </si>
  <si>
    <t>941112221</t>
  </si>
  <si>
    <t>Lešení řadové trubkové lehké pracovní bez podlah s provozním zatížením tř. 3 do 200 kg/m2 šířky tř. W09 od 0,9 do 1,2 m výšky do 10 m příplatek k ceně za každý den použití</t>
  </si>
  <si>
    <t>1302489293</t>
  </si>
  <si>
    <t>https://podminky.urs.cz/item/CS_URS_2024_02/941112221</t>
  </si>
  <si>
    <t>143,5*30 'Přepočtené koeficientem množství</t>
  </si>
  <si>
    <t>32</t>
  </si>
  <si>
    <t>941112821</t>
  </si>
  <si>
    <t>Lešení řadové trubkové lehké pracovní bez podlah s provozním zatížením tř. 3 do 200 kg/m2 šířky tř. W09 od 0,9 do 1,2 m výšky do 10 m demontáž</t>
  </si>
  <si>
    <t>-1207621637</t>
  </si>
  <si>
    <t>https://podminky.urs.cz/item/CS_URS_2024_02/941112821</t>
  </si>
  <si>
    <t>33</t>
  </si>
  <si>
    <t>949211111</t>
  </si>
  <si>
    <t>Lešeňová podlaha pro trubková lešení z fošen, prken nebo dřevěných sbíjených lešeňových dílců s příčníky nebo podélníky, ve výšce do 10 m montáž</t>
  </si>
  <si>
    <t>-352169161</t>
  </si>
  <si>
    <t>https://podminky.urs.cz/item/CS_URS_2024_02/949211111</t>
  </si>
  <si>
    <t>"strany nad střechou 3.NP-podlaha pouze v horní úrovni lešení"(30+11)*1,2</t>
  </si>
  <si>
    <t>34</t>
  </si>
  <si>
    <t>949211211</t>
  </si>
  <si>
    <t>Lešeňová podlaha pro trubková lešení z fošen, prken nebo dřevěných sbíjených lešeňových dílců s příčníky nebo podélníky, ve výšce do 10 m příplatek k ceně za každý den použití</t>
  </si>
  <si>
    <t>-1010933460</t>
  </si>
  <si>
    <t>https://podminky.urs.cz/item/CS_URS_2024_02/949211211</t>
  </si>
  <si>
    <t>49,2*30 'Přepočtené koeficientem množství</t>
  </si>
  <si>
    <t>35</t>
  </si>
  <si>
    <t>949211811</t>
  </si>
  <si>
    <t>Lešeňová podlaha pro trubková lešení z fošen, prken nebo dřevěných sbíjených lešeňových dílců s příčníky nebo podélníky, ve výšce do 10 m demontáž</t>
  </si>
  <si>
    <t>451726857</t>
  </si>
  <si>
    <t>https://podminky.urs.cz/item/CS_URS_2024_02/949211811</t>
  </si>
  <si>
    <t>36</t>
  </si>
  <si>
    <t>945421110</t>
  </si>
  <si>
    <t>Hydraulická zvedací plošina včetně obsluhy instalovaná na automobilovém podvozku, výšky zdvihu do 18 m</t>
  </si>
  <si>
    <t>hod</t>
  </si>
  <si>
    <t>307730940</t>
  </si>
  <si>
    <t>https://podminky.urs.cz/item/CS_URS_2024_02/945421110</t>
  </si>
  <si>
    <t>Poznámka k položce:_x000D_
Plošina bude použita pro montáž konzol a sítí na straně přiléhající ke komunikaci. odhad doby monáže 40hod</t>
  </si>
  <si>
    <t>37</t>
  </si>
  <si>
    <t>953961113</t>
  </si>
  <si>
    <t>Kotva chemická s vyvrtáním otvoru do betonu, železobetonu nebo tvrdého kamene tmel, velikost M 12, hloubka 110 mm</t>
  </si>
  <si>
    <t>-459824486</t>
  </si>
  <si>
    <t>https://podminky.urs.cz/item/CS_URS_2024_02/953961113</t>
  </si>
  <si>
    <t>"kotvení schodiště"2*2</t>
  </si>
  <si>
    <t>"kotvení zábradlí"23*4</t>
  </si>
  <si>
    <t>38</t>
  </si>
  <si>
    <t>953961114</t>
  </si>
  <si>
    <t>Kotva chemická s vyvrtáním otvoru do betonu, železobetonu nebo tvrdého kamene tmel, velikost M 16, hloubka 125 mm</t>
  </si>
  <si>
    <t>565631028</t>
  </si>
  <si>
    <t>https://podminky.urs.cz/item/CS_URS_2024_02/953961114</t>
  </si>
  <si>
    <t>"kotvení roznášedla pod kontejner"4*2</t>
  </si>
  <si>
    <t>39</t>
  </si>
  <si>
    <t>953-R1</t>
  </si>
  <si>
    <t>Kotva chemická s vyvrtáním otvoru do betonu, železobetonu nebo tvrdého kamene tmel, velikost M 12, hloubka 200 mm</t>
  </si>
  <si>
    <t>-2094892336</t>
  </si>
  <si>
    <t>"kotvení konzol"(52+1)*4</t>
  </si>
  <si>
    <t>40</t>
  </si>
  <si>
    <t>971033641</t>
  </si>
  <si>
    <t>Vybourání otvorů ve zdivu základovém nebo nadzákladovém z cihel, tvárnic, příčkovek z cihel pálených na maltu vápennou nebo vápenocementovou plochy do 4 m2, tl. do 300 mm</t>
  </si>
  <si>
    <t>-1852370100</t>
  </si>
  <si>
    <t>https://podminky.urs.cz/item/CS_URS_2024_02/971033641</t>
  </si>
  <si>
    <t>"ubourání přizdívky stávající podesty pro možnost rozšíření"2,8*0,4*0,2</t>
  </si>
  <si>
    <t>41</t>
  </si>
  <si>
    <t>971033651</t>
  </si>
  <si>
    <t>Vybourání otvorů ve zdivu základovém nebo nadzákladovém z cihel, tvárnic, příčkovek z cihel pálených na maltu vápennou nebo vápenocementovou plochy do 4 m2, tl. do 600 mm</t>
  </si>
  <si>
    <t>1582482479</t>
  </si>
  <si>
    <t>https://podminky.urs.cz/item/CS_URS_2024_02/971033651</t>
  </si>
  <si>
    <t>"otvor pro nové dveře"1*2,1*0,5</t>
  </si>
  <si>
    <t>42</t>
  </si>
  <si>
    <t>974032164</t>
  </si>
  <si>
    <t>Vysekání rýh ve stěnách nebo příčkách z dutých cihel, tvárnic, desek z dutých cihel nebo tvárnic do hl. 150 mm a šířky do 150 mm</t>
  </si>
  <si>
    <t>-379319419</t>
  </si>
  <si>
    <t>https://podminky.urs.cz/item/CS_URS_2024_02/974032164</t>
  </si>
  <si>
    <t>"rýhy pro osazení nosníků v nadoraží dveří"3*1,5</t>
  </si>
  <si>
    <t>43</t>
  </si>
  <si>
    <t>977151118</t>
  </si>
  <si>
    <t>Jádrové vrty diamantovými korunkami do stavebních materiálů (železobetonu, betonu, cihel, obkladů, dlažeb, kamene) průměru přes 90 do 100 mm</t>
  </si>
  <si>
    <t>-481573961</t>
  </si>
  <si>
    <t>https://podminky.urs.cz/item/CS_URS_2024_02/977151118</t>
  </si>
  <si>
    <t>"vývrty pro vyhřívání plochy"58</t>
  </si>
  <si>
    <t>44</t>
  </si>
  <si>
    <t>977151127</t>
  </si>
  <si>
    <t>Jádrové vrty diamantovými korunkami do stavebních materiálů (železobetonu, betonu, cihel, obkladů, dlažeb, kamene) průměru přes 225 do 250 mm</t>
  </si>
  <si>
    <t>-568149430</t>
  </si>
  <si>
    <t>https://podminky.urs.cz/item/CS_URS_2024_02/977151127</t>
  </si>
  <si>
    <t>"vývrty pro návěstidla"35*0,145</t>
  </si>
  <si>
    <t>997</t>
  </si>
  <si>
    <t>Přesun sutě</t>
  </si>
  <si>
    <t>45</t>
  </si>
  <si>
    <t>997013153</t>
  </si>
  <si>
    <t>Vnitrostaveništní doprava suti a vybouraných hmot vodorovně do 50 m s naložením s omezením mechanizace pro budovy a haly výšky přes 9 do 12 m</t>
  </si>
  <si>
    <t>1680268427</t>
  </si>
  <si>
    <t>https://podminky.urs.cz/item/CS_URS_2024_02/997013153</t>
  </si>
  <si>
    <t>46</t>
  </si>
  <si>
    <t>997013312</t>
  </si>
  <si>
    <t>Shoz na stavební suť montáž a demontáž shozu výšky přes 10 do 20 m</t>
  </si>
  <si>
    <t>522664592</t>
  </si>
  <si>
    <t>https://podminky.urs.cz/item/CS_URS_2024_02/997013312</t>
  </si>
  <si>
    <t>47</t>
  </si>
  <si>
    <t>997013322</t>
  </si>
  <si>
    <t>Shoz na stavební suť montáž a demontáž shozu výšky Příplatek za první a každý další den použití shozu výšky přes 10 do 20 m</t>
  </si>
  <si>
    <t>1520275170</t>
  </si>
  <si>
    <t>https://podminky.urs.cz/item/CS_URS_2024_02/997013322</t>
  </si>
  <si>
    <t>12*45 'Přepočtené koeficientem množství</t>
  </si>
  <si>
    <t>48</t>
  </si>
  <si>
    <t>997013501</t>
  </si>
  <si>
    <t>Odvoz suti a vybouraných hmot na skládku nebo meziskládku se složením, na vzdálenost do 1 km</t>
  </si>
  <si>
    <t>586948637</t>
  </si>
  <si>
    <t>https://podminky.urs.cz/item/CS_URS_2024_02/997013501</t>
  </si>
  <si>
    <t>49</t>
  </si>
  <si>
    <t>997013509</t>
  </si>
  <si>
    <t>Odvoz suti a vybouraných hmot na skládku nebo meziskládku se složením, na vzdálenost Příplatek k ceně za každý další započatý 1 km přes 1 km</t>
  </si>
  <si>
    <t>2025984305</t>
  </si>
  <si>
    <t>https://podminky.urs.cz/item/CS_URS_2024_02/997013509</t>
  </si>
  <si>
    <t>34,031*19 'Přepočtené koeficientem množství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</si>
  <si>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</si>
  <si>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</si>
  <si>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</si>
  <si>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140648613</t>
  </si>
  <si>
    <t>https://podminky.urs.cz/item/CS_URS_2024_02/997013631</t>
  </si>
  <si>
    <t>998</t>
  </si>
  <si>
    <t>Přesun hmot</t>
  </si>
  <si>
    <t>51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</si>
  <si>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</si>
  <si>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</si>
  <si>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-973831595</t>
  </si>
  <si>
    <t>https://podminky.urs.cz/item/CS_URS_2024_02/998011009</t>
  </si>
  <si>
    <t>PSV</t>
  </si>
  <si>
    <t>Práce a dodávky PSV</t>
  </si>
  <si>
    <t>712</t>
  </si>
  <si>
    <t>Povlakové krytiny</t>
  </si>
  <si>
    <t>52</t>
  </si>
  <si>
    <t>712811115</t>
  </si>
  <si>
    <t>Provedení povlakové krytiny střech samostatným vytažením izolačního povlaku za studena na konstrukce převyšující úroveň střechy, nátěrem tmelem asfaltovým</t>
  </si>
  <si>
    <t>2011505061</t>
  </si>
  <si>
    <t>https://podminky.urs.cz/item/CS_URS_2024_02/712811115</t>
  </si>
  <si>
    <t>"hydroizolace stojin roznášedla"(4*0,3*0,95)*4</t>
  </si>
  <si>
    <t>4,56*2 'Přepočtené koeficientem množství</t>
  </si>
  <si>
    <t>53</t>
  </si>
  <si>
    <t>63127264</t>
  </si>
  <si>
    <t>tkanina sklovláknitá s protialkalickou úpravou 70g/m2</t>
  </si>
  <si>
    <t>773775117</t>
  </si>
  <si>
    <t>9,12*1,15 'Přepočtené koeficientem množství</t>
  </si>
  <si>
    <t>54</t>
  </si>
  <si>
    <t>24638020</t>
  </si>
  <si>
    <t>tmel bitumenový izolační trvale pružný</t>
  </si>
  <si>
    <t>kg</t>
  </si>
  <si>
    <t>-577886529</t>
  </si>
  <si>
    <t>4,56*1,15 'Přepočtené koeficientem množství</t>
  </si>
  <si>
    <t>55</t>
  </si>
  <si>
    <t>622252002</t>
  </si>
  <si>
    <t>Montáž profilů kontaktního zateplení ostatních stěnových, dilatačních apod. lepených do tmelu</t>
  </si>
  <si>
    <t>822264311</t>
  </si>
  <si>
    <t>https://podminky.urs.cz/item/CS_URS_2024_02/622252002</t>
  </si>
  <si>
    <t>0,95*4*4</t>
  </si>
  <si>
    <t>56</t>
  </si>
  <si>
    <t>63127464</t>
  </si>
  <si>
    <t>profil rohový Al s výztužnou tkaninou š 100/100mm</t>
  </si>
  <si>
    <t>994145266</t>
  </si>
  <si>
    <t>15,2*1,05 'Přepočtené koeficientem množství</t>
  </si>
  <si>
    <t>57</t>
  </si>
  <si>
    <t>712-R1</t>
  </si>
  <si>
    <t>lokální rozebrání skladby střechy a následná oprava v místě osazení ukazatele větru 0,5*0,5m</t>
  </si>
  <si>
    <t>156526796</t>
  </si>
  <si>
    <t>Poznámka k položce:_x000D_
skladba konstrukce: pečetící vrstva skorundovým vsypem, drátkobeton 15PEfolie, polypropylenová folie, geotextilie, 2x mod. asf. pás, pěnové sklo 100mm, pojistná izolace-asf.pás, penetrace, ŽB.konstrukce._x000D_
Konstrukce bude rozebrána v ploše cca 0,5*0,5m</t>
  </si>
  <si>
    <t>58</t>
  </si>
  <si>
    <t>712-R2</t>
  </si>
  <si>
    <t>lokální rozebrání skladby střechy a následná oprava v místě osazení technologického kontejneru, 0,5*0,5m</t>
  </si>
  <si>
    <t>-979907234</t>
  </si>
  <si>
    <t>Poznámka k položce:_x000D_
skladba konstrukce: kamenivo 100mm, separační geotextilie, xps 100mm, 2x mod. asf. pás, mikroventilace, spádová vrstva - beton</t>
  </si>
  <si>
    <t>59</t>
  </si>
  <si>
    <t>628R1</t>
  </si>
  <si>
    <t>izolační  podložka pod konstrukci tl.15mm</t>
  </si>
  <si>
    <t>-1357927215</t>
  </si>
  <si>
    <t>Poznámka k položce:_x000D_
Podložky bude vyrobena z materiálu HDPE + EPDM/ SBR gumová podložka</t>
  </si>
  <si>
    <t>"podložka pod stojky roznášedla"0,4*0,4*4</t>
  </si>
  <si>
    <t>713</t>
  </si>
  <si>
    <t>Izolace tepelné</t>
  </si>
  <si>
    <t>60</t>
  </si>
  <si>
    <t>713131141</t>
  </si>
  <si>
    <t>Montáž tepelné izolace stěn rohožemi, pásy, deskami, dílci, bloky (izolační materiál ve specifikaci) lepením celoplošně bez mechanického kotvení</t>
  </si>
  <si>
    <t>1079980151</t>
  </si>
  <si>
    <t>https://podminky.urs.cz/item/CS_URS_2024_02/713131141</t>
  </si>
  <si>
    <t>"tepelná izolace stojek roznášedla"0,2*0,95*2*4</t>
  </si>
  <si>
    <t>61</t>
  </si>
  <si>
    <t>28376422</t>
  </si>
  <si>
    <t>deska XPS hrana polodrážková a hladký povrch 300kPA λ=0,035 tl 100mm</t>
  </si>
  <si>
    <t>1914316850</t>
  </si>
  <si>
    <t>1,52*1,2 'Přepočtené koeficientem množství</t>
  </si>
  <si>
    <t>62</t>
  </si>
  <si>
    <t>28376525</t>
  </si>
  <si>
    <t>deska izolační PIR s oboustranným textilním rounem λ=0,026 tl 50mm</t>
  </si>
  <si>
    <t>1413578889</t>
  </si>
  <si>
    <t>(0,3+0,2)*2*0,95*4</t>
  </si>
  <si>
    <t>3,8*1,2 'Přepočtené koeficientem množství</t>
  </si>
  <si>
    <t>767</t>
  </si>
  <si>
    <t>Konstrukce zámečnické</t>
  </si>
  <si>
    <t>63</t>
  </si>
  <si>
    <t>767161813</t>
  </si>
  <si>
    <t>Demontáž zábradlí do suti rovného nerozebíratelný spoj hmotnosti 1 m zábradlí do 20 kg</t>
  </si>
  <si>
    <t>884940948</t>
  </si>
  <si>
    <t>https://podminky.urs.cz/item/CS_URS_2024_02/767161813</t>
  </si>
  <si>
    <t>"zábradlí heliportu"6,9+4,2+2,5+1,75+3,1+1,5</t>
  </si>
  <si>
    <t>767161834</t>
  </si>
  <si>
    <t>Demontáž zábradlí k dalšímu použití rovného nerozebíratelný spoj hmotnosti 1 m zábradlí přes 20 kg</t>
  </si>
  <si>
    <t>1421238747</t>
  </si>
  <si>
    <t>https://podminky.urs.cz/item/CS_URS_2024_02/767161834</t>
  </si>
  <si>
    <t>"zábradlí podesty"2,8</t>
  </si>
  <si>
    <t>65</t>
  </si>
  <si>
    <t>767163121</t>
  </si>
  <si>
    <t>Montáž zábradlí přímého v interiéru v rovině (na rovné ploše) kotveného do betonu</t>
  </si>
  <si>
    <t>1987165303</t>
  </si>
  <si>
    <t>https://podminky.urs.cz/item/CS_URS_2024_02/767163121</t>
  </si>
  <si>
    <t>"nové"2,15+0,45</t>
  </si>
  <si>
    <t>"púvodní"2,8</t>
  </si>
  <si>
    <t>66</t>
  </si>
  <si>
    <t>RMAT0009</t>
  </si>
  <si>
    <t>NZ - zábradlí vnitřní podesty - Zábradlí tvořené sklěněnou výplní a nerezovými ocelovými sloupky s kruhovým ocelovým madlem ve výšce 900 mm. Sloupky po  1,0 m. Výplň vrstvené sklo (VSG) tl. 12 mm. Celková délka 2150 mm, celková hmotnost cca 95 Kg.</t>
  </si>
  <si>
    <t>-1605914621</t>
  </si>
  <si>
    <t>67</t>
  </si>
  <si>
    <t>767640111</t>
  </si>
  <si>
    <t>Montáž dveří ocelových nebo hliníkových vchodových jednokřídlových bez nadsvětlíku</t>
  </si>
  <si>
    <t>-1406893045</t>
  </si>
  <si>
    <t>https://podminky.urs.cz/item/CS_URS_2024_02/767640111</t>
  </si>
  <si>
    <t>68</t>
  </si>
  <si>
    <t>RMAT0008</t>
  </si>
  <si>
    <t>D1 vchodové dveře 900/2000 kovové, neprůzvučnost 36dB, kování nerez - KL/KO</t>
  </si>
  <si>
    <t>583005600</t>
  </si>
  <si>
    <t>69</t>
  </si>
  <si>
    <t>767995113</t>
  </si>
  <si>
    <t>Montáž ostatních atypických zámečnických konstrukcí hmotnosti přes 10 do 20 kg</t>
  </si>
  <si>
    <t>1281914345</t>
  </si>
  <si>
    <t>https://podminky.urs.cz/item/CS_URS_2024_02/767995113</t>
  </si>
  <si>
    <t>53*20+18*7+250</t>
  </si>
  <si>
    <t>70</t>
  </si>
  <si>
    <t>RMAT0011</t>
  </si>
  <si>
    <t>ZV2 - atypická zámečnická konstrukce - konzola ochranné sítě , žárově zinkováno, hmotnost 1ks cca 20kg</t>
  </si>
  <si>
    <t>1272951553</t>
  </si>
  <si>
    <t>71</t>
  </si>
  <si>
    <t>RMAT0011.1</t>
  </si>
  <si>
    <t>ZV7 - atypická zámečnická konstrukce - konzola ochranné sítě-rohová , žárově zinkováno, hmotnost 1ks cca 20kg</t>
  </si>
  <si>
    <t>909311231</t>
  </si>
  <si>
    <t>72</t>
  </si>
  <si>
    <t>RMAT0013</t>
  </si>
  <si>
    <t>ZV3 - atypická zámečnická konstrukce - zavětrování systému  ochranné sítě , žárově zinkováno, hmotnost 1ks cca 7kg</t>
  </si>
  <si>
    <t>1524050356</t>
  </si>
  <si>
    <t>73</t>
  </si>
  <si>
    <t>RMAT0014</t>
  </si>
  <si>
    <t>ZV5 - atypická zámečnická konstrukce - 	Úprava stávajicího zábradlí	Přidání ochrany proti průniku, výšky 585mm. Hmotnost 250 kg. Povrchová úprava žárový pozink. Nejedná se o typový výrobek.</t>
  </si>
  <si>
    <t>-1212703016</t>
  </si>
  <si>
    <t>74</t>
  </si>
  <si>
    <t>RMAT0015</t>
  </si>
  <si>
    <t>atypická zámečnická konstrukce - Ocelový distančník ukazatele větru - bude tvořen dvěma přírubami 300x300 a trubkou TR 127x6, délka distančníku bude provedena dle skladby střechy tak, aby byla horní příruba nad svrchním pláštěm střechy. V obou přírubách budou 4 otvory pro šrouby M18.</t>
  </si>
  <si>
    <t>1427309111</t>
  </si>
  <si>
    <t>75</t>
  </si>
  <si>
    <t>RMAT0016</t>
  </si>
  <si>
    <t>SM- spojovací materiál - pozink, hmotnost 180 kg.</t>
  </si>
  <si>
    <t>1944075586</t>
  </si>
  <si>
    <t>76</t>
  </si>
  <si>
    <t>767995114</t>
  </si>
  <si>
    <t>Montáž ostatních atypických zámečnických konstrukcí hmotnosti přes 20 do 50 kg</t>
  </si>
  <si>
    <t>1828389069</t>
  </si>
  <si>
    <t>https://podminky.urs.cz/item/CS_URS_2024_02/767995114</t>
  </si>
  <si>
    <t>24,5*20 'Přepočtené koeficientem množství</t>
  </si>
  <si>
    <t>77</t>
  </si>
  <si>
    <t>RMAT0012</t>
  </si>
  <si>
    <t xml:space="preserve">atypická zámečnická konstrukce - ochranné sítě -  sítě s oky 100x100 mm a drátu průměru 6 mm. Únosnost navržených sítí je 125 kg/m2. Hmotnost 490 kg.  Nejedná se o typový výrobek. Rozměry ověřit na stavbě. Cca110 m2._x000D_
</t>
  </si>
  <si>
    <t>-2120672808</t>
  </si>
  <si>
    <t>78</t>
  </si>
  <si>
    <t>767995115</t>
  </si>
  <si>
    <t>Montáž ostatních atypických zámečnických konstrukcí hmotnosti přes 50 do 100 kg</t>
  </si>
  <si>
    <t>-730298087</t>
  </si>
  <si>
    <t>https://podminky.urs.cz/item/CS_URS_2024_02/767995115</t>
  </si>
  <si>
    <t>79</t>
  </si>
  <si>
    <t>RMAT0001</t>
  </si>
  <si>
    <t>ZV1  atypická zámečnická konstrukce - únikové schodiště 1465x8810	Povrchová úprava - žárově zinkováno</t>
  </si>
  <si>
    <t>1443090514</t>
  </si>
  <si>
    <t>80</t>
  </si>
  <si>
    <t>-1559321015</t>
  </si>
  <si>
    <t>81</t>
  </si>
  <si>
    <t>RMAT0018</t>
  </si>
  <si>
    <t xml:space="preserve">ZV8 - Ocelové technické shodiště s podestnou._x000D_
Schodncie je navržena jako UPE 120 spojená s podestový mrámem také z UPE 120, spoj schodnice a podestového rámu je podepřen 2x sloupek z Ja 60/60/4._x000D_
Zábradlí je tvořeno z pozinkovaných ocelových profilů  JA 50/50/4  výplní z ocel. pozinkových tyčí průmětu 8 mm a rozestupu ma 80 mm._x000D_
Schodnice a podesta je tvořena ocelovým pozinkovaným pororoštěm SP 15/76. Stupně jsou rozměru 1500 × 270 mm a výšky stupně 160 mm._x000D_
Hmotnost (Rám + schodnice = 110 kg, zábradlí 60 kg, sloupky 80 kg, pororošty 69 Kg) celkem cca 319 kg. Povrchová úprava žárový pozink.  Nejedná se o typový výrobek. Rozměry ověřit na stavbě. </t>
  </si>
  <si>
    <t>1232813764</t>
  </si>
  <si>
    <t>82</t>
  </si>
  <si>
    <t>RMAT0019</t>
  </si>
  <si>
    <t>ks</t>
  </si>
  <si>
    <t>979683825</t>
  </si>
  <si>
    <t>83</t>
  </si>
  <si>
    <t>767995117</t>
  </si>
  <si>
    <t>Montáž ostatních atypických zámečnických konstrukcí hmotnosti přes 250 do 500 kg</t>
  </si>
  <si>
    <t>1498544203</t>
  </si>
  <si>
    <t>https://podminky.urs.cz/item/CS_URS_2024_02/767995117</t>
  </si>
  <si>
    <t>84</t>
  </si>
  <si>
    <t>RMAT0010</t>
  </si>
  <si>
    <t xml:space="preserve">ZV4  Roznášecí rošt z profilů HEB 200 (5 ks), kotven do nosných sloupů pomocí chemických kotev M20. Hmotnost 1400 kg. Povrchová úprava žárový pozink. Nejedná se o typový výrobek. Rozměry oveřit na stavbě. _x000D_
</t>
  </si>
  <si>
    <t>319769462</t>
  </si>
  <si>
    <t>85</t>
  </si>
  <si>
    <t>767996-R1</t>
  </si>
  <si>
    <t xml:space="preserve">Montáž technologického kontejneru </t>
  </si>
  <si>
    <t>-1278270920</t>
  </si>
  <si>
    <t>86</t>
  </si>
  <si>
    <t>RMAT0017</t>
  </si>
  <si>
    <t xml:space="preserve">Rámová konstrukce kontejneru bude tvořena z profilů s protikorozní úpravou, a bude uložena na roznášecím roštu Ocelové profily budou 2 až 4 mm tlusté. Stěnová konstrukce bude pozůstávat ze sendvičových panelů s izolačním jádrem z pěny, tloušťka konstrukce bude 100mm. Požární odolnost kontejneru bude EI 45 DP1, výrobce kontejneru musí doložit certifikovanou požární odolnost, která je požadována. Pro vstup do kontejneru budou osazeny dveře o rozměrech 1100/1970mm s požární odolností EI 30 DP3-C, zámek mechanický, kování klika-klika, součástí dveří bude větrací mřížka. Podlaha bude z cementotřískové desky (odolné vůči vodě) tl.22mm, ve dvou vrstvách, únosnost podlahy bude 1000 kg/m2. V místě nádrže bude podlaha zesílena na únosnost 3000kg/m2. Podlaha bude vyztužená příčnými profily, mezi kterýma se bude nacházet tepelná izolace XPS tl.100mm. V podlaze se bude nacházet podlahová vpusť se zápachovou uzávěrou. Stropní konstrukci bude vyztužená příčnými profily, střechu bude tvořit střešní panel s izolačním jádrem, o tloušťce 100mm. Rozměry kontejneru budou přibližně 6000x2500x3200mm. Hmotnost kontejneru bude přibližně 1000 kg. V kontejneru bude umístěn přímotop o příkonu 2 kW. Kontejner bude ošetřen protikorozní úpravou. Kontejner je bez požárně otevřených ploch.  V rámci dodávky kontejneru budou připraveny prostupy pro požární a nepožární vývod, rovněž bude připraven uzemňovací bod – uhlopříčně ve dvou rozích kontejneru. Kontejner je výrobek a jeho technologie výroby a sestavení je dána výrobcem – požaduje se dodržení výše uvedených parametrů kontejneru; před započetím stavebných prací je nutné rozměry ověřit na stavbě. _x000D_
</t>
  </si>
  <si>
    <t>-1113103813</t>
  </si>
  <si>
    <t>87</t>
  </si>
  <si>
    <t>výškový adapter 30 mm pro instalaci 8“ zapuštěného návěstidla do základny 8“, včetně příslušenství, těsnění a spojovacího materiálu (referenční výrobek: Transcon TIA1-8-8-30). Adaptér bude opatřen pružným tmelem kvůli zatěsnění k stávající betonové ploše. Při instalaci je nutné provést reinstalace stávajícího zapuštěného návěstidla s rozpojením a spojením napájecího konektoru sekundárního kabelu napájení návěstidla.</t>
  </si>
  <si>
    <t>-77008404</t>
  </si>
  <si>
    <t>88</t>
  </si>
  <si>
    <t>998767212</t>
  </si>
  <si>
    <t>Přesun hmot pro zámečnické konstrukce stanovený procentní sazbou (%) z ceny vodorovná dopravní vzdálenost do 50 m s omezením mechanizace v objektech výšky přes 6 do 12 m</t>
  </si>
  <si>
    <t>%</t>
  </si>
  <si>
    <t>-430782272</t>
  </si>
  <si>
    <t>https://podminky.urs.cz/item/CS_URS_2024_02/998767212</t>
  </si>
  <si>
    <t>771</t>
  </si>
  <si>
    <t>Podlahy z dlaždic</t>
  </si>
  <si>
    <t>89</t>
  </si>
  <si>
    <t>771111011</t>
  </si>
  <si>
    <t>Příprava podkladu před provedením dlažby vysátí podlah</t>
  </si>
  <si>
    <t>-1331293535</t>
  </si>
  <si>
    <t>https://podminky.urs.cz/item/CS_URS_2024_02/771111011</t>
  </si>
  <si>
    <t>2,15*2,8</t>
  </si>
  <si>
    <t>90</t>
  </si>
  <si>
    <t>771121011</t>
  </si>
  <si>
    <t>Příprava podkladu před provedením dlažby nátěr penetrační na podlahu</t>
  </si>
  <si>
    <t>518124691</t>
  </si>
  <si>
    <t>https://podminky.urs.cz/item/CS_URS_2024_02/771121011</t>
  </si>
  <si>
    <t>91</t>
  </si>
  <si>
    <t>771151012</t>
  </si>
  <si>
    <t>Příprava podkladu před provedením dlažby samonivelační stěrka min. pevnosti 20 MPa, tloušťky přes 3 do 5 mm</t>
  </si>
  <si>
    <t>-1803225712</t>
  </si>
  <si>
    <t>https://podminky.urs.cz/item/CS_URS_2024_02/771151012</t>
  </si>
  <si>
    <t>92</t>
  </si>
  <si>
    <t>771574515</t>
  </si>
  <si>
    <t>Montáž podlah z dlaždic keramických lepených cementovým flexibilním rychletuhnoucím lepidlem hladkých, tloušťky do 10 mm přes 6 do 9 ks/m2</t>
  </si>
  <si>
    <t>301849661</t>
  </si>
  <si>
    <t>https://podminky.urs.cz/item/CS_URS_2024_02/771574515</t>
  </si>
  <si>
    <t>93</t>
  </si>
  <si>
    <t>59761137</t>
  </si>
  <si>
    <t>dlažba keramická slinutá mrazuvzdorná povrch hladký/matný tl do 10mm přes 6 do 9ks/m2</t>
  </si>
  <si>
    <t>-649032353</t>
  </si>
  <si>
    <t>6,02*1,1 'Přepočtené koeficientem množství</t>
  </si>
  <si>
    <t>94</t>
  </si>
  <si>
    <t>771-R1</t>
  </si>
  <si>
    <t>Dlažba - dokončující práce montáž profilu kladeného do malty ukončovacího</t>
  </si>
  <si>
    <t>-433358487</t>
  </si>
  <si>
    <t>"ukončovací profil dlažby na nové podestě"2,8+2,1+0,5</t>
  </si>
  <si>
    <t>95</t>
  </si>
  <si>
    <t>19416006</t>
  </si>
  <si>
    <t>lišta ukončovací z eloxovaného hliníku 12,5mm</t>
  </si>
  <si>
    <t>-781259135</t>
  </si>
  <si>
    <t>5,4*1,05 'Přepočtené koeficientem množství</t>
  </si>
  <si>
    <t>96</t>
  </si>
  <si>
    <t>998771112</t>
  </si>
  <si>
    <t>Přesun hmot pro podlahy z dlaždic stanovený z hmotnosti přesunovaného materiálu vodorovná dopravní vzdálenost do 50 m s omezením mechanizace v objektech výšky přes 6 do 12 m</t>
  </si>
  <si>
    <t>515749739</t>
  </si>
  <si>
    <t>https://podminky.urs.cz/item/CS_URS_2024_02/998771112</t>
  </si>
  <si>
    <t>781</t>
  </si>
  <si>
    <t>Dokončovací práce - obklady</t>
  </si>
  <si>
    <t>97</t>
  </si>
  <si>
    <t>781111011</t>
  </si>
  <si>
    <t>Příprava podkladu před provedením obkladu oprášení (ometení) stěny</t>
  </si>
  <si>
    <t>-379864791</t>
  </si>
  <si>
    <t>https://podminky.urs.cz/item/CS_URS_2024_02/781111011</t>
  </si>
  <si>
    <t>"obklad boků podesty"(2,8+2,15)*1</t>
  </si>
  <si>
    <t>98</t>
  </si>
  <si>
    <t>781121011</t>
  </si>
  <si>
    <t>Příprava podkladu před provedením obkladu nátěr penetrační na stěnu</t>
  </si>
  <si>
    <t>-918964457</t>
  </si>
  <si>
    <t>https://podminky.urs.cz/item/CS_URS_2024_02/781121011</t>
  </si>
  <si>
    <t>99</t>
  </si>
  <si>
    <t>781472215</t>
  </si>
  <si>
    <t>Montáž keramických obkladů stěn lepených cementovým flexibilním lepidlem hladkých přes 6 do 9 ks/m2</t>
  </si>
  <si>
    <t>-113574410</t>
  </si>
  <si>
    <t>https://podminky.urs.cz/item/CS_URS_2024_02/781472215</t>
  </si>
  <si>
    <t>100</t>
  </si>
  <si>
    <t>59761718</t>
  </si>
  <si>
    <t>obklad keramický nemrazuvzdorný povrch hladký/matný tl do 10mm přes 6 do 9ks/m2</t>
  </si>
  <si>
    <t>-1608810710</t>
  </si>
  <si>
    <t>4,95*1,15 'Přepočtené koeficientem množství</t>
  </si>
  <si>
    <t>101</t>
  </si>
  <si>
    <t>781492111</t>
  </si>
  <si>
    <t>Obklad - dokončující práce montáž profilu kladeného do malty rohového</t>
  </si>
  <si>
    <t>-456789180</t>
  </si>
  <si>
    <t>https://podminky.urs.cz/item/CS_URS_2024_02/781492111</t>
  </si>
  <si>
    <t>102</t>
  </si>
  <si>
    <t>19416005</t>
  </si>
  <si>
    <t>lišta ukončovací z eloxovaného hliníku 10mm</t>
  </si>
  <si>
    <t>-1424234425</t>
  </si>
  <si>
    <t>"rohová lišta"2*1</t>
  </si>
  <si>
    <t>2*1,05 'Přepočtené koeficientem množství</t>
  </si>
  <si>
    <t>103</t>
  </si>
  <si>
    <t>998781112</t>
  </si>
  <si>
    <t>Přesun hmot pro obklady keramické stanovený z hmotnosti přesunovaného materiálu vodorovná dopravní vzdálenost do 50 m s omezením mechanizace v objektech výšky přes 6 do 12 m</t>
  </si>
  <si>
    <t>-1795791981</t>
  </si>
  <si>
    <t>https://podminky.urs.cz/item/CS_URS_2024_02/998781112</t>
  </si>
  <si>
    <t>777</t>
  </si>
  <si>
    <t>Podlahy lité</t>
  </si>
  <si>
    <t>104</t>
  </si>
  <si>
    <t>777131111</t>
  </si>
  <si>
    <t>Penetrační nátěr podlahy epoxidový předem plněný pískem</t>
  </si>
  <si>
    <t>1106663516</t>
  </si>
  <si>
    <t>https://podminky.urs.cz/item/CS_URS_2024_02/777131111</t>
  </si>
  <si>
    <t>105</t>
  </si>
  <si>
    <t>777121115</t>
  </si>
  <si>
    <t>Vyrovnání podkladu epoxidovou stěrkou plněnou pískem, tloušťky přes 3 do 5 mm, plochy přes 1,0 m2</t>
  </si>
  <si>
    <t>-704004808</t>
  </si>
  <si>
    <t>https://podminky.urs.cz/item/CS_URS_2024_02/777121115</t>
  </si>
  <si>
    <t>106</t>
  </si>
  <si>
    <t>777121125</t>
  </si>
  <si>
    <t>Vyrovnání podkladu epoxidovou stěrkou plněnou pískem, tloušťky Příplatek k ceně za každý další 1 mm vyrovnání tloušťky přes 5 mm, plochy přes 1,0m2</t>
  </si>
  <si>
    <t>-447027769</t>
  </si>
  <si>
    <t>https://podminky.urs.cz/item/CS_URS_2024_02/777121125</t>
  </si>
  <si>
    <t>1044*2 'Přepočtené koeficientem množství</t>
  </si>
  <si>
    <t>107</t>
  </si>
  <si>
    <t>998777102</t>
  </si>
  <si>
    <t>Přesun hmot pro podlahy lité stanovený z hmotnosti přesunovaného materiálu vodorovná dopravní vzdálenost do 50 m základní v objektech výšky přes 6 do 12 m</t>
  </si>
  <si>
    <t>-2110773260</t>
  </si>
  <si>
    <t>https://podminky.urs.cz/item/CS_URS_2024_02/998777102</t>
  </si>
  <si>
    <t>783</t>
  </si>
  <si>
    <t>Dokončovací práce - nátěry</t>
  </si>
  <si>
    <t>783.1</t>
  </si>
  <si>
    <t xml:space="preserve">Zábradlí </t>
  </si>
  <si>
    <t>108</t>
  </si>
  <si>
    <t>783301303</t>
  </si>
  <si>
    <t>Příprava podkladu zámečnických konstrukcí před provedením nátěru odrezivění odrezovačem bezoplachovým</t>
  </si>
  <si>
    <t>-1087810772</t>
  </si>
  <si>
    <t>https://podminky.urs.cz/item/CS_URS_2024_02/783301303</t>
  </si>
  <si>
    <t>"denní překážkový nátěr zábradlí"55*0,5</t>
  </si>
  <si>
    <t>109</t>
  </si>
  <si>
    <t>783314101</t>
  </si>
  <si>
    <t>Základní nátěr zámečnických konstrukcí jednonásobný syntetický</t>
  </si>
  <si>
    <t>-1607132623</t>
  </si>
  <si>
    <t>https://podminky.urs.cz/item/CS_URS_2024_02/783314101</t>
  </si>
  <si>
    <t>110</t>
  </si>
  <si>
    <t>783315101</t>
  </si>
  <si>
    <t>Mezinátěr zámečnických konstrukcí jednonásobný syntetický standardní</t>
  </si>
  <si>
    <t>-544787388</t>
  </si>
  <si>
    <t>https://podminky.urs.cz/item/CS_URS_2024_02/783315101</t>
  </si>
  <si>
    <t>111</t>
  </si>
  <si>
    <t>783317101</t>
  </si>
  <si>
    <t>Krycí nátěr (email) zámečnických konstrukcí jednonásobný syntetický standardní</t>
  </si>
  <si>
    <t>-1974945039</t>
  </si>
  <si>
    <t>https://podminky.urs.cz/item/CS_URS_2024_02/783317101</t>
  </si>
  <si>
    <t>783.2</t>
  </si>
  <si>
    <t>Plocha heliportu</t>
  </si>
  <si>
    <t>112</t>
  </si>
  <si>
    <t>783901551</t>
  </si>
  <si>
    <t>Příprava podkladu betonových podlah před provedením nátěru omytím tlakovou vodou</t>
  </si>
  <si>
    <t>-1968465149</t>
  </si>
  <si>
    <t>https://podminky.urs.cz/item/CS_URS_2024_02/783901551</t>
  </si>
  <si>
    <t>113</t>
  </si>
  <si>
    <t>783906863</t>
  </si>
  <si>
    <t>Odstranění nátěrů z betonových podlah frézováním</t>
  </si>
  <si>
    <t>-81494862</t>
  </si>
  <si>
    <t>https://podminky.urs.cz/item/CS_URS_2024_02/783906863</t>
  </si>
  <si>
    <t>114</t>
  </si>
  <si>
    <t>783-R1.1</t>
  </si>
  <si>
    <t>Nátěr heliportu - protiskluzový epoxidový nátěr s gumovým granulátem umožňuící vytvoření denního značení jako jeho součást.Včetně ohraničení ploch denního znaření, které se provedou samostatně</t>
  </si>
  <si>
    <t>-1469324081</t>
  </si>
  <si>
    <t>"plocha heliportu-plocha denního značení"1044-98,2</t>
  </si>
  <si>
    <t>115</t>
  </si>
  <si>
    <t>783947R1.1</t>
  </si>
  <si>
    <t>Denní značení provozních ploch heliportu podle dílu D5 přílohy číslo 4 _x000D_
Protiskluzový epoxidový nátěr s gumovým granulátem v reflexní úpravě včetně rozměření a ohraničení jednotlivých ploch</t>
  </si>
  <si>
    <t>-2139607696</t>
  </si>
  <si>
    <t>"Denní značení provozních ploch heliportu podle přílohy D5 číslo 7"</t>
  </si>
  <si>
    <t xml:space="preserve"> "- poznávací značení heliportu (bílý kříž, červené H)" 47,8+2,8</t>
  </si>
  <si>
    <t xml:space="preserve"> "- obvodové značení TLOF (bílá barva)"18,1</t>
  </si>
  <si>
    <t>"- značení dosednutí/umístění - TPDM (žlutá barva)"10,99</t>
  </si>
  <si>
    <t xml:space="preserve"> "- značení maximální povolené hmotnosti (bílá barva)"0,61</t>
  </si>
  <si>
    <t xml:space="preserve"> "- značení maximální povolené hodnoty D (bílá barva)"0,83</t>
  </si>
  <si>
    <t>" - 2x doplňkové značení maximální povolené hodnoty D (bílá barva)"2*0,14</t>
  </si>
  <si>
    <t>" - 2x nové značením osového vedení trajektorie letu - oboustranná šipka (bílá barva)"2*3,9</t>
  </si>
  <si>
    <t>" - název heliportu „ČERNÁ POLE“ (bílá barva)"9</t>
  </si>
  <si>
    <t>D2 - Silnoproud</t>
  </si>
  <si>
    <t>Úroveň 3:</t>
  </si>
  <si>
    <t>D2.1 - ESIL-vyhřívání, na...</t>
  </si>
  <si>
    <t>KAB - KABELY</t>
  </si>
  <si>
    <t>ROZV - rozváděče</t>
  </si>
  <si>
    <t>TRASY - KABELOVÉ TRASY</t>
  </si>
  <si>
    <t>741 - Elektroinstalace - silnoproud</t>
  </si>
  <si>
    <t>HZS - Hodinové zúčtovací sazby</t>
  </si>
  <si>
    <t>KAB</t>
  </si>
  <si>
    <t>KABELY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</si>
  <si>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</si>
  <si>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</si>
  <si>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</si>
  <si>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34141027</t>
  </si>
  <si>
    <t>vodič propojovací flexibilní jádro Cu lanované izolace PVC 450/750V (H07V-K) 1x6mm2</t>
  </si>
  <si>
    <t>741130006</t>
  </si>
  <si>
    <t>Ukončení vodič izolovaný do 10 mm2 v rozváděči nebo na přístroji</t>
  </si>
  <si>
    <t>741120406</t>
  </si>
  <si>
    <t>Montáž vodičů izolovaných měděných bez ukončení uložených pevně plných a laněných s PVC pláštěm, bezhalogenových, ohniodolných (např. CY, CHAH-V) průřezu žíly 70 až 95 mm2</t>
  </si>
  <si>
    <t>https://podminky.urs.cz/item/CS_URS_2024_02/741120406</t>
  </si>
  <si>
    <t>210950204</t>
  </si>
  <si>
    <t>Příplatek na zatahování kabelů hmotnosti do 6 kg do tvárnicových tras a kolektorů</t>
  </si>
  <si>
    <t>34141032</t>
  </si>
  <si>
    <t>vodič propojovací flexibilní jádro Cu lanované izolace PVC 450/750V (H07V-K) 1x70mm2</t>
  </si>
  <si>
    <t>741130012</t>
  </si>
  <si>
    <t>Ukončení vodič izolovaný do 70 mm2 v rozváděči nebo na přístroji</t>
  </si>
  <si>
    <t>https://podminky.urs.cz/item/CS_URS_2024_02/741130012</t>
  </si>
  <si>
    <t>mat10</t>
  </si>
  <si>
    <t>kabelové oko 70 mm2</t>
  </si>
  <si>
    <t>741122734</t>
  </si>
  <si>
    <t>Montáž vodič Cu izolovaný plný a laněný s PVC pláštěm žíla 120 pevně (např. CY, CHAH-V)</t>
  </si>
  <si>
    <t>34141035</t>
  </si>
  <si>
    <t>vodič propojovací flexibilní jádro Cu lanované izolace PVC 450/750V (H07V-K) 1x120mm2- zlžl.</t>
  </si>
  <si>
    <t>741130013</t>
  </si>
  <si>
    <t>Ukončení vodič izolovaný do 120 mm2 v rozváděči nebo na přístroji</t>
  </si>
  <si>
    <t>mat09</t>
  </si>
  <si>
    <t>Kabelové oko 120 mm2</t>
  </si>
  <si>
    <t>741122429</t>
  </si>
  <si>
    <t>Montáž kabel Cu plný kulatý žíla 5x70 mm2 uložený pevně (např. CYKY)</t>
  </si>
  <si>
    <t>34111358</t>
  </si>
  <si>
    <t>kabel silový oheň retardující bezhalogenový s funkční schopností při požáru 180min a P60-R třída reakce na oheň B2cas1d0 jádro Cu 0,6/1kV (1-CXKH-V) 5x70mm2</t>
  </si>
  <si>
    <t>741122742</t>
  </si>
  <si>
    <t>Montáž kabelů měděných bez ukončení uložených pevně plných kulatých pancéřovaných (např. CYKYDY) počtu a průřezu žil 5x2,5 až 4 mm2</t>
  </si>
  <si>
    <t>https://podminky.urs.cz/item/CS_URS_2024_02/741122742</t>
  </si>
  <si>
    <t>34111094</t>
  </si>
  <si>
    <t>kabel instalační jádro Cu plné izolace PVC plášť PVC 450/750V (CYKY) 5x2,5mm2</t>
  </si>
  <si>
    <t>741130003</t>
  </si>
  <si>
    <t>Ukončení vodič izolovaný do 4 mm2 v rozváděči nebo na přístroji</t>
  </si>
  <si>
    <t>741122743</t>
  </si>
  <si>
    <t>Montáž kabelů měděných bez ukončení uložených pevně plných kulatých pancéřovaných (např. CYKYDY) počtu a průřezu žil 5x4 až 6 mm2</t>
  </si>
  <si>
    <t>https://podminky.urs.cz/item/CS_URS_2024_02/741122743</t>
  </si>
  <si>
    <t>34111738</t>
  </si>
  <si>
    <t>kabel silový jádro Cu izolace PVC plášť PVC 0,6/1kV (CYKFY) 5X4mm2</t>
  </si>
  <si>
    <t>34141035.1</t>
  </si>
  <si>
    <t>vodič propojovací flexibilní jádro Cu lanované izolace PVC 450/750V (H07V-K) 1x120mm2</t>
  </si>
  <si>
    <t>mat12</t>
  </si>
  <si>
    <t>Kabelová příchytka 50-120 mm2</t>
  </si>
  <si>
    <t>mat01</t>
  </si>
  <si>
    <t>Sériový odporový topný kabel se zpětným vodičem 0,14 Ohm/m KYCYR. Vnitřní silikonová a PVC izolace. Mědené opletení a vnější PVC plášt, krátkodobě odolný teplotám až 250°C (po dobu cca 10 min).</t>
  </si>
  <si>
    <t>mat02</t>
  </si>
  <si>
    <t>Sériový odporový topný kabel se zpětným vodičem 1,65 Ohm/m KYCYR. Vnitřní silikonová a PVC izolace. Mědené opletení a vnější PVC pláš, krátkodobě odolný teplotám až 250°C (po dobu cca 10 min).</t>
  </si>
  <si>
    <t>741122732.1</t>
  </si>
  <si>
    <t>Montáž odporového topného kabelu KYCYR</t>
  </si>
  <si>
    <t>741130012.1</t>
  </si>
  <si>
    <t>Připojovací a ukončovací souprava - topné kabely</t>
  </si>
  <si>
    <t>mat03</t>
  </si>
  <si>
    <t>Studené přívody - H05VV-F 3G2,5</t>
  </si>
  <si>
    <t>741122732.2</t>
  </si>
  <si>
    <t>Montáž kabelu - studené příhody</t>
  </si>
  <si>
    <t>mat04</t>
  </si>
  <si>
    <t>Paralelní TK s konst. výkonem 30W/m, 230V, -30°C až 90°C, vnější plášť odolný UV záření.</t>
  </si>
  <si>
    <t>741122732.3</t>
  </si>
  <si>
    <t>Montáž odporového topného kabelu s UV</t>
  </si>
  <si>
    <t>741130012.2</t>
  </si>
  <si>
    <t>Spojkování TK</t>
  </si>
  <si>
    <t>mat05</t>
  </si>
  <si>
    <t>Detektor sněhu a ledu pro regul. otápění okapů a venk. ploch, DIN, 10A</t>
  </si>
  <si>
    <t>mat06</t>
  </si>
  <si>
    <t>Čidlo sněhu a ledu pro otápění ploch, délka př. 15m</t>
  </si>
  <si>
    <t>mat07</t>
  </si>
  <si>
    <t>Kombinované čidlo teplota/vlhkost vyhřívané plochy, délka př. 15m</t>
  </si>
  <si>
    <t>mat08</t>
  </si>
  <si>
    <t>Čidlo teploty vzduchu, délka př. 4m</t>
  </si>
  <si>
    <t>74113001</t>
  </si>
  <si>
    <t>Montáž čidel</t>
  </si>
  <si>
    <t>721210822</t>
  </si>
  <si>
    <t>Demontáž kanalizačního příslušenství střešních vtoků DN 100</t>
  </si>
  <si>
    <t>https://podminky.urs.cz/item/CS_URS_2024_02/721210822</t>
  </si>
  <si>
    <t>721239114</t>
  </si>
  <si>
    <t>Střešní vtoky (vpusti) montáž střešních vtoků ostatních typů se svislým odtokem do DN 160</t>
  </si>
  <si>
    <t>https://podminky.urs.cz/item/CS_URS_2024_02/721239114</t>
  </si>
  <si>
    <t>56231116</t>
  </si>
  <si>
    <t>vtok střešní pro PVC izolaci pochůzných střech s vyhříváním 75-160mm</t>
  </si>
  <si>
    <t>741122122</t>
  </si>
  <si>
    <t>Montáž kabel Cu plný kulatý žíla 3x1,5 až 6 mm2 zatažený v trubkách (např. CYKY)</t>
  </si>
  <si>
    <t>nová položka</t>
  </si>
  <si>
    <t>34111036</t>
  </si>
  <si>
    <t>kabel instalační jádro Cu plné izolace PVC plášť PVC 450/750V (CYKY) 3x2,5mm2</t>
  </si>
  <si>
    <t>N1</t>
  </si>
  <si>
    <t>Podružný materiál (svorky, spojky, sádra, koncovky, hřebíky, vruty, hmoždiny, barva, atd.)</t>
  </si>
  <si>
    <t>CS ÚRS 2025 01</t>
  </si>
  <si>
    <t>N2</t>
  </si>
  <si>
    <t>PPV - pomocné práce vedlejší</t>
  </si>
  <si>
    <t>ROZV</t>
  </si>
  <si>
    <t>rozváděče</t>
  </si>
  <si>
    <t>741210005</t>
  </si>
  <si>
    <t>Montáž rozvodnic oceloplechových nebo plastových bez zapojení vodičů běžných, hmotnosti do 200 kg</t>
  </si>
  <si>
    <t>https://podminky.urs.cz/item/CS_URS_2024_02/741210005</t>
  </si>
  <si>
    <t>rozv1</t>
  </si>
  <si>
    <t>Úprava a doplnění rozváděče RH1.1</t>
  </si>
  <si>
    <t>Poznámka k položce:_x000D_
Poznámka k položce: Poznámka k položce: Úprava rozváděč dle výkresové dokumentace č. 07, vybavený, jističi, stykači, prodovými chrániči atd.</t>
  </si>
  <si>
    <t>rozv2</t>
  </si>
  <si>
    <t>Úprava a doplnění rozváděče RH3</t>
  </si>
  <si>
    <t>Poznámka k položce:_x000D_
Poznámka k položce: Poznámka k položce: Úprava rozváděč dle výkresové dokumentace č. 08, vybavený, jističi, stykači, prodovými chrániči atd.</t>
  </si>
  <si>
    <t>rozv3</t>
  </si>
  <si>
    <t>Rozváděč RVO</t>
  </si>
  <si>
    <t>Poznámka k položce:_x000D_
Poznámka k položce: Poznámka k položce: Dodávka rozváděč dle výkresové dokumentace č. 09, vybavený, jističi, stykači, prodovými chrániči atd.</t>
  </si>
  <si>
    <t>sub01</t>
  </si>
  <si>
    <t>SW PLC</t>
  </si>
  <si>
    <t>Poznámka k položce:_x000D_
Poznámka k položce: Poznámka k položce: Dodávka řídící jednotky vytápění PLC, umístěný v rozváděčí RVO dle výkresové dokumentace č. 09</t>
  </si>
  <si>
    <t>sub02</t>
  </si>
  <si>
    <t>Vizualizace - dispečink</t>
  </si>
  <si>
    <t>Poznámka k položce:_x000D_
Poznámka k položce: Poznámka k položce: Doplnění vizualizace a řízení vyhřívání do řídícího systému na velínu nemocnice</t>
  </si>
  <si>
    <t>TRASY</t>
  </si>
  <si>
    <t>KABELOVÉ TRASY</t>
  </si>
  <si>
    <t>742110104</t>
  </si>
  <si>
    <t>Montáž kabelového žlabu šířky přes 150 do 250 mm</t>
  </si>
  <si>
    <t>116</t>
  </si>
  <si>
    <t>https://podminky.urs.cz/item/CS_URS_2024_02/742110104</t>
  </si>
  <si>
    <t>34575211</t>
  </si>
  <si>
    <t>žlab kabelový ocelový děrovaný ŽZ protipožární P90-R 200x60x1,50mm vč. příslušenství</t>
  </si>
  <si>
    <t>118</t>
  </si>
  <si>
    <t>120</t>
  </si>
  <si>
    <t>34575601</t>
  </si>
  <si>
    <t>žlab kabelový drátěný galvanicky zinkovaný 250/100mm vč. příslušenství</t>
  </si>
  <si>
    <t>122</t>
  </si>
  <si>
    <t>741</t>
  </si>
  <si>
    <t>Elektroinstalace - silnoproud</t>
  </si>
  <si>
    <t>741920306</t>
  </si>
  <si>
    <t>Protipožární ucpávky svazků kabelů prostup stěnou tloušťky 100 mm povlakem, požární odolnost EI 60 při 10-20% zaplnění prostupu kabely plochy otvoru 0,8 m2</t>
  </si>
  <si>
    <t>124</t>
  </si>
  <si>
    <t>https://podminky.urs.cz/item/CS_URS_2024_02/741920306</t>
  </si>
  <si>
    <t>HZS</t>
  </si>
  <si>
    <t>Hodinové zúčtovací sazby</t>
  </si>
  <si>
    <t>HZS2231</t>
  </si>
  <si>
    <t>Hodinové zúčtovací sazby profesí PSV provádění stavebních instalací elektrikář</t>
  </si>
  <si>
    <t>262144</t>
  </si>
  <si>
    <t>126</t>
  </si>
  <si>
    <t>https://podminky.urs.cz/item/CS_URS_2024_02/HZS2231</t>
  </si>
  <si>
    <t>HZS4212</t>
  </si>
  <si>
    <t>Hodinové zúčtovací sazby ostatních profesí revizní a kontrolní činnost revizní technik specialista</t>
  </si>
  <si>
    <t>128</t>
  </si>
  <si>
    <t>https://podminky.urs.cz/item/CS_URS_2024_02/HZS4212</t>
  </si>
  <si>
    <t>HZS4232</t>
  </si>
  <si>
    <t>Hodinové zúčtovací sazby ostatních profesí revizní a kontrolní činnost technik odborný</t>
  </si>
  <si>
    <t>130</t>
  </si>
  <si>
    <t>https://podminky.urs.cz/item/CS_URS_2024_02/HZS4232</t>
  </si>
  <si>
    <t>HZS4233</t>
  </si>
  <si>
    <t>Hodinová zúčtovací sazba zkušební technik</t>
  </si>
  <si>
    <t>132</t>
  </si>
  <si>
    <t>HZS4233.1</t>
  </si>
  <si>
    <t>Součinnost dodavatele s připojením do Řídicího systému MaR FN Brno</t>
  </si>
  <si>
    <t>134</t>
  </si>
  <si>
    <t>HZS4234</t>
  </si>
  <si>
    <t>Součinnost dodavatele při funkčních zkouškách</t>
  </si>
  <si>
    <t>136</t>
  </si>
  <si>
    <t>742210501</t>
  </si>
  <si>
    <t>Zkoušky a revize EPS zkoušky TIČR</t>
  </si>
  <si>
    <t>138</t>
  </si>
  <si>
    <t>https://podminky.urs.cz/item/CS_URS_2024_02/742210501</t>
  </si>
  <si>
    <t>D2.2 - ESIL-strojovna SHZ, nouzové osvětlení, technologie heliportu</t>
  </si>
  <si>
    <t>D0 - Elektroinstalace v kontejneru</t>
  </si>
  <si>
    <t xml:space="preserve">    D16 - Rozvaděč R-STR</t>
  </si>
  <si>
    <t xml:space="preserve">    D17 - Rozvaděč RPO</t>
  </si>
  <si>
    <t xml:space="preserve">    D18 - Rozvodnice s EP</t>
  </si>
  <si>
    <t xml:space="preserve">D1 - Rozvaděče </t>
  </si>
  <si>
    <t xml:space="preserve">    D2 - Úprava rozvaděče RD3</t>
  </si>
  <si>
    <t xml:space="preserve">    D3 - Úprava rozvaděče RVT 5.2</t>
  </si>
  <si>
    <t xml:space="preserve">    D4 - Úprava rozvaděče RVT 5.4</t>
  </si>
  <si>
    <t xml:space="preserve">    D5 - Úprava rozvaděče RD.05</t>
  </si>
  <si>
    <t xml:space="preserve">    D6 - Rozvodnice s SPD</t>
  </si>
  <si>
    <t xml:space="preserve">    D7 - Rozvodnice s EP</t>
  </si>
  <si>
    <t>D8 - Koncové a ovládací prvky</t>
  </si>
  <si>
    <t>D9 - Kabeláž</t>
  </si>
  <si>
    <t xml:space="preserve">D10 - Úprava hromosvodné soustavy    </t>
  </si>
  <si>
    <t>D11 - Kabelové trasy</t>
  </si>
  <si>
    <t>D12 - Osvětlení</t>
  </si>
  <si>
    <t>D13 - Ostatní</t>
  </si>
  <si>
    <t xml:space="preserve">D14 - Výchozí revize </t>
  </si>
  <si>
    <t>D0</t>
  </si>
  <si>
    <t>Elektroinstalace v kontejneru</t>
  </si>
  <si>
    <t>D16</t>
  </si>
  <si>
    <t>Rozvaděč R-STR</t>
  </si>
  <si>
    <t>741210001</t>
  </si>
  <si>
    <t>Montáž rozvodnice oceloplechová nebo plastová běžná do 20 kg</t>
  </si>
  <si>
    <t>https://podminky.urs.cz/item/CS_URS_2025_01/741210001</t>
  </si>
  <si>
    <t>R1</t>
  </si>
  <si>
    <t>Dodávka: Rozváděč R-STR nástěnný plastový rozvaděč pro venkovní použití, min. IP44, průhledné dveře, náplň vč. průchodek, lišt a montážních panelů, přípojnic, dveří. O rozměrech 310x586x148mm (šxvxh), obsah dle dokumentace, příslušenství a konkrétní náplň rozvaděče bude dopřesněno v dílenské dokumentaci</t>
  </si>
  <si>
    <t>"položky jsou dohledatelné Viz příloha č. D2.2_07-12_HEMS_Brno_C_Pole_LKBP_rozvadece"1</t>
  </si>
  <si>
    <t>D17</t>
  </si>
  <si>
    <t>Rozvaděč RPO</t>
  </si>
  <si>
    <t>741210004</t>
  </si>
  <si>
    <t>Montáž rozvodnice oceloplechová nebo plastová běžná do 150 kg</t>
  </si>
  <si>
    <t>https://podminky.urs.cz/item/CS_URS_2025_01/741210004</t>
  </si>
  <si>
    <t>R2</t>
  </si>
  <si>
    <t>Dodávka: Rozváděč RPO nástěnný protipožární rozvaděč se zachováním fukce 90min., min. IP44, náplň vč. průchodek, lišt a montážních panelů, přípojnic, dveří. O rozměrech 258x450x166mm (šxvxh), obsah dle dokumentace, příslušenství a konkrétní náplň rozvaděče bude dopřesněno v dílenské dokumentaci</t>
  </si>
  <si>
    <t>D18</t>
  </si>
  <si>
    <t>Rozvodnice s EP</t>
  </si>
  <si>
    <t>R9</t>
  </si>
  <si>
    <t>Montáž: Rozvodnice s ekvipotenciální přípojnicí na zeď/pod omítku, vč. montáže a případné opravy/úpravy omítky</t>
  </si>
  <si>
    <t>R10</t>
  </si>
  <si>
    <t>Dodávka: Rozvodnice EP. Plastová krabice na povrch/pod omítku, o rozměrech 150x150x130mm (šxvxh), vč. ekvipotenciální svorkovnic pro připojení 1x páska30x4mm nebo 8-12mm drát. Vodiče: 4x2,5-10mm2, 6x10-25mm2 2x25-70mm2 a dalšího příslušenství.</t>
  </si>
  <si>
    <t>"položky jsou dohledatelné Viz příloha č. D2.2_04_HEMS_Brno_C_Pole_LKBP_3NP"1</t>
  </si>
  <si>
    <t>741313041</t>
  </si>
  <si>
    <t>Montáž zásuvka (polo)zapuštěná šroubové připojení 2P+PE se zapojením vodičů</t>
  </si>
  <si>
    <t>https://podminky.urs.cz/item/CS_URS_2025_01/741313041</t>
  </si>
  <si>
    <t>R11</t>
  </si>
  <si>
    <t>Dodávka: Z1N-44 - Zásuvka 230V/16A, IP44, na povrch, 1-násobná,  vč. příslušenství, instalační krabice, rámečku, barva bílá</t>
  </si>
  <si>
    <t>"položky jsou dohledatelné Viz příloha č. D2.2_04_HEMS_Brno_C_Pole_LKBP_3NP"2</t>
  </si>
  <si>
    <t>741310031</t>
  </si>
  <si>
    <t>Montáž spínač nástěnný 1-jednopólový prostředí venkovní/mokré se zapojením vodičů</t>
  </si>
  <si>
    <t>https://podminky.urs.cz/item/CS_URS_2025_01/741310031</t>
  </si>
  <si>
    <t>R12</t>
  </si>
  <si>
    <t>Dodávka: V1N-44 - Vypínač řaz.1, 230V/10A, na povrch IP44, UV odolnost, vč. příslušenství, instalační krabice, rámečku, barva bílá</t>
  </si>
  <si>
    <t>210813011</t>
  </si>
  <si>
    <t>Montáž izolovaných kabelů měděných do 1 kV bez ukončení plných nebo laněných kulatých (např. CYKY, CHKE-R) uložených pevně počtu a průřezu žil 3x1,5 až 6 mm2</t>
  </si>
  <si>
    <t>https://podminky.urs.cz/item/CS_URS_2024_02/210813011</t>
  </si>
  <si>
    <t>R18</t>
  </si>
  <si>
    <t>Dodávka: Kabel silový typu CYKY-J 3x1,5</t>
  </si>
  <si>
    <t>"položky jsou dohledatelné Viz příloha č. D2.2_13_HEMS_Brno_C_Pole_LKBP_soupis_spotrebicu"5</t>
  </si>
  <si>
    <t>5*1,3 'Přepočtené koeficientem množství</t>
  </si>
  <si>
    <t>R21</t>
  </si>
  <si>
    <t>Dodávka: Kabel silový typu CYKY-J 3x2,5</t>
  </si>
  <si>
    <t>"položky jsou dohledatelné Viz příloha č. D2.2_13_HEMS_Brno_C_Pole_LKBP_soupis_spotrebicu"15</t>
  </si>
  <si>
    <t>15*1,3 'Přepočtené koeficientem množství</t>
  </si>
  <si>
    <t>210813035</t>
  </si>
  <si>
    <t>Montáž izolovaných kabelů měděných do 1 kV bez ukončení plných nebo laněných kulatých (např. CYKY, CHKE-R) uložených pevně počtu a průřezu žil 4x16 mm2</t>
  </si>
  <si>
    <t>https://podminky.urs.cz/item/CS_URS_2024_02/210813035</t>
  </si>
  <si>
    <t>R24</t>
  </si>
  <si>
    <t>Dodávka: Kabel silový typu CXKH-V-J P90-R/B2CAS1D1 5x16</t>
  </si>
  <si>
    <t>R25</t>
  </si>
  <si>
    <t>Montáž kabelu Cu plného nebo laněného do 1 kV žíly 4 mm2 (např. CYA) bez ukončení uloženého pevně</t>
  </si>
  <si>
    <t>R26</t>
  </si>
  <si>
    <t>Dodávka: Kabel silový typu CY 1x4 ZŽ</t>
  </si>
  <si>
    <t>"položky jsou dohledatelné Viz příloha č. D2.2_13_HEMS_Brno_C_Pole_LKBP_soupis_spotrebicu"10</t>
  </si>
  <si>
    <t>10*1,3 'Přepočtené koeficientem množství</t>
  </si>
  <si>
    <t>R27</t>
  </si>
  <si>
    <t>Montáž kabelu Cu plného nebo laněného do 1 kV žíly 6 mm2 (např. CYA) bez ukončení uloženého pevně</t>
  </si>
  <si>
    <t>R28</t>
  </si>
  <si>
    <t>Dodávka: Kabel silový typu CY 1x6 ZŽ</t>
  </si>
  <si>
    <t>R29</t>
  </si>
  <si>
    <t>Montáž kabelu Cu plného nebo laněného do 1 kV žíly 16 mm2 (např. CYA) bez ukončení uloženého pevně</t>
  </si>
  <si>
    <t>R31</t>
  </si>
  <si>
    <t>Dodávka: Kabel silový typu CYA 1x16 ZŽ</t>
  </si>
  <si>
    <t>R32</t>
  </si>
  <si>
    <t>Montáž kabelu Cu plného nebo laněného do 1 kV žíly 50 mm2 (např. CYA) bez ukončení uloženého pevně</t>
  </si>
  <si>
    <t>R33</t>
  </si>
  <si>
    <t>Dodávka: Kabel silový typu CYA 1x50 ZŽ</t>
  </si>
  <si>
    <t>741130001</t>
  </si>
  <si>
    <t>Ukončení vodič izolovaný do 2,5 mm2 v rozváděči nebo na přístroji</t>
  </si>
  <si>
    <t>https://podminky.urs.cz/item/CS_URS_2025_01/741130001</t>
  </si>
  <si>
    <t>https://podminky.urs.cz/item/CS_URS_2025_01/741130003</t>
  </si>
  <si>
    <t>741130004</t>
  </si>
  <si>
    <t>Ukončení vodič izolovaný do 6 mm2 v rozváděči nebo na přístroji</t>
  </si>
  <si>
    <t>https://podminky.urs.cz/item/CS_URS_2025_01/741130004</t>
  </si>
  <si>
    <t>Ukončení vodič izolovaný do 16 mm2 v rozváděči nebo na přístroji</t>
  </si>
  <si>
    <t>https://podminky.urs.cz/item/CS_URS_2025_01/741130006</t>
  </si>
  <si>
    <t>741130011</t>
  </si>
  <si>
    <t>Ukončení vodič izolovaný do 50 mm2 v rozváděči nebo na přístroji</t>
  </si>
  <si>
    <t>https://podminky.urs.cz/item/CS_URS_2025_01/741130011</t>
  </si>
  <si>
    <t>210021055</t>
  </si>
  <si>
    <t>Montáž příchytek kovových průměru do 40 mm</t>
  </si>
  <si>
    <t>https://podminky.urs.cz/item/CS_URS_2025_01/210021055</t>
  </si>
  <si>
    <t>R37</t>
  </si>
  <si>
    <t>Dodávka: Kabelové kovová příchytky s požární odolností min. P90-R pro 3 kabel vč. upevnění</t>
  </si>
  <si>
    <t>"položky jsou dohledatelné Viz příloha č. D2.2_04_HEMS_Brno_Bohunice-RESERVE_LKBN_3NP"10</t>
  </si>
  <si>
    <t>R38</t>
  </si>
  <si>
    <t>Dodávka: Kabelové kovová příchytka pro svazek kabelů vč. upevnění</t>
  </si>
  <si>
    <t>"položky jsou dohledatelné Viz příloha č. D2.2_04_HEMS_Brno_Bohunice-RESERVE_LKBN_3NP"20</t>
  </si>
  <si>
    <t>741372062</t>
  </si>
  <si>
    <t>Montáž svítidlo LED interiérové přisazené stropní hranaté nebo kruhové přes 0,09 do 0,36 m2 se zapojením vodičů</t>
  </si>
  <si>
    <t>https://podminky.urs.cz/item/CS_URS_2025_01/741372062</t>
  </si>
  <si>
    <t>R43</t>
  </si>
  <si>
    <t>Dodávka: S2 - svítidlo prachotěsné LED normální osvětlení 44W; 5200m; 4000K; IP66; přisazené. Ref. typ Trilux AragF 12 PW 51-840 ET PC LT. pozn. Světelně technický výpočet byl proveden na referenční typy svítidel. V případě náhrady referenčních typů svítidel je zhotovitel povinen předložit výpočet osvětlení pro navrhovaná svítidla.</t>
  </si>
  <si>
    <t>R44</t>
  </si>
  <si>
    <t>Dodávka: N2 - Nouzové osvětlení LED; s vlástním akumulátorem na 1h; 1160lm; 4000K; 9W; IP44; montáž přisazená;  Ref. typ Vyrtych POINTER-I-LED-1R-1300-4K, IP66. pozn. Světelně technický výpočet byl proveden na referenční typy svítidel. V případě náhrady referenčních typů svítidel je zhotovitel povinen předložit výpočet osvětlení pro navrhovaná svítidla.</t>
  </si>
  <si>
    <t xml:space="preserve">Rozvaděče </t>
  </si>
  <si>
    <t>Úprava rozvaděče RD3</t>
  </si>
  <si>
    <t>R3</t>
  </si>
  <si>
    <t>Montáž: úprava a doplnění stávajícího rozvaděče RH3 doplnění dle přílohy č. 10, vč. případných pomocných prací</t>
  </si>
  <si>
    <t>R4</t>
  </si>
  <si>
    <t>Dodávka:  úprava a doplnění stávajícího rozvaděče RD3 doplnění dle přílohy č. 10, vč. případných pomocných prací</t>
  </si>
  <si>
    <t>Úprava rozvaděče RVT 5.2</t>
  </si>
  <si>
    <t>R105</t>
  </si>
  <si>
    <t>Montáž: úprava a doplnění stávajícího rozvaděče RVT 5.2 doplnění dle přílohy č. 07, vč. případných pomocných prací</t>
  </si>
  <si>
    <t>R106</t>
  </si>
  <si>
    <t>Dodávka:  úprava a doplnění stávajícího rozvaděče RVT 5.2 doplnění dle přílohy č. 07, vč. případných pomocných prací</t>
  </si>
  <si>
    <t>Úprava rozvaděče RVT 5.4</t>
  </si>
  <si>
    <t>R61</t>
  </si>
  <si>
    <t>Montáž: úprava a doplnění stávajícího rozvaděče RVT 5.4 doplnění dle přílohy č. 08, vč. případných pomocných prací</t>
  </si>
  <si>
    <t>R62</t>
  </si>
  <si>
    <t>Dodávka:  úprava a doplnění stávajícího rozvaděče RVT 5.4 doplnění dle přílohy č. 08, vč. případných pomocných prací</t>
  </si>
  <si>
    <t>Úprava rozvaděče RD.05</t>
  </si>
  <si>
    <t>R61.1</t>
  </si>
  <si>
    <t>Montáž: úprava a doplnění stávajícího rozvaděče RD.05 doplnění dle přílohy č. 09, vč. případných pomocných prací</t>
  </si>
  <si>
    <t>R62.1</t>
  </si>
  <si>
    <t>Dodávka:  úprava a doplnění stávajícího rozvaděče RD.05 doplnění dle přílohy č. 09, vč. případných pomocných prací</t>
  </si>
  <si>
    <t>Rozvodnice s SPD</t>
  </si>
  <si>
    <t>R5</t>
  </si>
  <si>
    <t>Montáž: Rozvodnice s SPD na zeď, vč. osazení přepěťovými ochranami montáže a případné opravy/úpravy omítky</t>
  </si>
  <si>
    <t>R6</t>
  </si>
  <si>
    <t>Dodávka: Rozvodnice pro SPD. Elektroinstalační krabice o rozměrech 150x150x75mm (šxvxh), vč. Din lišty, průchodek a PE svorkovnice.</t>
  </si>
  <si>
    <t>R7</t>
  </si>
  <si>
    <t>Dodávka: Přepěťová ochrana SPD T1+T2 (zapojení 1+1, 33 kA/pól) v provedení do instalační krabice, počet SPD dle chráněných zařízení, vč. svorkovnic a dalšího příslušenství.</t>
  </si>
  <si>
    <t>"položky jsou dohledatelné Viz příloha č. D2.2_04_HEMS_Brno_C_Pole_LKBP_3NP"</t>
  </si>
  <si>
    <t>"položky jsou dohledatelné Viz příloha č. D2.2_05_HEMS_Brno_C_Pole_LKBP_4NP"</t>
  </si>
  <si>
    <t>"položky jsou dohledatelné Viz příloha č. D2.2_06_HEMS_Brno_C_Pole_LKBP_5NP"7</t>
  </si>
  <si>
    <t>R8</t>
  </si>
  <si>
    <t>Dodávka: Přepěťová ochrana SPD T1+T2 (zapojení 3+1, 20 kA/pól) v provedení do instalační krabice, počet SPD dle chráněných zařízení, vč. svorkovnic a dalšího příslušenství.</t>
  </si>
  <si>
    <t>"položky jsou dohledatelné Viz příloha č. D2.2_03_HEMS_Brno_C_Pole_LKBP_1PP"</t>
  </si>
  <si>
    <t>"položky jsou dohledatelné Viz příloha č. D2.2_05_HEMS_Brno_C_Pole_LKBP_4NP"2</t>
  </si>
  <si>
    <t>D8</t>
  </si>
  <si>
    <t>Koncové a ovládací prvky</t>
  </si>
  <si>
    <t>741310213</t>
  </si>
  <si>
    <t>Montáž ovladač (polo)zapuštěný šroubové připojení 1/0-tlačítkový zapínací se zapojením vodičů</t>
  </si>
  <si>
    <t>https://podminky.urs.cz/item/CS_URS_2025_01/741310213</t>
  </si>
  <si>
    <t>R13</t>
  </si>
  <si>
    <t>Dodávka: SB-54N - Tlačítko 1/0, 230V/10A, IP54, na povrch, UV odolnost, vč. upevnění, barva bílá</t>
  </si>
  <si>
    <t>"položky jsou dohledatelné Viz příloha č. D2.2_05_HEMS_Brno_C_Pole_LKBP_4NP"3</t>
  </si>
  <si>
    <t>D9</t>
  </si>
  <si>
    <t>Kabeláž</t>
  </si>
  <si>
    <t>R17</t>
  </si>
  <si>
    <t>Dodávka: Kabel silový typu CYKY-J 3x1,5 Dca</t>
  </si>
  <si>
    <t>"položky jsou dohledatelné Viz příloha č. D2.2_13_HEMS_Brno_C_Pole_LKBP_soupis_spotrebicu"230</t>
  </si>
  <si>
    <t>230*1,3 'Přepočtené koeficientem množství</t>
  </si>
  <si>
    <t>R17.1</t>
  </si>
  <si>
    <t>Dodávka: Kabel silový typu CYKY-O 2x1,5 Dca</t>
  </si>
  <si>
    <t>R17.2</t>
  </si>
  <si>
    <t>Dodávka: Kabel silový typu CYKY-J 3x2,5 Dca</t>
  </si>
  <si>
    <t>R19</t>
  </si>
  <si>
    <t>Dodávka: Kabel silový typu CXKH-V-J P90-R/B2CAS1D1 3x1,5</t>
  </si>
  <si>
    <t>R20</t>
  </si>
  <si>
    <t>Dodávka: Kabel silový typu CXKH-V-J P90-R/B2CAS1D1 3x6</t>
  </si>
  <si>
    <t>"položky jsou dohledatelné Viz příloha č. D2.2_13_HEMS_Brno_C_Pole_LKBP_soupis_spotrebicu"70</t>
  </si>
  <si>
    <t>70*1,3 'Přepočtené koeficientem množství</t>
  </si>
  <si>
    <t>210813013</t>
  </si>
  <si>
    <t>Montáž izolovaných kabelů měděných do 1 kV bez ukončení plných nebo laněných kulatých (např. CYKY, CHKE-R) uložených pevně počtu a průřezu žil 3x10 až 16 mm2</t>
  </si>
  <si>
    <t>https://podminky.urs.cz/item/CS_URS_2024_02/210813013</t>
  </si>
  <si>
    <t>R20.1</t>
  </si>
  <si>
    <t>Dodávka: Kabel silový typu CXKH-V-J P90-R/B2CAS1D1 3x10</t>
  </si>
  <si>
    <t>"položky jsou dohledatelné Viz příloha č. D2.2_13_HEMS_Brno_C_Pole_LKBP_soupis_spotrebicu"165</t>
  </si>
  <si>
    <t>165*1,3 'Přepočtené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</si>
  <si>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</si>
  <si>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</si>
  <si>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https://podminky.urs.cz/item/CS_URS_2024_02/210813061</t>
  </si>
  <si>
    <t>R22</t>
  </si>
  <si>
    <t>Dodávka: Kabel silový typu CYKY-J 5x2,5 Dca</t>
  </si>
  <si>
    <t>"položky jsou dohledatelné Viz příloha č. D2.2_13_HEMS_Brno_C_Pole_LKBP_soupis_spotrebicu"80</t>
  </si>
  <si>
    <t>80*1,3 'Přepočtené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</si>
  <si>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</si>
  <si>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</si>
  <si>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https://podminky.urs.cz/item/CS_URS_2024_02/210813063</t>
  </si>
  <si>
    <t>R23</t>
  </si>
  <si>
    <t>Dodávka: Kabel silový typu CYKY-J 5x6 Dca</t>
  </si>
  <si>
    <t>"položky jsou dohledatelné Viz příloha č. D2.2_13_HEMS_Brno_C_Pole_LKBP_soupis_spotrebicu"20</t>
  </si>
  <si>
    <t>20*1,3 'Přepočtené koeficientem množství</t>
  </si>
  <si>
    <t>R28.1</t>
  </si>
  <si>
    <t>Dodávka: Kabel silový typu CXKH-R-J B2CAS1D1 1x6 ZŽ</t>
  </si>
  <si>
    <t>"položky jsou dohledatelné Viz příloha č. D2.2_13_HEMS_Brno_C_Pole_LKBP_soupis_spotrebicu"30</t>
  </si>
  <si>
    <t>30*1,3 'Přepočtené koeficientem množství</t>
  </si>
  <si>
    <t>R30</t>
  </si>
  <si>
    <t>Dodávka: Kabel silový typu CXKH-R B2CAS1D0 1x16 ZŽ</t>
  </si>
  <si>
    <t>"položky jsou dohledatelné Viz příloha č. D2.2_13_HEMS_Brno_C_Pole_LKBP_soupis_spotrebicu"145</t>
  </si>
  <si>
    <t>145*1,3 'Přepočtené koeficientem množství</t>
  </si>
  <si>
    <t>140</t>
  </si>
  <si>
    <t>142</t>
  </si>
  <si>
    <t>144</t>
  </si>
  <si>
    <t>146</t>
  </si>
  <si>
    <t>148</t>
  </si>
  <si>
    <t>150</t>
  </si>
  <si>
    <t>D10</t>
  </si>
  <si>
    <t xml:space="preserve">Úprava hromosvodné soustavy    </t>
  </si>
  <si>
    <t>R101</t>
  </si>
  <si>
    <t>Montáž jímací tyč se stojanem a podstavceme</t>
  </si>
  <si>
    <t>152</t>
  </si>
  <si>
    <t>R33.1</t>
  </si>
  <si>
    <t>Dodávka: Jímací tyč se stojanem a  podstavcem - Jímací stožár pro hromosvod tvořený stojanem s betonovým základem (3 ks mrazuvzdorných betonů), jímací tyčí a případným dalším příslušenstvím, celková výška 1,5m.</t>
  </si>
  <si>
    <t>154</t>
  </si>
  <si>
    <t>"položky jsou dohledatelné Viz příloha č. D2.2_06_HEMS_Brno_C_Pole_LKBP_5NP"9</t>
  </si>
  <si>
    <t>R101.1</t>
  </si>
  <si>
    <t>Montáž drát FeZn 8mm pro spojení svorek, jimačů, uzemnění překážkového osvětlení a spojení se stávající hromosvodnou soustavou, vedení na držácích, vč. dilatačních vložek vč. Montáže</t>
  </si>
  <si>
    <t>156</t>
  </si>
  <si>
    <t>R33.2</t>
  </si>
  <si>
    <t>Dodávka: Zemnící drát FeZn 8</t>
  </si>
  <si>
    <t>158</t>
  </si>
  <si>
    <t>"položky jsou dohledatelné Viz příloha č. D2.2_13_HEMS_Brno_C_Pole_LKBP_soupis_spotrebicu"75</t>
  </si>
  <si>
    <t>210220301</t>
  </si>
  <si>
    <t>Montáž svorek hromosvodných se 2 šrouby</t>
  </si>
  <si>
    <t>160</t>
  </si>
  <si>
    <t>R33.3</t>
  </si>
  <si>
    <t>Dodávka: Svorka univerzální pro připojení FeZn v různých kombinacích</t>
  </si>
  <si>
    <t>162</t>
  </si>
  <si>
    <t>"položky jsou dohledatelné Viz příloha č. D2.2_06_HEMS_Brno_C_Pole_LKBP_5NP"50</t>
  </si>
  <si>
    <t>R33.4</t>
  </si>
  <si>
    <t>Dodávka: Svorka připojovací pro připojení zařízení na střeše</t>
  </si>
  <si>
    <t>164</t>
  </si>
  <si>
    <t>R101.2</t>
  </si>
  <si>
    <t>Montáž Plastová podpěra pro FeZni vodič s úchytem pro vodič</t>
  </si>
  <si>
    <t>166</t>
  </si>
  <si>
    <t>R33.5</t>
  </si>
  <si>
    <t>Dodávka: Plastová podpěra pro FeZni vodič  s úchytem pro vodič a se zátěží ze mrazuvzdorného betonu na ploché střechy, vč. Montáže</t>
  </si>
  <si>
    <t>168</t>
  </si>
  <si>
    <t>D11</t>
  </si>
  <si>
    <t>Kabelové trasy</t>
  </si>
  <si>
    <t>741910421</t>
  </si>
  <si>
    <t>Montáž žlabů bez stojiny a výložníků kovových s podpěrkami a příslušenstvím uzavření víkem</t>
  </si>
  <si>
    <t>170</t>
  </si>
  <si>
    <t>https://podminky.urs.cz/item/CS_URS_2024_02/741910421</t>
  </si>
  <si>
    <t>741910412</t>
  </si>
  <si>
    <t>Montáž žlabů bez stojiny a výložníků kovových s podpěrkami a příslušenstvím bez víka, šířky do 100 mm</t>
  </si>
  <si>
    <t>172</t>
  </si>
  <si>
    <t>https://podminky.urs.cz/item/CS_URS_2024_02/741910412</t>
  </si>
  <si>
    <t>R35</t>
  </si>
  <si>
    <t>Dodávka: Kabelový žlab plný 52x60 požární P-90R, vč. zinkování, příslušenství (spojky, šrouby, tvarovek, kotvení a příchytek)</t>
  </si>
  <si>
    <t>174</t>
  </si>
  <si>
    <t>"položky jsou dohledatelné Viz příloha č. D2.2_04_HEMS_Brno_C_Pole_LKBP_3NP"60</t>
  </si>
  <si>
    <t>60*1,15 'Přepočtené koeficientem množství</t>
  </si>
  <si>
    <t>R36</t>
  </si>
  <si>
    <t>Dodávka: Víko š.60 požární P-90R, vč.  inkování, příslušenství (spojky, šrouby, tvarovek)</t>
  </si>
  <si>
    <t>176</t>
  </si>
  <si>
    <t>R35.1</t>
  </si>
  <si>
    <t>Dodávka: Kabelový žlab plný 52x60, vč. zinkování, příslušenství (spojky, šrouby, tvarovek, kotvení a příchytek)</t>
  </si>
  <si>
    <t>178</t>
  </si>
  <si>
    <t>R36.1</t>
  </si>
  <si>
    <t>Dodávka: Víko š.60, vč. zinkování, příslušenství (spojky, šrouby, tvarovek)</t>
  </si>
  <si>
    <t>180</t>
  </si>
  <si>
    <t>182</t>
  </si>
  <si>
    <t>184</t>
  </si>
  <si>
    <t>"položky jsou dohledatelné Viz příloha č. D2.2_04_HEMS_Brno_Bohunice-RESERVE_LKBN_3NP"300</t>
  </si>
  <si>
    <t>186</t>
  </si>
  <si>
    <t>R301</t>
  </si>
  <si>
    <t>Dodávka: Betonová podpěra pro plochou střechu</t>
  </si>
  <si>
    <t>188</t>
  </si>
  <si>
    <t>741110511</t>
  </si>
  <si>
    <t>Montáž lišt a kanálků elektroinstalačních se spojkami, ohyby a rohy a s nasunutím do krabic vkládacích s víčkem, šířky do 60 mm</t>
  </si>
  <si>
    <t>190</t>
  </si>
  <si>
    <t>https://podminky.urs.cz/item/CS_URS_2024_02/741110511</t>
  </si>
  <si>
    <t>R40</t>
  </si>
  <si>
    <t>Dodávka: Elektroinstalační bezhalogenová lišta vkládací 40x20, UV odolná,  vč. příslušenství (spojky, šrouby, tvarovek, upevnění)</t>
  </si>
  <si>
    <t>192</t>
  </si>
  <si>
    <t>"položky jsou dohledatelné Viz příloha č. D2.2_05_HEMS_Brno_C_Pole_LKBP_4NP"15</t>
  </si>
  <si>
    <t>15*1,15 'Přepočtené koeficientem množství</t>
  </si>
  <si>
    <t>R40.1</t>
  </si>
  <si>
    <t>Dodávka: Elektroinstalační bezhalogenová lišta vkládací 60x40 vč. příslušenství (spojky, šrouby, tvarovek, upevnění)</t>
  </si>
  <si>
    <t>194</t>
  </si>
  <si>
    <t>"položky jsou dohledatelné Viz příloha č. D2.2_04_HEMS_Brno_C_Pole_LKBP_3NP"10</t>
  </si>
  <si>
    <t>10*1,15 'Přepočtené koeficientem množství</t>
  </si>
  <si>
    <t>R40.2</t>
  </si>
  <si>
    <t>Dodávka: Elektroinstalační bezhalogenová lišta vkládací 20x20, vč. příslušenství (spojky, šrouby, tvarovek, upevnění)</t>
  </si>
  <si>
    <t>196</t>
  </si>
  <si>
    <t>"položky jsou dohledatelné Viz příloha č. D2.2_06_HEMS_Brno_C_Pole_LKBP_5NP"30</t>
  </si>
  <si>
    <t>30*1,15 'Přepočtené koeficientem množství</t>
  </si>
  <si>
    <t>R90</t>
  </si>
  <si>
    <t>Montáž trubka plastová trubka ohebná ochranná do průměru 40 mm</t>
  </si>
  <si>
    <t>198</t>
  </si>
  <si>
    <t>R41</t>
  </si>
  <si>
    <t>Dodávka: Ochranná ohebná elektroisntalční trubka UV odolná, vysoká mechanická odolnost, průměr 25mm, vč. příslušenství, tvarovek, příchytek</t>
  </si>
  <si>
    <t>200</t>
  </si>
  <si>
    <t>50*1,15 'Přepočtené koeficientem množství</t>
  </si>
  <si>
    <t>R90.1</t>
  </si>
  <si>
    <t>Montáž trubka plastová trubka tuhá ochranná do průměru 40 mm vč. betonových podpěr pro plochou střechu</t>
  </si>
  <si>
    <t>202</t>
  </si>
  <si>
    <t>R41.1</t>
  </si>
  <si>
    <t>Dodávka: Ochranná tuhá elektroisntalční trubka UV odolná, vysoká mechanická odolnost, průměr 40mm, vč. příslušenství, tvarovek, příchytek</t>
  </si>
  <si>
    <t>204</t>
  </si>
  <si>
    <t>R41.2</t>
  </si>
  <si>
    <t>206</t>
  </si>
  <si>
    <t>"položky jsou dohledatelné Viz příloha č. D2.2_06_HEMS_Brno_C_Pole_LKBP_5NP"60</t>
  </si>
  <si>
    <t>R90.2</t>
  </si>
  <si>
    <t>Montáž trubka plastová trubka tuhá ochranná do průměru 40 mm</t>
  </si>
  <si>
    <t>208</t>
  </si>
  <si>
    <t>210</t>
  </si>
  <si>
    <t>"položky jsou dohledatelné Viz příloha č. D2.2_04_HEMS_Brno_C_Pole_LKBP_3NP"15</t>
  </si>
  <si>
    <t>741112021</t>
  </si>
  <si>
    <t>Montáž krabice nástěnná plastová čtyřhranná do 100x100 mm</t>
  </si>
  <si>
    <t>212</t>
  </si>
  <si>
    <t>https://podminky.urs.cz/item/CS_URS_2025_01/741112021</t>
  </si>
  <si>
    <t>R42</t>
  </si>
  <si>
    <t>Dodávka:  Elektroinstalační krabice odbočná, nástěnná 85x85mm, IP44, s víčkem, svorkovnicí a průchodkami vč. upevnění</t>
  </si>
  <si>
    <t>214</t>
  </si>
  <si>
    <t>"položky jsou dohledatelné Viz příloha č. D2.2_04_HEMS_Brno_C_Pole_LKBP_3NP"5</t>
  </si>
  <si>
    <t>D12</t>
  </si>
  <si>
    <t>Osvětlení</t>
  </si>
  <si>
    <t>741372063</t>
  </si>
  <si>
    <t>Montáž svítidlo LED exteriérové přisazené nástěnné hranaté nebo kruhové se zapojením vodičů</t>
  </si>
  <si>
    <t>216</t>
  </si>
  <si>
    <t>https://podminky.urs.cz/item/CS_URS_2025_01/741372063</t>
  </si>
  <si>
    <t>R46</t>
  </si>
  <si>
    <t>Dodávka: N1 - Nouzové osvětlení LED;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</si>
  <si>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218</t>
  </si>
  <si>
    <t>"položky jsou dohledatelné Viz příloha č. D2.2_05_HEMS_Brno_C_Pole_LKBP_4NP"11</t>
  </si>
  <si>
    <t>R47</t>
  </si>
  <si>
    <t>Dodávka: N3 - Nouzové osvětlení LED s vyznačeným směrem úniku;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</si>
  <si>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220</t>
  </si>
  <si>
    <t>"položky jsou dohledatelné Viz příloha č. D2.2_05_HEMS_Brno_C_Pole_LKBP_4NP"4</t>
  </si>
  <si>
    <t>D13</t>
  </si>
  <si>
    <t>Ostatní</t>
  </si>
  <si>
    <t>R48</t>
  </si>
  <si>
    <t>Stavební a zednické přípomoce, zhotovení prostupů ve stěně, opravy a začistění povrchů, drobná stavební mechanizace apod. vč. potřebného materiálu</t>
  </si>
  <si>
    <t>222</t>
  </si>
  <si>
    <t>R49</t>
  </si>
  <si>
    <t>Drobný nespecifikovatelný montážní materiál (stavební sádra, stahovací pásky, příchytky, hmoždinky, instalační krabice, štítky apod.)</t>
  </si>
  <si>
    <t>224</t>
  </si>
  <si>
    <t>R50</t>
  </si>
  <si>
    <t>Mimostaveništní doprava dodávek - Zahrnuje náklady na dopravu strojů a zařízení od výrobce (obchodní organizace) až na místo první skládky na staveništi</t>
  </si>
  <si>
    <t>226</t>
  </si>
  <si>
    <t>R51</t>
  </si>
  <si>
    <t>Ucpávky průchodů požárními úseky do velikosti 0,2 x 0,1m, těsnící materiál musí mít minimálně stejnou požární odolnost, jako je požadovaná požární odolnost prostupující konstrukce .</t>
  </si>
  <si>
    <t>228</t>
  </si>
  <si>
    <t>R52</t>
  </si>
  <si>
    <t>Proražení otvoru ve zdivu, vč. začištění do velikosti 0,0225m2 a tloušťky do 30cm</t>
  </si>
  <si>
    <t>230</t>
  </si>
  <si>
    <t>R53</t>
  </si>
  <si>
    <t>Vysekání rýh pro montáž kabelů ve zdech do velikosti 5x5cm</t>
  </si>
  <si>
    <t>232</t>
  </si>
  <si>
    <t>117</t>
  </si>
  <si>
    <t>R54</t>
  </si>
  <si>
    <t>Manipulace na stávajícím vedení, vypnutí vedení, zjištění směru vedení, zřízení provizorní trasy</t>
  </si>
  <si>
    <t>234</t>
  </si>
  <si>
    <t>R55</t>
  </si>
  <si>
    <t>Uvedení do provozu - Uvedení systému do provozu v souběhu se všemi navazujícími profesemi, na které je zařízení napojeno a řízeno.</t>
  </si>
  <si>
    <t>236</t>
  </si>
  <si>
    <t>D14</t>
  </si>
  <si>
    <t xml:space="preserve">Výchozí revize </t>
  </si>
  <si>
    <t>119</t>
  </si>
  <si>
    <t>R100</t>
  </si>
  <si>
    <t>Kontrola TiČR, koordinační funkční zkouška systému</t>
  </si>
  <si>
    <t>238</t>
  </si>
  <si>
    <t>R56</t>
  </si>
  <si>
    <t>Provedení výchozí revize včetně vypracování rev.zprávy</t>
  </si>
  <si>
    <t>240</t>
  </si>
  <si>
    <t>121</t>
  </si>
  <si>
    <t>R59</t>
  </si>
  <si>
    <t>Individuální zkoušky - prohlídka jednotlivých částí elektrinstalace</t>
  </si>
  <si>
    <t>246</t>
  </si>
  <si>
    <t>R60</t>
  </si>
  <si>
    <t>Funkční zkoušky - zajištění funkčností zařízení</t>
  </si>
  <si>
    <t>248</t>
  </si>
  <si>
    <t>D3 - PBŘ</t>
  </si>
  <si>
    <t>D1 - Zařízení a rozvody</t>
  </si>
  <si>
    <t>Zařízení a rozvody</t>
  </si>
  <si>
    <t>Pol109</t>
  </si>
  <si>
    <t>D+M Přenosný hasicí přístroj práškový s hasicí schopností 21 A včetně držáku</t>
  </si>
  <si>
    <t>D4 - Hašení</t>
  </si>
  <si>
    <t xml:space="preserve">    D3 - POTRUBÍ</t>
  </si>
  <si>
    <t xml:space="preserve">    D4 - HLAVICE A ZAŘÍZENÍ</t>
  </si>
  <si>
    <t xml:space="preserve">    D6 - ELEKTRO, ŘÍZENÍ</t>
  </si>
  <si>
    <t>D2 - Ostatní</t>
  </si>
  <si>
    <t>POTRUBÍ</t>
  </si>
  <si>
    <t>Pol111</t>
  </si>
  <si>
    <t>Potrubí ocelové pozinkované DN 80, včetně spojek, fitingů, závěsů</t>
  </si>
  <si>
    <t>Poznámka k položce:_x000D_
Položky jsou dohledatelné: Technologické schéma, Půdorys 3.NP, 4.NP</t>
  </si>
  <si>
    <t>Pol112</t>
  </si>
  <si>
    <t>Potrubí ocelové pozinkované DN 65, včetně spojek, fitingů, závěsů</t>
  </si>
  <si>
    <t>Pol113</t>
  </si>
  <si>
    <t>Potrubí ocelové pozinkované DN 50, včetně spojek, fitingů, závěsů</t>
  </si>
  <si>
    <t>Pol148</t>
  </si>
  <si>
    <t>Potrubí ocelové pozinkované DN 50 venkovní izolované s topným kabelem 230V, včetně spojek, fitingů, závěsů</t>
  </si>
  <si>
    <t>Pol114</t>
  </si>
  <si>
    <t>Potrubí ocelové pozinkované DN 40, včetně spojek, fitingů, závěsů</t>
  </si>
  <si>
    <t>Pol115</t>
  </si>
  <si>
    <t>Potrubí ocelové pozinkované DN 20, včetně spojek, fitingů, závěsů</t>
  </si>
  <si>
    <t>Pol149</t>
  </si>
  <si>
    <t>Ventil DN 50, včetně napojení odbočky na stávající potrubí hydrantu vnitřní</t>
  </si>
  <si>
    <t>Poznámka k položce:_x000D_
Položky jsou dohledatelné: Technologické schéma, Půdorys 4.NP</t>
  </si>
  <si>
    <t>HLAVICE A ZAŘÍZENÍ</t>
  </si>
  <si>
    <t>Pol116</t>
  </si>
  <si>
    <t>Pěnový monitor FJ80 s elektrickým ovládáním 2 joyistic - oscilující</t>
  </si>
  <si>
    <t>Pol117</t>
  </si>
  <si>
    <t>Pěnidlo ICAO C 3% -15°C</t>
  </si>
  <si>
    <t>l</t>
  </si>
  <si>
    <t>Pol118</t>
  </si>
  <si>
    <t>Směšovač 3% 600 l/min včetně nádrže pěnidla</t>
  </si>
  <si>
    <t>Poznámka k položce:_x000D_
Položky jsou dohledatelné: Technologické schéma, Půdorys 3.NP</t>
  </si>
  <si>
    <t>Pol119</t>
  </si>
  <si>
    <t>Sklolaminátová nádrž 3,0 m3</t>
  </si>
  <si>
    <t>Pol120</t>
  </si>
  <si>
    <t>Tlakový spínač</t>
  </si>
  <si>
    <t>Pol121</t>
  </si>
  <si>
    <t>Hlásič průtoku</t>
  </si>
  <si>
    <t>Pol122</t>
  </si>
  <si>
    <t>Manometer 0-16 bar</t>
  </si>
  <si>
    <t>Pol123</t>
  </si>
  <si>
    <t>Kulový ventil DN65 PN16 závitový</t>
  </si>
  <si>
    <t>Pol124</t>
  </si>
  <si>
    <t>Kulový ventil DN80 PN16 závitový</t>
  </si>
  <si>
    <t>Pol125</t>
  </si>
  <si>
    <t>Kulový ventil DN40 PN16 závitový</t>
  </si>
  <si>
    <t>Pol126</t>
  </si>
  <si>
    <t>Kulový ventil DN20 PN16 závitový</t>
  </si>
  <si>
    <t>Pol127</t>
  </si>
  <si>
    <t>Zpětná klapka DN65 PN16 závitová</t>
  </si>
  <si>
    <t>Pol128</t>
  </si>
  <si>
    <t>Zpětná klapka DN50 PN16 závitová</t>
  </si>
  <si>
    <t>Pol129</t>
  </si>
  <si>
    <t>Filtr DN50 PN16 závitový</t>
  </si>
  <si>
    <t>Pol130</t>
  </si>
  <si>
    <t>Elektro ventil DN80 PN16 24V 30W</t>
  </si>
  <si>
    <t>Pol131</t>
  </si>
  <si>
    <t>Rozdelovač Ø80-2m , včetně odboček</t>
  </si>
  <si>
    <t>Pol132</t>
  </si>
  <si>
    <t>Ukotvení, zavěšení potrubí</t>
  </si>
  <si>
    <t>Pol133</t>
  </si>
  <si>
    <t>Drobný spojovací material</t>
  </si>
  <si>
    <t>ELEKTRO, ŘÍZENÍ</t>
  </si>
  <si>
    <t>Pol135</t>
  </si>
  <si>
    <t>Elektrické požární čerpadlo Q=600 l/min @10 bar, 30kW 380V, 50Hz</t>
  </si>
  <si>
    <t>Pol136</t>
  </si>
  <si>
    <t>Elektrická část vybavení a kabelových rozvodů silnoproudých a ovládacích</t>
  </si>
  <si>
    <t>Poznámka k položce:_x000D_
Položky jsou dohledatelné: Technologické schéma, Půdorys 1.PP, 3.NP, 4.NP</t>
  </si>
  <si>
    <t>Pol137</t>
  </si>
  <si>
    <t>Montáž systému</t>
  </si>
  <si>
    <t>Pol138</t>
  </si>
  <si>
    <t>Napuštění a proplach systému</t>
  </si>
  <si>
    <t>Pol139</t>
  </si>
  <si>
    <t>Tlakové zkoušky</t>
  </si>
  <si>
    <t>Pol105a</t>
  </si>
  <si>
    <t>Zkouška hasícího systému za účasti provozovatele heliportu a ÚCL, včetně následného doplnění pěny</t>
  </si>
  <si>
    <t>-1321593902</t>
  </si>
  <si>
    <t>Pol140</t>
  </si>
  <si>
    <t>Uvedení do provozu</t>
  </si>
  <si>
    <t>Pol142</t>
  </si>
  <si>
    <t>Označení, štítkování</t>
  </si>
  <si>
    <t>Pol143</t>
  </si>
  <si>
    <t>Vyhotovení prostupů, zpětné zapravení , požární prostupy</t>
  </si>
  <si>
    <t>Pol144</t>
  </si>
  <si>
    <t>Doprava</t>
  </si>
  <si>
    <t>Pol145</t>
  </si>
  <si>
    <t>OPN</t>
  </si>
  <si>
    <t>D5 - Technologie</t>
  </si>
  <si>
    <t>D4 - D4</t>
  </si>
  <si>
    <t xml:space="preserve">    D1 -  Technologie</t>
  </si>
  <si>
    <t xml:space="preserve">    D2 - Letecká radiostanice RCOM pro Velín DN</t>
  </si>
  <si>
    <t xml:space="preserve">    D3 - Ostatní</t>
  </si>
  <si>
    <t xml:space="preserve"> Technologie</t>
  </si>
  <si>
    <t>Pol1</t>
  </si>
  <si>
    <t>D+M Napájecí rozvaděč paralelního rozvodu TRP.1.B / 2,8kVA / 230V pro napájení a ovládání technologie heliportu podle blokového schéma a technické zprávy, včetně příslušenství, včetně rozhranní RS-485 pro dálkové ovládání / monitorivání</t>
  </si>
  <si>
    <t>Poznámka k položce:_x000D_
Poznámka k položce: Položky jsou dohledatelné: Technická zpráva, Blokové schéma, Půdorys 3.NP</t>
  </si>
  <si>
    <t>Pol2</t>
  </si>
  <si>
    <t>D+M Tablo dálkového ovládání a monitorováníní, včetně software, referenční výrobek Transcon: Grafický panel GP (dotykový display MT8150XE 15“) dálkového ovládání na bázi systému AMS zabudovaný do PS skříně v provedení s instalací na zeď, předpokládané rozměry jsou 150-200 x 400 x 600 (H x V x D), komunikační rozhranní RS-485</t>
  </si>
  <si>
    <t>Poznámka k položce:_x000D_
Položky jsou dohledatelné: Technická zpráva, Blokové schéma, Půdorys 1.PP</t>
  </si>
  <si>
    <t>Pol3</t>
  </si>
  <si>
    <t>D+M Rádiové dálkové ovládání světelných zařízení heliportu pomocí standardního palubního vysílače, typ HRC-02 vč. příslušenství (VHF anténa 118-137 MHz, koaxiální kabel 50 ohm bezhalogenové oheň nešířící - délka do 50 m, 4x konektor, 1x zemnící přípravek), uzemnění</t>
  </si>
  <si>
    <t>Poznámka k položce:_x000D_
Položky jsou dohledatelné: Technická zpráva, Blokové schéma, Půdorys 3.NP</t>
  </si>
  <si>
    <t>Pol4</t>
  </si>
  <si>
    <t>D+M Výložník pro VHF anténu, viz příloha D5 číslo 15</t>
  </si>
  <si>
    <t>Poznámka k položce:_x000D_
Položky jsou dohledatelné: Půdorys 4.NP, 5.NP</t>
  </si>
  <si>
    <t>Pol5</t>
  </si>
  <si>
    <t>D+M Maják heliportu: řídící jednotka zábleskového majáku TLB1.CU.R (komunikace RS485), heliportové nadzemní všesměrové LED zábleskové návěstidlo (bílé) TLB1-H.LE, systémový kabel BETAFLAM 145 C-FLEX 7G1,5 (fire retardant, low smoke fume, zero halogene) do max 30m na jedné straně okonektorovaný a druhá strana bude volně připojitelná do řídící jednotky, zemnící přípravek stínění kabelu, včetně instatačního příslušenství</t>
  </si>
  <si>
    <t>Poznámka k položce:_x000D_
Položky jsou dohledatelné: Technická zpráva, Blokové schéma, Půdorys 3.NP, 4.NP, Střecha</t>
  </si>
  <si>
    <t>Pol6</t>
  </si>
  <si>
    <t>D+M Trojnožka pro maják jeliportu (instalace na plochou střechu), včetne 6 ks betonová dlaždice 600x600x60 mm, 3 ks podložka pod betonové dlaždice (lepenka, guma nebo plast), viz příloha D5 číslo 14</t>
  </si>
  <si>
    <t>Poznámka k položce:_x000D_
Položky jsou dohledatelné: Půdorys 4.NP, Střecha</t>
  </si>
  <si>
    <t>Pol7</t>
  </si>
  <si>
    <t>D+M Vizuální ukazatel směru a rychlosti větru TWI 10.H.3.O.1 h-3500 (HELIPORT), včetně s LED osvětlením větrného kužele a překážkovým návěstidlem, napájení 230 V AC a ukončení svorkovnicovou skříňkou bez soumrakového čidla</t>
  </si>
  <si>
    <t>Pol8</t>
  </si>
  <si>
    <t>D+M Zapuštěné návěstidlo TLOF 8" všesměrové, barva zelená, 230V/14VA, LED, referenční výrobek TLI420-TLOF-G-P1</t>
  </si>
  <si>
    <t>Poznámka k položce:_x000D_
Položky jsou dohledatelné: Technická zpráva, Blokové schéma, Půdorys 4.NP</t>
  </si>
  <si>
    <t>Pol9</t>
  </si>
  <si>
    <t>D+M Zapuštěné návěstidlo FPAG 8" všesměrové, barva bílá, 230V/25VA, LED, referenční výrobek TLI420-FPAG-W-P1</t>
  </si>
  <si>
    <t>Pol10</t>
  </si>
  <si>
    <t>D+M Základna 8" pro zapuštěné návěstidlo, vodotěsná, 1x Pg 16 boční vývod, referenční výrobek 002 562, včetně těsnění, včetně přípravku pro zalévání</t>
  </si>
  <si>
    <t>Poznámka k položce:_x000D_
Položky jsou dohledatelné: Technická zpráva, Blokové schéma, Půdorys 4.NP, Detaily instalace</t>
  </si>
  <si>
    <t>Pol11</t>
  </si>
  <si>
    <t>D+M Základna 8" pro zapuštěné návěstidlo, vodotěsná, 2x Pg 16 boční vývod 180°, referenční výrobek 002 562 (upravená pro 2 vývody), včetně těsnění, včetně přípravku pro zalévání</t>
  </si>
  <si>
    <t>Pol12</t>
  </si>
  <si>
    <t>D+M Základna 8" pro zapuštěné návěstidlo s krycím víkem (TIC1-8) a prostupy pro kabely, vodotěsná, 2x Pg 16 boční vývod 180°, 3x Pg 16 prostup víkem shora, včetně těsnění, včetně přípravku pro zalévání</t>
  </si>
  <si>
    <t>Pol13</t>
  </si>
  <si>
    <t>D+M Zalévací hmota pro lepení základny zapuštěných návěstidel, referenční výrobek: Possehl, SRN: dvousložkový tmel TM 9910 (pro lepení základny)</t>
  </si>
  <si>
    <t>Poznámka k položce:_x000D_
Výpočet výměry: 8*(2+32+1)</t>
  </si>
  <si>
    <t>Pol14</t>
  </si>
  <si>
    <t>D+M Optická jednotka APAPI 2x100W (referenční výrobek TP90-APAPI), včetně žárovek, nosné konstrukce a instalačního příslušenství, včetně nastavení (přístrojů pro nastavení)</t>
  </si>
  <si>
    <t>Pol15</t>
  </si>
  <si>
    <t>D+M Izolační transformátor KRVS540 100 W, 230V / 15,2V</t>
  </si>
  <si>
    <t>Pol16</t>
  </si>
  <si>
    <t>Venkovní rozvaděč pro 4ks transformátorů KRVS 540, včetně příslušenství pro upevnění na stěnu</t>
  </si>
  <si>
    <t>Pol17</t>
  </si>
  <si>
    <t>D+M Noční překážkové návěstidlo LED nízké svítivosti, typ B, barva červěná, referenční výrobek ML 125-OB-P0-R (provedení pro připojení napájení přes svorkovnici v návěstidle)</t>
  </si>
  <si>
    <t>Poznámka k položce:_x000D_
Položky jsou dohledatelné: Technická zpráva, Půdorys 4.NP, 5.NP</t>
  </si>
  <si>
    <t>Pol18</t>
  </si>
  <si>
    <t>D+M Úchyt nočního překážkového návěstidla (instalace na plochou střechu): - Al stožárek průměr 60 mm, délka cca 1300 mm (např. Transcon objednávací kód 001 400) - Víko na beton (např. Transcon objednávací kód 460-033) - Spojka (např. Transcon objednávací kód 001 057) - Betonová dlaždice 600x600x60 mm - 2 ks - Podložka pod betonové dlaždice (lepenka, guma nebo plast) - Spojovací materiál - Vytvoření boční kabelové průchodky stožárkem pro napájecí kabel NN</t>
  </si>
  <si>
    <t>Pol19</t>
  </si>
  <si>
    <t>D+M Úchyt nočního překážkového návěstidla (instalace na atiku), včetně instalačního příslušenství a spojovacího materiálu</t>
  </si>
  <si>
    <t>Pol20</t>
  </si>
  <si>
    <t>D+M Rozvaděčová skříň RSPD1, včetně přepěťových ochran, instalačního příslušenství, venkovní rozvodné skříňky (instalace na stěnu) a uzemnění: - 1ks Přepěťová ochrana NN typ1 25kA/pól (LPL1 – 100kA, rozhraní zón LPZ 0–LPZ 1), 3-fázový systém TN-S (zapojení 4+0) - pro kabel WDI - 2ks Přepěťová ochrana NN typ1 50kA/pól (LPL1 – 100kA, rozhraní zón LPZ 0–LPZ 1), 1-fázový systém TN-S (zapojení 2+0) - pro kabel NPZ, pro NN kabel majáku - 1ks Přepěťová ochrana slaboproudá pro rozhraní RS-485 - pro komunikační kabel majáku - 1ks Koaxiální přepěťová ochrana s držákem např. HX-090 N50 - rádiové ovládání - Venkovní nástěnná instalační skříňka s příslušenstvím</t>
  </si>
  <si>
    <t>Pol21</t>
  </si>
  <si>
    <t>D+M Jistící rozvaděčová skříň vývodů RSPD2 s 2x přepěťovou ochranou NN typ1 (LPL1 – 100kA, rozhraní zón LPZ 0–LPZ 1), 1-fázový systém IT soustava (zapojení 2+1), pojistkové jištění 3x vývod, včetně venkovní rozvodné skříňky (instalace na stěnu) a uzemnění (pro kabely napájení návěstidel TLOF, FPAG, APAPI) referenční výrobek: - 4ks Saltek FLP-SG50 V/1 - 2ks Saltek FLP-100N VS NPE - 3ks Pojistkový odpojovač 2P - 6ks Pojistka 6A gG - Venkovní nástěnná instalační skříňka s příslušenstvím</t>
  </si>
  <si>
    <t>Pol22</t>
  </si>
  <si>
    <t>D+M Konektor FAA L-823 style 12 (zásuvka)</t>
  </si>
  <si>
    <t>Poznámka k položce:_x000D_
Položky jsou dohledatelné: Technická zpráva, Blokové schéma</t>
  </si>
  <si>
    <t>Pol23</t>
  </si>
  <si>
    <t>D+M Konektor FAA L-823 style 5 (vidlice)</t>
  </si>
  <si>
    <t>Pol24</t>
  </si>
  <si>
    <t>D+M KDCV.P2R rozdvojka</t>
  </si>
  <si>
    <t>Pol25</t>
  </si>
  <si>
    <t>D+M Kabel silový H07RN-F 2x2,5</t>
  </si>
  <si>
    <t>Poznámka k položce:_x000D_
Výpočet výměry: 120+75+65+210+15+20</t>
  </si>
  <si>
    <t>Pol26</t>
  </si>
  <si>
    <t>D+M Kabel silový CYKY 5Cx2,5</t>
  </si>
  <si>
    <t>Poznámka k položce:_x000D_
Výpočet výměry: ZAOKR.NAHORU((10+10+10+15+5+5)*1,3;1)</t>
  </si>
  <si>
    <t>Pol27</t>
  </si>
  <si>
    <t>D+M Kabel silový CYKY 3Cx2,5</t>
  </si>
  <si>
    <t>Poznámka k položce:_x000D_
Výpočet výměry: 56+ZAOKR.NAHORU((10+10+10+7+20+5+5+5)*1,3;1)</t>
  </si>
  <si>
    <t>Pol28</t>
  </si>
  <si>
    <t>D+M Kabel silový CYKY 2Dx4</t>
  </si>
  <si>
    <t>Poznámka k položce:_x000D_
Výpočet výměry: 1*20</t>
  </si>
  <si>
    <t>Pol29</t>
  </si>
  <si>
    <t>D+M Kabel silový CYA 25 zž (uzemnění)</t>
  </si>
  <si>
    <t>Poznámka k položce:_x000D_
Výpočet výměry: 1*25</t>
  </si>
  <si>
    <t>Pol30</t>
  </si>
  <si>
    <t>D+M Kabel silový CY 6 zž (uzemnění)</t>
  </si>
  <si>
    <t>Poznámka k položce:_x000D_
Výpočet výměry: 1*320</t>
  </si>
  <si>
    <t>Pol31</t>
  </si>
  <si>
    <t>D+M Kabel sdělovací SFTP 4x2x0,5 B2cas1d1a1</t>
  </si>
  <si>
    <t>Poznámka k položce:_x000D_
Výpočet výměry: ZAOKR.NAHORU((10+90+14+5+5)*1,3;1)</t>
  </si>
  <si>
    <t>Pol32</t>
  </si>
  <si>
    <t>D+M Kabel sdělovací SFTP 4x2x0,5 venkovní, ÚV odolný</t>
  </si>
  <si>
    <t>Poznámka k položce:_x000D_
Výpočet výměry: ZAOKR.NAHORU((10+10+8+5+5+5)*1,3;1)</t>
  </si>
  <si>
    <t>Pol33</t>
  </si>
  <si>
    <t>D+M Soubor propojovací kabeláže ovládání technologie heliportu mezi TRP.1.B a HRC-01, včetně konektorů</t>
  </si>
  <si>
    <t>Pol34</t>
  </si>
  <si>
    <t>D+M Trasa kabelů uvnitř objektů - plastová instalační lišta</t>
  </si>
  <si>
    <t>Poznámka k položce:_x000D_
Výpočet výměry:  90+6+9+4+30</t>
  </si>
  <si>
    <t>Pol35</t>
  </si>
  <si>
    <t>D+M Venkovní trasa kabelů po ploché střeše - plechový žárově zinkovaný kabelový žlab 50x100mm s víkem, včetně spojovacího materiálu a instalačních podložek</t>
  </si>
  <si>
    <t>Poznámka k položce:_x000D_
Výpočet výměry: 27</t>
  </si>
  <si>
    <t>Pol36</t>
  </si>
  <si>
    <t>D+M Venkovní trasa kabelů po stěně - plechový žárově zinkovaný kabelový žlab 50x100mm s víkem, včetně spojovacího materiál</t>
  </si>
  <si>
    <t>Poznámka k položce:_x000D_
Výpočet výměry: 7+45+9+10+10</t>
  </si>
  <si>
    <t>Pol37</t>
  </si>
  <si>
    <t>D+M Venkovní trasa kabelů po ploše heliportu - plechový žárově zinkovaný kabelový žlab 50x100mm s víkem, včetně spojovacího materiálu</t>
  </si>
  <si>
    <t>Poznámka k položce:_x000D_
Výpočet výměry: 6</t>
  </si>
  <si>
    <t>Pol38</t>
  </si>
  <si>
    <t>D+M Venkovní trasa kabelů po ploché střeše - UV a mechanicky odolná kabelová chránička prům 25 mm, včetně spojovacího materiálu a instalačních podložek / úchytů</t>
  </si>
  <si>
    <t>Poznámka k položce:_x000D_
Výpočet výměry: 15</t>
  </si>
  <si>
    <t>Pol39</t>
  </si>
  <si>
    <t>Uzemnění</t>
  </si>
  <si>
    <t>Poznámka k položce:_x000D_
Výpočet výměry: 35+2+6+5+1</t>
  </si>
  <si>
    <t>Pol40</t>
  </si>
  <si>
    <t>Kabelový prostup (stěnou, stropem, podlahou)</t>
  </si>
  <si>
    <t>Poznámka k položce:_x000D_
Položky jsou dohledatelné: Technická zpráva, Blokové schéma, Půdorys 1.PP, 3.NP, 4.NP</t>
  </si>
  <si>
    <t>Pol41</t>
  </si>
  <si>
    <t>Demontáž a opětovná instalace kazetového podhledu</t>
  </si>
  <si>
    <t>Poznámka k položce:_x000D_
Položky jsou dohledatelné: Technická zpráva, Blokové schéma, Půdorys 1.PP, 3.NP</t>
  </si>
  <si>
    <t>Pol42</t>
  </si>
  <si>
    <t>Instalace sdělovacího kabelu v stávající kabelové stoupačce - vyvázání sdělovacího kabelu plastovou stahovací páskou</t>
  </si>
  <si>
    <t>Pol43</t>
  </si>
  <si>
    <t>D+M Požární ucpávka</t>
  </si>
  <si>
    <t>Letecká radiostanice RCOM pro Velín DN</t>
  </si>
  <si>
    <t>Pol173</t>
  </si>
  <si>
    <t>D+M Letecká radiostanice 118-136MHz vozidlová (mobilní) vysílačka, využitelná i jako základnová radiostanice. Výkonný reproduktor, instalační držák, ruční mikrofon s klipsem, napájecí kabel. Podsvícené klávesy a displej. Napájení 12 V, kanálový krok 8.33 kHz. Referenční výrobek: Icom IC-A120E</t>
  </si>
  <si>
    <t>Poznámka k položce:_x000D_
Položky jsou dohledatelné: Technická zpráva, Blokové schéma radiostanice, Půdorys 1.PP</t>
  </si>
  <si>
    <t>Pol174</t>
  </si>
  <si>
    <t>D+M Stolní spínaný síťový zdroj 115-230 V AC/13.8 V DC, 10 A, referenční výrobek: SEC-1212G</t>
  </si>
  <si>
    <t>Pol175</t>
  </si>
  <si>
    <t>D+M Montážní kryt pro radiostanici a napájecí zdroj, referenční výrobek Salmex 12333-I</t>
  </si>
  <si>
    <t>Poznámka k položce:_x000D_
Položky jsou dohledatelné: Technická zpráva, Blokové schéma radiostanice</t>
  </si>
  <si>
    <t>Pol176</t>
  </si>
  <si>
    <t>D+M VHF anténa pro letecké pásmo, referenční výrobek GPA 108-136</t>
  </si>
  <si>
    <t>Poznámka k položce:_x000D_
Položky jsou dohledatelné: Technická zpráva, Blokové schéma radiostanice, Půdorys 5.NP</t>
  </si>
  <si>
    <t>Pol177</t>
  </si>
  <si>
    <t>D+M Výložník pro anténu</t>
  </si>
  <si>
    <t>Poznámka k položce:_x000D_
Položky jsou dohledatelné: Detaily instalace, Půdorys 5.NP</t>
  </si>
  <si>
    <t>Pol178</t>
  </si>
  <si>
    <t>D+M koaxiální kabel RG 213</t>
  </si>
  <si>
    <t>Poznámka k položce:_x000D_
Výpočet výměry: ((10+5+6*3,5)+32+5+10+5+15)+1,2+0,8</t>
  </si>
  <si>
    <t>Pol179</t>
  </si>
  <si>
    <t>D+M koaxiální kabel RG 400</t>
  </si>
  <si>
    <t>Poznámka k položce:_x000D_
Výpočet výměry: 1*15</t>
  </si>
  <si>
    <t>Poznámka k položce:_x000D_
Výpočet výměry: (35+20+5+5+5+10)*1,2</t>
  </si>
  <si>
    <t>Pol180</t>
  </si>
  <si>
    <t>D+M Zemnící svorkovnice venkovní, včetně montážního příslušenství</t>
  </si>
  <si>
    <t>Poznámka k položce:_x000D_
Položky jsou dohledatelné: Technická zpráva, Blokové schéma radiostanice, Půdorys 1.PP, 3.NP, 5.NP</t>
  </si>
  <si>
    <t>Pol181</t>
  </si>
  <si>
    <t>D+M Zemnící přípravek pro koaxiální kabel RG 213, včetně montážního příslušenství a vulkanizační pásky</t>
  </si>
  <si>
    <t>Pol182</t>
  </si>
  <si>
    <t>D+M Koaxiální přepěťová ochrana včetně montážního držáku na zeď, referenční výrobek SALTEK HX230 N50</t>
  </si>
  <si>
    <t>Pol183</t>
  </si>
  <si>
    <t>D+M konektor N pro koaxiální kabel RG 213</t>
  </si>
  <si>
    <t>Poznámka k položce:_x000D_
Položky jsou dohledatelné: Blokové schéma radiostanice</t>
  </si>
  <si>
    <t>Pol184</t>
  </si>
  <si>
    <t>D+M konektor PL pro koaxiální kabel RG 213</t>
  </si>
  <si>
    <t>Pol185</t>
  </si>
  <si>
    <t>D+M konektor N pro koaxiální kabel RG 400</t>
  </si>
  <si>
    <t>Pol186</t>
  </si>
  <si>
    <t>D+M konektor PL pro koaxiální kabel RG 400</t>
  </si>
  <si>
    <t>Pol187</t>
  </si>
  <si>
    <t>D+M Kabelová úchytka nerezová s vložkou pro kabel RG 213 průměr 10 mm, včetně montážního příslušenství pro montáž na stěnu, referenční výrobek: úchtyka RSB-12 s vložkou RSB-38/12</t>
  </si>
  <si>
    <t>Poznámka k položce:_x000D_
Výpočet výměry: (10+5+6*3,5)*2+5</t>
  </si>
  <si>
    <t>Pol188</t>
  </si>
  <si>
    <t>Poznámka k položce:_x000D_
Položky jsou dohledatelné: Technická zpráva, Blokové schéma radiostanice, Půdorys 3.NP, 5.NP</t>
  </si>
  <si>
    <t>Pol189</t>
  </si>
  <si>
    <t>D+M Venkovní plastová ohebná UV odolná chránička průměr 25</t>
  </si>
  <si>
    <t>Poznámka k položce:_x000D_
Výpočet výměry: 14+8</t>
  </si>
  <si>
    <t>Pol190</t>
  </si>
  <si>
    <t>Poznámka k položce:_x000D_
Výpočet výměry:  (35+20+5+5+5)+5</t>
  </si>
  <si>
    <t>Pol191</t>
  </si>
  <si>
    <t>D+M doplnění jímače podle přílohy D5 číslo 13</t>
  </si>
  <si>
    <t>Poznámka k položce:_x000D_
Položky jsou dohledatelné: Půdorys 5.NP</t>
  </si>
  <si>
    <t>Pol192</t>
  </si>
  <si>
    <t>D+M Uzemnění kabelového žlabu (připojení na hromosvodovou soustavu)</t>
  </si>
  <si>
    <t>Pol193</t>
  </si>
  <si>
    <t>D+M Uzemnění výložníku pro anténu (připojení na hromosvodovou soustavu)</t>
  </si>
  <si>
    <t>Pol194</t>
  </si>
  <si>
    <t>Poznámka k položce:_x000D_
Položky jsou dohledatelné: Půdorys 2.PP, 1.PP</t>
  </si>
  <si>
    <t>Pol195</t>
  </si>
  <si>
    <t>Poznámka k položce:_x000D_
Položky jsou dohledatelné: 1.PP</t>
  </si>
  <si>
    <t>Pol196</t>
  </si>
  <si>
    <t>Instalace kabelu v stávající kabelové stoupačce - vyvázání sdělovacího kabelu plastovou stahovací páskou</t>
  </si>
  <si>
    <t>Pol197</t>
  </si>
  <si>
    <t>Poznámka k položce:_x000D_
Položky jsou dohledatelné: Technická zpráva, Půdorys 2.PP, 1.PP</t>
  </si>
  <si>
    <t>Pol198</t>
  </si>
  <si>
    <t>D+M výškové práce, montážní práce horolezeckou technikou</t>
  </si>
  <si>
    <t>Pol199</t>
  </si>
  <si>
    <t>Měření VF parametrů koaxiáního anténního napaječe</t>
  </si>
  <si>
    <t>Pol48</t>
  </si>
  <si>
    <t>Podružný materiál</t>
  </si>
  <si>
    <t>Pol49</t>
  </si>
  <si>
    <t>Pol50</t>
  </si>
  <si>
    <t>Pol51</t>
  </si>
  <si>
    <t>Provedení popisu a označení</t>
  </si>
  <si>
    <t>Poznámka k položce:_x000D_
Položky jsou dohledatelné: Technická zpráva</t>
  </si>
  <si>
    <t>Pol53</t>
  </si>
  <si>
    <t>Geodetické vytýčení stavby</t>
  </si>
  <si>
    <t>Poznámka k položce:_x000D_
Položky jsou dohledatelné: Technická zpráva, Vytyčovací výkres</t>
  </si>
  <si>
    <t>Pol54</t>
  </si>
  <si>
    <t>Dokumentace pro zkoušky provozní způsobilosti</t>
  </si>
  <si>
    <t>Pol55</t>
  </si>
  <si>
    <t>Výchozí revize, revizní zprávy</t>
  </si>
  <si>
    <t>Pol56</t>
  </si>
  <si>
    <t>Vizuální prohlídky a elektrické zkoušky</t>
  </si>
  <si>
    <t>Pol57</t>
  </si>
  <si>
    <t>Provozní zkouška</t>
  </si>
  <si>
    <t>Pol58</t>
  </si>
  <si>
    <t>Zkoušky provozní způsobilosti</t>
  </si>
  <si>
    <t>Pol59</t>
  </si>
  <si>
    <t>Geodetické zaměření skutečného provedení stavby</t>
  </si>
  <si>
    <t>Pol60</t>
  </si>
  <si>
    <t>Geodetické zaměření okolních překážek a RCOM antény Velín, včetně protokolu</t>
  </si>
  <si>
    <t>Pol62</t>
  </si>
  <si>
    <t>Dokumentace ochranných pásem se zákazem a omezením staveb, APAPI, VHF leteckých rádiových přijímačů a vysílačů (radiokuminikace RCOM Velín)</t>
  </si>
  <si>
    <t>Pol63</t>
  </si>
  <si>
    <t>Letové ověření</t>
  </si>
  <si>
    <t>Pol64</t>
  </si>
  <si>
    <t>Zaškolení obsluhy</t>
  </si>
  <si>
    <t>Pol65</t>
  </si>
  <si>
    <t>Návrh doplnění provozního řádu</t>
  </si>
  <si>
    <t>D6 - EPS</t>
  </si>
  <si>
    <t xml:space="preserve">D3 - </t>
  </si>
  <si>
    <t xml:space="preserve">    D1 - Zařízení a rozvody</t>
  </si>
  <si>
    <t xml:space="preserve">    D2 - Ostatní</t>
  </si>
  <si>
    <t>Pol44</t>
  </si>
  <si>
    <t>Opticko-kouřový hlásič, kompatibilní se stávajícím systémem</t>
  </si>
  <si>
    <t>Poznámka k položce:_x000D_
Položky jsou dohledatelné: Blokové schéma, Půdorys 3.NP</t>
  </si>
  <si>
    <t>Pol45</t>
  </si>
  <si>
    <t>Patice pro hlásiče, kompatibilní se stávajícím systémem</t>
  </si>
  <si>
    <t>Pol46</t>
  </si>
  <si>
    <t>Montáž automatického hlásiče</t>
  </si>
  <si>
    <t>Pol47</t>
  </si>
  <si>
    <t>Skříň tlačítkového hlásiče, kompatibilní se stávajícím systémem</t>
  </si>
  <si>
    <t>Pol200</t>
  </si>
  <si>
    <t>Elektronika tlačítka oddělovačem, kompatibilní se stávajícím systémem</t>
  </si>
  <si>
    <t>Pol150</t>
  </si>
  <si>
    <t>Montáž tlačítkového hlásiče</t>
  </si>
  <si>
    <t>Pol201</t>
  </si>
  <si>
    <t>Esserbus® koppler Alarmový (4/2), kompatibilní se stávajícím systémem</t>
  </si>
  <si>
    <t>Pol202</t>
  </si>
  <si>
    <t>Skříň pro koppler na omítku, šedá, kompatibilní se stávajícím systémem</t>
  </si>
  <si>
    <t>Pol153</t>
  </si>
  <si>
    <t>Montáž koppleru</t>
  </si>
  <si>
    <t>Pol203</t>
  </si>
  <si>
    <t>Externí síťový zdroj 2A/24VDC 17Ah EN 54-4</t>
  </si>
  <si>
    <t>Pol204</t>
  </si>
  <si>
    <t>Akumulátor 12V 17Ah</t>
  </si>
  <si>
    <t>Pol156</t>
  </si>
  <si>
    <t>Montáž zdroje</t>
  </si>
  <si>
    <t>Pol205</t>
  </si>
  <si>
    <t>Přepěťová ochrana, esserbus, ref. výr. 764733</t>
  </si>
  <si>
    <t>Pol206</t>
  </si>
  <si>
    <t>Montážní patice pro přepěťové ochrany</t>
  </si>
  <si>
    <t>Pol207</t>
  </si>
  <si>
    <t>Montáž svodiče bleskových proudů</t>
  </si>
  <si>
    <t>Pol208</t>
  </si>
  <si>
    <t>Krabička pro bleskojistky</t>
  </si>
  <si>
    <t>Pol209</t>
  </si>
  <si>
    <t>Montáž krabice pro bleskojistky</t>
  </si>
  <si>
    <t>Pol210</t>
  </si>
  <si>
    <t>Kabel sdělovací stíněný 1x2x0,8, B2cas1d1</t>
  </si>
  <si>
    <t>Pol211</t>
  </si>
  <si>
    <t>Kabel sdělovací stíněný 1x2x0,8 P15R,  B2cas1d1, ref.výr. JXFE-V FE180/P30-90-R</t>
  </si>
  <si>
    <t>Pol159</t>
  </si>
  <si>
    <t>Montáž sdělovacího kabelu</t>
  </si>
  <si>
    <t>Pol212</t>
  </si>
  <si>
    <t>Dodávka: Silový kabel 2x1,5, B2ca s1d1a1</t>
  </si>
  <si>
    <t>Pol161</t>
  </si>
  <si>
    <t>Montáž silového kabelu</t>
  </si>
  <si>
    <t>Pol213</t>
  </si>
  <si>
    <t>Příchytky 6710</t>
  </si>
  <si>
    <t>Pol163</t>
  </si>
  <si>
    <t>Montáž příchytky</t>
  </si>
  <si>
    <t>Pol214</t>
  </si>
  <si>
    <t>Kabelový žlab celokovový, 60x50, včetné víka a montážního materiálu</t>
  </si>
  <si>
    <t>Pol215</t>
  </si>
  <si>
    <t>Montáž kabelového žlabu</t>
  </si>
  <si>
    <t>Pol164</t>
  </si>
  <si>
    <t>Požární utěsnění prostupů - specifikace dle PD PBŘ</t>
  </si>
  <si>
    <t>Pol165</t>
  </si>
  <si>
    <t>Popis kabelů vč. kabelových štítků, značení trasy</t>
  </si>
  <si>
    <t>Pol166</t>
  </si>
  <si>
    <t>Programování a nastavení systému - finální Komplexní / Individuální zkoušky, zkušební provoz - odzkoušení celého systému</t>
  </si>
  <si>
    <t>Pol167</t>
  </si>
  <si>
    <t>Zhotovení grafických podkladů - map</t>
  </si>
  <si>
    <t>Pol168</t>
  </si>
  <si>
    <t>Zhotovení grafických symbolů</t>
  </si>
  <si>
    <t>Pol169</t>
  </si>
  <si>
    <t>Součinnost IT specialisty uživatele</t>
  </si>
  <si>
    <t>Pol170</t>
  </si>
  <si>
    <t>Práce technika / specialisty</t>
  </si>
  <si>
    <t>Pol171</t>
  </si>
  <si>
    <t>Přípravné práce</t>
  </si>
  <si>
    <t>Pol172</t>
  </si>
  <si>
    <t>SW práce</t>
  </si>
  <si>
    <t>Pol88</t>
  </si>
  <si>
    <t>Pol90</t>
  </si>
  <si>
    <t>Pol91</t>
  </si>
  <si>
    <t>Pol93</t>
  </si>
  <si>
    <t>Pol94</t>
  </si>
  <si>
    <t>D7 - Slaboproud</t>
  </si>
  <si>
    <t>D3 - D3</t>
  </si>
  <si>
    <t xml:space="preserve">    D1 - Zažízení a rozvody</t>
  </si>
  <si>
    <t xml:space="preserve">    D2 - Oatatní</t>
  </si>
  <si>
    <t>Zažízení a rozvody</t>
  </si>
  <si>
    <t>Pol66</t>
  </si>
  <si>
    <t>D+M Venkovní pohyblivá PTZ kamera IP s IR přísvitem, včetně zdroje, krytu, výložníku (rohová montáž) a instalačního příslušenství, montáž kanery, nastavení kamery, zařízení musí být kompatibilní se stávajícím systém.</t>
  </si>
  <si>
    <t>Pol67</t>
  </si>
  <si>
    <t>D+M Mediakonvertor optika SM / Ethernet, včetně napájecího zdroje a instalačního příslušenství</t>
  </si>
  <si>
    <t>Pol68</t>
  </si>
  <si>
    <t>D+M Metalický patchcord Ethernet, délka do 1 m</t>
  </si>
  <si>
    <t>Poznámka k položce:_x000D_
Položky jsou dohledatelné: Blokové schéma</t>
  </si>
  <si>
    <t>Pol69</t>
  </si>
  <si>
    <t>D+M Optický mikrokabel 12 vl. SM 9/125 v provedení LSOH s třídou reakce na oheň B2ca s1 d1 a1</t>
  </si>
  <si>
    <t>Poznámka k položce:_x000D_
Výpočet výměry: 46+49+4*10+4*5</t>
  </si>
  <si>
    <t>Pol70</t>
  </si>
  <si>
    <t>D+M Tenkostěnná mikrotrubička v provedení se sníženou hořlavostí a bez halogenů (LSHF)</t>
  </si>
  <si>
    <t>Poznámka k položce:_x000D_
Výpočet výměry: (2*(10,5+2)+13+3)*1,1+0,9</t>
  </si>
  <si>
    <t>Pol71</t>
  </si>
  <si>
    <t>D+M Tlustostěnná mikrotrubičky v provedení se sníženou hořlavostí a bez halogenů (LSHF)</t>
  </si>
  <si>
    <t>Poznámka k položce:_x000D_
Výpočet výměry: (27+9+8)*1,1+0,6</t>
  </si>
  <si>
    <t>Pol72</t>
  </si>
  <si>
    <t>D+M Redukční spojka mikrotrubičky</t>
  </si>
  <si>
    <t>Pol73</t>
  </si>
  <si>
    <t>D+M Koncovka mikrotrubičky tenkostěnné</t>
  </si>
  <si>
    <t>Pol74</t>
  </si>
  <si>
    <t>D+M Koncovka mikrotrubičky tlustostěnné</t>
  </si>
  <si>
    <t>Pol75</t>
  </si>
  <si>
    <t>D+M Komletní 19" optický patchpanel 1U barva černá, 24x konektor LC/PC-duplex SM (pro ukončení až 48 vláken, volné pozice zaslepit), včetně opt. kazet a instalačního příslušenství</t>
  </si>
  <si>
    <t>Pol76</t>
  </si>
  <si>
    <t>D+M Optický pigtail SM a konektorem LC/PC</t>
  </si>
  <si>
    <t>Pol77</t>
  </si>
  <si>
    <t>D+M 19" vyvazovací panel, barva černá, včetně instalačního příslušenství</t>
  </si>
  <si>
    <t>Pol78</t>
  </si>
  <si>
    <t>D+M 19" police, barva černá, včetně instalačního příslušenství</t>
  </si>
  <si>
    <t>Pol79</t>
  </si>
  <si>
    <t>D+M Optický konektor SM pro přímou instalaci na kabel, typ konektoru kompatibilní s mediakonvertorem, instalace v krytu kamery CCTV</t>
  </si>
  <si>
    <t>Pol80</t>
  </si>
  <si>
    <t>D+M Optický konektor SM pro přímou instalaci na kabel, typ konektoru kompatibilní s mediakonvertorem, instalace v NN / MaR rozvaděči</t>
  </si>
  <si>
    <t>Pol81</t>
  </si>
  <si>
    <t>D+M Držáku rezervy optických kabelů, instalace na stěnu</t>
  </si>
  <si>
    <t>Poznámka k položce:_x000D_
Poznámka k položce: Položky jsou dohledatelné: Technická zpráva (instalace v 1.PP, místnost D.F.01.79)</t>
  </si>
  <si>
    <t>Pol82</t>
  </si>
  <si>
    <t>D+M Provedení optického sváru (svár optického vlákna SM, včetně ochrany svárů, manipulace s materiálem, dodávka pigtailu není součástí)</t>
  </si>
  <si>
    <t>vl.</t>
  </si>
  <si>
    <t>Poznámka k položce:_x000D_
Výpočet výměry: 24+4+4</t>
  </si>
  <si>
    <t>Pol83</t>
  </si>
  <si>
    <t>D+M Optický patchcord duplexní do 1 m (konektor LC-duplex, konektor dle mediakonvertoru), instalace v rozvaděči DR F01</t>
  </si>
  <si>
    <t>Pol84</t>
  </si>
  <si>
    <t>Popis trvanlivý a odolný proti poškrábání, vodě a UV, vložený do plastových krytek, popis kabelů (po 10 m), konektorů, rozvaděčů dle bližší specifikace v TZ</t>
  </si>
  <si>
    <t>Pol85</t>
  </si>
  <si>
    <t>Měření optického kabelu, komplexní měření (PM+OTDR dvě vlnové délky), zpracování měřících protokolů</t>
  </si>
  <si>
    <t>Poznámka k položce:_x000D_
Výpočet výměry: 4+4</t>
  </si>
  <si>
    <t>Pol86</t>
  </si>
  <si>
    <t>D+M Vnitřní trasa kabelů uvnitř objektů - plastová instalační lišta</t>
  </si>
  <si>
    <t>Poznámka k položce:_x000D_
Položky jsou dohledatelné: Půdorys 3.NP, 4.NP</t>
  </si>
  <si>
    <t>Pol87</t>
  </si>
  <si>
    <t>D+M Venkovní trasa kabelů uvnitř objektů - plastová instalační lišta ÚV odolná</t>
  </si>
  <si>
    <t>Poznámka k položce:_x000D_
Položky jsou dohledatelné: Půdorys 1.PP, 3.NP, 4.NP</t>
  </si>
  <si>
    <t>Poznámka k položce:_x000D_
Položky jsou dohledatelné: Půdorys 1.PP</t>
  </si>
  <si>
    <t>Instalace sdělovacího kabelu v stávající kabelové stoupačce - vyvázání plastovou stahovací páskou</t>
  </si>
  <si>
    <t>Poznámka k položce:_x000D_
Položky jsou dohledatelné: Půdorys 1.PP, 3.NP</t>
  </si>
  <si>
    <t>Pol89</t>
  </si>
  <si>
    <t>Oatatní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</si>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</sst>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left" vertical="top" wrapText="1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67" fontId="39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0" fillId="0" borderId="0" xfId="0" applyAlignment="1"/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094203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53961113" TargetMode="External"/><Relationship Id="rId21" Type="http://schemas.openxmlformats.org/officeDocument/2006/relationships/hyperlink" Target="https://podminky.urs.cz/item/CS_URS_2024_02/941112821" TargetMode="External"/><Relationship Id="rId42" Type="http://schemas.openxmlformats.org/officeDocument/2006/relationships/hyperlink" Target="https://podminky.urs.cz/item/CS_URS_2024_02/713131141" TargetMode="External"/><Relationship Id="rId47" Type="http://schemas.openxmlformats.org/officeDocument/2006/relationships/hyperlink" Target="https://podminky.urs.cz/item/CS_URS_2024_02/767995113" TargetMode="External"/><Relationship Id="rId63" Type="http://schemas.openxmlformats.org/officeDocument/2006/relationships/hyperlink" Target="https://podminky.urs.cz/item/CS_URS_2024_02/777131111" TargetMode="External"/><Relationship Id="rId68" Type="http://schemas.openxmlformats.org/officeDocument/2006/relationships/hyperlink" Target="https://podminky.urs.cz/item/CS_URS_2024_02/783314101" TargetMode="External"/><Relationship Id="rId2" Type="http://schemas.openxmlformats.org/officeDocument/2006/relationships/hyperlink" Target="https://podminky.urs.cz/item/CS_URS_2024_02/311361821" TargetMode="External"/><Relationship Id="rId16" Type="http://schemas.openxmlformats.org/officeDocument/2006/relationships/hyperlink" Target="https://podminky.urs.cz/item/CS_URS_2024_02/468101322" TargetMode="External"/><Relationship Id="rId29" Type="http://schemas.openxmlformats.org/officeDocument/2006/relationships/hyperlink" Target="https://podminky.urs.cz/item/CS_URS_2024_02/971033651" TargetMode="External"/><Relationship Id="rId11" Type="http://schemas.openxmlformats.org/officeDocument/2006/relationships/hyperlink" Target="https://podminky.urs.cz/item/CS_URS_2024_02/612135001" TargetMode="External"/><Relationship Id="rId24" Type="http://schemas.openxmlformats.org/officeDocument/2006/relationships/hyperlink" Target="https://podminky.urs.cz/item/CS_URS_2024_02/949211811" TargetMode="External"/><Relationship Id="rId32" Type="http://schemas.openxmlformats.org/officeDocument/2006/relationships/hyperlink" Target="https://podminky.urs.cz/item/CS_URS_2024_02/977151127" TargetMode="External"/><Relationship Id="rId37" Type="http://schemas.openxmlformats.org/officeDocument/2006/relationships/hyperlink" Target="https://podminky.urs.cz/item/CS_URS_2024_02/997013509" TargetMode="External"/><Relationship Id="rId40" Type="http://schemas.openxmlformats.org/officeDocument/2006/relationships/hyperlink" Target="https://podminky.urs.cz/item/CS_URS_2024_02/712811115" TargetMode="External"/><Relationship Id="rId45" Type="http://schemas.openxmlformats.org/officeDocument/2006/relationships/hyperlink" Target="https://podminky.urs.cz/item/CS_URS_2024_02/767163121" TargetMode="External"/><Relationship Id="rId53" Type="http://schemas.openxmlformats.org/officeDocument/2006/relationships/hyperlink" Target="https://podminky.urs.cz/item/CS_URS_2024_02/771111011" TargetMode="External"/><Relationship Id="rId58" Type="http://schemas.openxmlformats.org/officeDocument/2006/relationships/hyperlink" Target="https://podminky.urs.cz/item/CS_URS_2024_02/781111011" TargetMode="External"/><Relationship Id="rId66" Type="http://schemas.openxmlformats.org/officeDocument/2006/relationships/hyperlink" Target="https://podminky.urs.cz/item/CS_URS_2024_02/998777102" TargetMode="External"/><Relationship Id="rId5" Type="http://schemas.openxmlformats.org/officeDocument/2006/relationships/hyperlink" Target="https://podminky.urs.cz/item/CS_URS_2024_02/346244381" TargetMode="External"/><Relationship Id="rId61" Type="http://schemas.openxmlformats.org/officeDocument/2006/relationships/hyperlink" Target="https://podminky.urs.cz/item/CS_URS_2024_02/781492111" TargetMode="External"/><Relationship Id="rId19" Type="http://schemas.openxmlformats.org/officeDocument/2006/relationships/hyperlink" Target="https://podminky.urs.cz/item/CS_URS_2024_02/941112121" TargetMode="External"/><Relationship Id="rId14" Type="http://schemas.openxmlformats.org/officeDocument/2006/relationships/hyperlink" Target="https://podminky.urs.cz/item/CS_URS_2024_02/612321121" TargetMode="External"/><Relationship Id="rId22" Type="http://schemas.openxmlformats.org/officeDocument/2006/relationships/hyperlink" Target="https://podminky.urs.cz/item/CS_URS_2024_02/949211111" TargetMode="External"/><Relationship Id="rId27" Type="http://schemas.openxmlformats.org/officeDocument/2006/relationships/hyperlink" Target="https://podminky.urs.cz/item/CS_URS_2024_02/953961114" TargetMode="External"/><Relationship Id="rId30" Type="http://schemas.openxmlformats.org/officeDocument/2006/relationships/hyperlink" Target="https://podminky.urs.cz/item/CS_URS_2024_02/974032164" TargetMode="External"/><Relationship Id="rId35" Type="http://schemas.openxmlformats.org/officeDocument/2006/relationships/hyperlink" Target="https://podminky.urs.cz/item/CS_URS_2024_02/997013322" TargetMode="External"/><Relationship Id="rId43" Type="http://schemas.openxmlformats.org/officeDocument/2006/relationships/hyperlink" Target="https://podminky.urs.cz/item/CS_URS_2024_02/767161813" TargetMode="External"/><Relationship Id="rId48" Type="http://schemas.openxmlformats.org/officeDocument/2006/relationships/hyperlink" Target="https://podminky.urs.cz/item/CS_URS_2024_02/767995114" TargetMode="External"/><Relationship Id="rId56" Type="http://schemas.openxmlformats.org/officeDocument/2006/relationships/hyperlink" Target="https://podminky.urs.cz/item/CS_URS_2024_02/771574515" TargetMode="External"/><Relationship Id="rId64" Type="http://schemas.openxmlformats.org/officeDocument/2006/relationships/hyperlink" Target="https://podminky.urs.cz/item/CS_URS_2024_02/777121115" TargetMode="External"/><Relationship Id="rId69" Type="http://schemas.openxmlformats.org/officeDocument/2006/relationships/hyperlink" Target="https://podminky.urs.cz/item/CS_URS_2024_02/783315101" TargetMode="External"/><Relationship Id="rId8" Type="http://schemas.openxmlformats.org/officeDocument/2006/relationships/hyperlink" Target="https://podminky.urs.cz/item/CS_URS_2024_02/411354247" TargetMode="External"/><Relationship Id="rId51" Type="http://schemas.openxmlformats.org/officeDocument/2006/relationships/hyperlink" Target="https://podminky.urs.cz/item/CS_URS_2024_02/767995117" TargetMode="External"/><Relationship Id="rId72" Type="http://schemas.openxmlformats.org/officeDocument/2006/relationships/hyperlink" Target="https://podminky.urs.cz/item/CS_URS_2024_02/783906863" TargetMode="External"/><Relationship Id="rId3" Type="http://schemas.openxmlformats.org/officeDocument/2006/relationships/hyperlink" Target="https://podminky.urs.cz/item/CS_URS_2024_02/317944321" TargetMode="External"/><Relationship Id="rId12" Type="http://schemas.openxmlformats.org/officeDocument/2006/relationships/hyperlink" Target="https://podminky.urs.cz/item/CS_URS_2024_02/612135091" TargetMode="External"/><Relationship Id="rId17" Type="http://schemas.openxmlformats.org/officeDocument/2006/relationships/hyperlink" Target="https://podminky.urs.cz/item/CS_URS_2024_02/468101323" TargetMode="External"/><Relationship Id="rId25" Type="http://schemas.openxmlformats.org/officeDocument/2006/relationships/hyperlink" Target="https://podminky.urs.cz/item/CS_URS_2024_02/945421110" TargetMode="External"/><Relationship Id="rId33" Type="http://schemas.openxmlformats.org/officeDocument/2006/relationships/hyperlink" Target="https://podminky.urs.cz/item/CS_URS_2024_02/997013153" TargetMode="External"/><Relationship Id="rId38" Type="http://schemas.openxmlformats.org/officeDocument/2006/relationships/hyperlink" Target="https://podminky.urs.cz/item/CS_URS_2024_02/997013631" TargetMode="External"/><Relationship Id="rId46" Type="http://schemas.openxmlformats.org/officeDocument/2006/relationships/hyperlink" Target="https://podminky.urs.cz/item/CS_URS_2024_02/767640111" TargetMode="External"/><Relationship Id="rId59" Type="http://schemas.openxmlformats.org/officeDocument/2006/relationships/hyperlink" Target="https://podminky.urs.cz/item/CS_URS_2024_02/781121011" TargetMode="External"/><Relationship Id="rId67" Type="http://schemas.openxmlformats.org/officeDocument/2006/relationships/hyperlink" Target="https://podminky.urs.cz/item/CS_URS_2024_02/783301303" TargetMode="External"/><Relationship Id="rId20" Type="http://schemas.openxmlformats.org/officeDocument/2006/relationships/hyperlink" Target="https://podminky.urs.cz/item/CS_URS_2024_02/941112221" TargetMode="External"/><Relationship Id="rId41" Type="http://schemas.openxmlformats.org/officeDocument/2006/relationships/hyperlink" Target="https://podminky.urs.cz/item/CS_URS_2024_02/622252002" TargetMode="External"/><Relationship Id="rId54" Type="http://schemas.openxmlformats.org/officeDocument/2006/relationships/hyperlink" Target="https://podminky.urs.cz/item/CS_URS_2024_02/771121011" TargetMode="External"/><Relationship Id="rId62" Type="http://schemas.openxmlformats.org/officeDocument/2006/relationships/hyperlink" Target="https://podminky.urs.cz/item/CS_URS_2024_02/998781112" TargetMode="External"/><Relationship Id="rId70" Type="http://schemas.openxmlformats.org/officeDocument/2006/relationships/hyperlink" Target="https://podminky.urs.cz/item/CS_URS_2024_02/783317101" TargetMode="External"/><Relationship Id="rId1" Type="http://schemas.openxmlformats.org/officeDocument/2006/relationships/hyperlink" Target="https://podminky.urs.cz/item/CS_URS_2024_02/311113131" TargetMode="External"/><Relationship Id="rId6" Type="http://schemas.openxmlformats.org/officeDocument/2006/relationships/hyperlink" Target="https://podminky.urs.cz/item/CS_URS_2024_02/346481111" TargetMode="External"/><Relationship Id="rId15" Type="http://schemas.openxmlformats.org/officeDocument/2006/relationships/hyperlink" Target="https://podminky.urs.cz/item/CS_URS_2024_02/977343211" TargetMode="External"/><Relationship Id="rId23" Type="http://schemas.openxmlformats.org/officeDocument/2006/relationships/hyperlink" Target="https://podminky.urs.cz/item/CS_URS_2024_02/949211211" TargetMode="External"/><Relationship Id="rId28" Type="http://schemas.openxmlformats.org/officeDocument/2006/relationships/hyperlink" Target="https://podminky.urs.cz/item/CS_URS_2024_02/971033641" TargetMode="External"/><Relationship Id="rId36" Type="http://schemas.openxmlformats.org/officeDocument/2006/relationships/hyperlink" Target="https://podminky.urs.cz/item/CS_URS_2024_02/997013501" TargetMode="External"/><Relationship Id="rId49" Type="http://schemas.openxmlformats.org/officeDocument/2006/relationships/hyperlink" Target="https://podminky.urs.cz/item/CS_URS_2024_02/767995115" TargetMode="External"/><Relationship Id="rId57" Type="http://schemas.openxmlformats.org/officeDocument/2006/relationships/hyperlink" Target="https://podminky.urs.cz/item/CS_URS_2024_02/998771112" TargetMode="External"/><Relationship Id="rId10" Type="http://schemas.openxmlformats.org/officeDocument/2006/relationships/hyperlink" Target="https://podminky.urs.cz/item/CS_URS_2024_02/596811311" TargetMode="External"/><Relationship Id="rId31" Type="http://schemas.openxmlformats.org/officeDocument/2006/relationships/hyperlink" Target="https://podminky.urs.cz/item/CS_URS_2024_02/977151118" TargetMode="External"/><Relationship Id="rId44" Type="http://schemas.openxmlformats.org/officeDocument/2006/relationships/hyperlink" Target="https://podminky.urs.cz/item/CS_URS_2024_02/767161834" TargetMode="External"/><Relationship Id="rId52" Type="http://schemas.openxmlformats.org/officeDocument/2006/relationships/hyperlink" Target="https://podminky.urs.cz/item/CS_URS_2024_02/998767212" TargetMode="External"/><Relationship Id="rId60" Type="http://schemas.openxmlformats.org/officeDocument/2006/relationships/hyperlink" Target="https://podminky.urs.cz/item/CS_URS_2024_02/781472215" TargetMode="External"/><Relationship Id="rId65" Type="http://schemas.openxmlformats.org/officeDocument/2006/relationships/hyperlink" Target="https://podminky.urs.cz/item/CS_URS_2024_02/777121125" TargetMode="External"/><Relationship Id="rId73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317234410" TargetMode="External"/><Relationship Id="rId9" Type="http://schemas.openxmlformats.org/officeDocument/2006/relationships/hyperlink" Target="https://podminky.urs.cz/item/CS_URS_2024_02/411362021" TargetMode="External"/><Relationship Id="rId13" Type="http://schemas.openxmlformats.org/officeDocument/2006/relationships/hyperlink" Target="https://podminky.urs.cz/item/CS_URS_2024_02/612315302" TargetMode="External"/><Relationship Id="rId18" Type="http://schemas.openxmlformats.org/officeDocument/2006/relationships/hyperlink" Target="https://podminky.urs.cz/item/CS_URS_2024_02/635211121" TargetMode="External"/><Relationship Id="rId39" Type="http://schemas.openxmlformats.org/officeDocument/2006/relationships/hyperlink" Target="https://podminky.urs.cz/item/CS_URS_2024_02/998011009" TargetMode="External"/><Relationship Id="rId34" Type="http://schemas.openxmlformats.org/officeDocument/2006/relationships/hyperlink" Target="https://podminky.urs.cz/item/CS_URS_2024_02/997013312" TargetMode="External"/><Relationship Id="rId50" Type="http://schemas.openxmlformats.org/officeDocument/2006/relationships/hyperlink" Target="https://podminky.urs.cz/item/CS_URS_2024_02/767995115" TargetMode="External"/><Relationship Id="rId55" Type="http://schemas.openxmlformats.org/officeDocument/2006/relationships/hyperlink" Target="https://podminky.urs.cz/item/CS_URS_2024_02/771151012" TargetMode="External"/><Relationship Id="rId7" Type="http://schemas.openxmlformats.org/officeDocument/2006/relationships/hyperlink" Target="https://podminky.urs.cz/item/CS_URS_2024_02/411321515" TargetMode="External"/><Relationship Id="rId71" Type="http://schemas.openxmlformats.org/officeDocument/2006/relationships/hyperlink" Target="https://podminky.urs.cz/item/CS_URS_2024_02/78390155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239114" TargetMode="External"/><Relationship Id="rId13" Type="http://schemas.openxmlformats.org/officeDocument/2006/relationships/hyperlink" Target="https://podminky.urs.cz/item/CS_URS_2024_02/HZS2231" TargetMode="External"/><Relationship Id="rId3" Type="http://schemas.openxmlformats.org/officeDocument/2006/relationships/hyperlink" Target="https://podminky.urs.cz/item/CS_URS_2024_02/741130012" TargetMode="External"/><Relationship Id="rId7" Type="http://schemas.openxmlformats.org/officeDocument/2006/relationships/hyperlink" Target="https://podminky.urs.cz/item/CS_URS_2024_02/721210822" TargetMode="External"/><Relationship Id="rId12" Type="http://schemas.openxmlformats.org/officeDocument/2006/relationships/hyperlink" Target="https://podminky.urs.cz/item/CS_URS_2024_02/741920306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741120406" TargetMode="External"/><Relationship Id="rId16" Type="http://schemas.openxmlformats.org/officeDocument/2006/relationships/hyperlink" Target="https://podminky.urs.cz/item/CS_URS_2024_02/742210501" TargetMode="External"/><Relationship Id="rId1" Type="http://schemas.openxmlformats.org/officeDocument/2006/relationships/hyperlink" Target="https://podminky.urs.cz/item/CS_URS_2024_02/741120301" TargetMode="External"/><Relationship Id="rId6" Type="http://schemas.openxmlformats.org/officeDocument/2006/relationships/hyperlink" Target="https://podminky.urs.cz/item/CS_URS_2024_02/741122743" TargetMode="External"/><Relationship Id="rId11" Type="http://schemas.openxmlformats.org/officeDocument/2006/relationships/hyperlink" Target="https://podminky.urs.cz/item/CS_URS_2024_02/742110104" TargetMode="External"/><Relationship Id="rId5" Type="http://schemas.openxmlformats.org/officeDocument/2006/relationships/hyperlink" Target="https://podminky.urs.cz/item/CS_URS_2024_02/741122742" TargetMode="External"/><Relationship Id="rId15" Type="http://schemas.openxmlformats.org/officeDocument/2006/relationships/hyperlink" Target="https://podminky.urs.cz/item/CS_URS_2024_02/HZS4232" TargetMode="External"/><Relationship Id="rId10" Type="http://schemas.openxmlformats.org/officeDocument/2006/relationships/hyperlink" Target="https://podminky.urs.cz/item/CS_URS_2024_02/742110104" TargetMode="External"/><Relationship Id="rId4" Type="http://schemas.openxmlformats.org/officeDocument/2006/relationships/hyperlink" Target="https://podminky.urs.cz/item/CS_URS_2024_02/741130012" TargetMode="External"/><Relationship Id="rId9" Type="http://schemas.openxmlformats.org/officeDocument/2006/relationships/hyperlink" Target="https://podminky.urs.cz/item/CS_URS_2024_02/741210005" TargetMode="External"/><Relationship Id="rId14" Type="http://schemas.openxmlformats.org/officeDocument/2006/relationships/hyperlink" Target="https://podminky.urs.cz/item/CS_URS_2024_02/HZS42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130003" TargetMode="External"/><Relationship Id="rId13" Type="http://schemas.openxmlformats.org/officeDocument/2006/relationships/hyperlink" Target="https://podminky.urs.cz/item/CS_URS_2025_01/741372062" TargetMode="External"/><Relationship Id="rId18" Type="http://schemas.openxmlformats.org/officeDocument/2006/relationships/hyperlink" Target="https://podminky.urs.cz/item/CS_URS_2024_02/210813063" TargetMode="External"/><Relationship Id="rId26" Type="http://schemas.openxmlformats.org/officeDocument/2006/relationships/hyperlink" Target="https://podminky.urs.cz/item/CS_URS_2025_01/210021055" TargetMode="External"/><Relationship Id="rId3" Type="http://schemas.openxmlformats.org/officeDocument/2006/relationships/hyperlink" Target="https://podminky.urs.cz/item/CS_URS_2025_01/741313041" TargetMode="External"/><Relationship Id="rId21" Type="http://schemas.openxmlformats.org/officeDocument/2006/relationships/hyperlink" Target="https://podminky.urs.cz/item/CS_URS_2025_01/741130004" TargetMode="External"/><Relationship Id="rId7" Type="http://schemas.openxmlformats.org/officeDocument/2006/relationships/hyperlink" Target="https://podminky.urs.cz/item/CS_URS_2025_01/741130001" TargetMode="External"/><Relationship Id="rId12" Type="http://schemas.openxmlformats.org/officeDocument/2006/relationships/hyperlink" Target="https://podminky.urs.cz/item/CS_URS_2025_01/210021055" TargetMode="External"/><Relationship Id="rId17" Type="http://schemas.openxmlformats.org/officeDocument/2006/relationships/hyperlink" Target="https://podminky.urs.cz/item/CS_URS_2024_02/210813061" TargetMode="External"/><Relationship Id="rId25" Type="http://schemas.openxmlformats.org/officeDocument/2006/relationships/hyperlink" Target="https://podminky.urs.cz/item/CS_URS_2024_02/741910412" TargetMode="External"/><Relationship Id="rId2" Type="http://schemas.openxmlformats.org/officeDocument/2006/relationships/hyperlink" Target="https://podminky.urs.cz/item/CS_URS_2025_01/741210004" TargetMode="External"/><Relationship Id="rId16" Type="http://schemas.openxmlformats.org/officeDocument/2006/relationships/hyperlink" Target="https://podminky.urs.cz/item/CS_URS_2024_02/210813013" TargetMode="External"/><Relationship Id="rId20" Type="http://schemas.openxmlformats.org/officeDocument/2006/relationships/hyperlink" Target="https://podminky.urs.cz/item/CS_URS_2025_01/741130003" TargetMode="External"/><Relationship Id="rId29" Type="http://schemas.openxmlformats.org/officeDocument/2006/relationships/hyperlink" Target="https://podminky.urs.cz/item/CS_URS_2025_01/741372063" TargetMode="External"/><Relationship Id="rId1" Type="http://schemas.openxmlformats.org/officeDocument/2006/relationships/hyperlink" Target="https://podminky.urs.cz/item/CS_URS_2025_01/741210001" TargetMode="External"/><Relationship Id="rId6" Type="http://schemas.openxmlformats.org/officeDocument/2006/relationships/hyperlink" Target="https://podminky.urs.cz/item/CS_URS_2024_02/210813035" TargetMode="External"/><Relationship Id="rId11" Type="http://schemas.openxmlformats.org/officeDocument/2006/relationships/hyperlink" Target="https://podminky.urs.cz/item/CS_URS_2025_01/741130011" TargetMode="External"/><Relationship Id="rId24" Type="http://schemas.openxmlformats.org/officeDocument/2006/relationships/hyperlink" Target="https://podminky.urs.cz/item/CS_URS_2024_02/741910421" TargetMode="External"/><Relationship Id="rId5" Type="http://schemas.openxmlformats.org/officeDocument/2006/relationships/hyperlink" Target="https://podminky.urs.cz/item/CS_URS_2024_02/210813011" TargetMode="External"/><Relationship Id="rId15" Type="http://schemas.openxmlformats.org/officeDocument/2006/relationships/hyperlink" Target="https://podminky.urs.cz/item/CS_URS_2024_02/210813011" TargetMode="External"/><Relationship Id="rId23" Type="http://schemas.openxmlformats.org/officeDocument/2006/relationships/hyperlink" Target="https://podminky.urs.cz/item/CS_URS_2025_01/741130011" TargetMode="External"/><Relationship Id="rId28" Type="http://schemas.openxmlformats.org/officeDocument/2006/relationships/hyperlink" Target="https://podminky.urs.cz/item/CS_URS_2025_01/741112021" TargetMode="External"/><Relationship Id="rId10" Type="http://schemas.openxmlformats.org/officeDocument/2006/relationships/hyperlink" Target="https://podminky.urs.cz/item/CS_URS_2025_01/741130006" TargetMode="External"/><Relationship Id="rId19" Type="http://schemas.openxmlformats.org/officeDocument/2006/relationships/hyperlink" Target="https://podminky.urs.cz/item/CS_URS_2025_01/741130001" TargetMode="External"/><Relationship Id="rId4" Type="http://schemas.openxmlformats.org/officeDocument/2006/relationships/hyperlink" Target="https://podminky.urs.cz/item/CS_URS_2025_01/741310031" TargetMode="External"/><Relationship Id="rId9" Type="http://schemas.openxmlformats.org/officeDocument/2006/relationships/hyperlink" Target="https://podminky.urs.cz/item/CS_URS_2025_01/741130004" TargetMode="External"/><Relationship Id="rId14" Type="http://schemas.openxmlformats.org/officeDocument/2006/relationships/hyperlink" Target="https://podminky.urs.cz/item/CS_URS_2025_01/741310213" TargetMode="External"/><Relationship Id="rId22" Type="http://schemas.openxmlformats.org/officeDocument/2006/relationships/hyperlink" Target="https://podminky.urs.cz/item/CS_URS_2025_01/741130006" TargetMode="External"/><Relationship Id="rId27" Type="http://schemas.openxmlformats.org/officeDocument/2006/relationships/hyperlink" Target="https://podminky.urs.cz/item/CS_URS_2024_02/741110511" TargetMode="External"/><Relationship Id="rId30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54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0"/>
      <c r="BE5" s="25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55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0"/>
      <c r="BE6" s="252"/>
      <c r="BS6" s="17" t="s">
        <v>7</v>
      </c>
    </row>
    <row r="7" spans="1:74" ht="12" customHeight="1">
      <c r="B7" s="20"/>
      <c r="D7" s="27" t="s">
        <v>19</v>
      </c>
      <c r="K7" s="25" t="s">
        <v>20</v>
      </c>
      <c r="AK7" s="27" t="s">
        <v>21</v>
      </c>
      <c r="AN7" s="25" t="s">
        <v>3</v>
      </c>
      <c r="AR7" s="20"/>
      <c r="BE7" s="252"/>
      <c r="BS7" s="17" t="s">
        <v>7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52"/>
      <c r="BS8" s="17" t="s">
        <v>7</v>
      </c>
    </row>
    <row r="9" spans="1:74" ht="14.45" customHeight="1">
      <c r="B9" s="20"/>
      <c r="AR9" s="20"/>
      <c r="BE9" s="252"/>
      <c r="BS9" s="17" t="s">
        <v>7</v>
      </c>
    </row>
    <row r="10" spans="1:74" ht="12" customHeight="1">
      <c r="B10" s="20"/>
      <c r="D10" s="27" t="s">
        <v>26</v>
      </c>
      <c r="AK10" s="27" t="s">
        <v>27</v>
      </c>
      <c r="AN10" s="25" t="s">
        <v>3</v>
      </c>
      <c r="AR10" s="20"/>
      <c r="BE10" s="252"/>
      <c r="BS10" s="17" t="s">
        <v>7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</v>
      </c>
      <c r="AR11" s="20"/>
      <c r="BE11" s="252"/>
      <c r="BS11" s="17" t="s">
        <v>7</v>
      </c>
    </row>
    <row r="12" spans="1:74" ht="6.95" customHeight="1">
      <c r="B12" s="20"/>
      <c r="AR12" s="20"/>
      <c r="BE12" s="252"/>
      <c r="BS12" s="17" t="s">
        <v>7</v>
      </c>
    </row>
    <row r="13" spans="1:74" ht="12" customHeight="1">
      <c r="B13" s="20"/>
      <c r="D13" s="27" t="s">
        <v>30</v>
      </c>
      <c r="AK13" s="27" t="s">
        <v>27</v>
      </c>
      <c r="AN13" s="29" t="s">
        <v>31</v>
      </c>
      <c r="AR13" s="20"/>
      <c r="BE13" s="252"/>
      <c r="BS13" s="17" t="s">
        <v>7</v>
      </c>
    </row>
    <row r="14" spans="1:74">
      <c r="B14" s="20"/>
      <c r="E14" s="256" t="s">
        <v>31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29</v>
      </c>
      <c r="AN14" s="29" t="s">
        <v>31</v>
      </c>
      <c r="AR14" s="20"/>
      <c r="BE14" s="252"/>
      <c r="BS14" s="17" t="s">
        <v>7</v>
      </c>
    </row>
    <row r="15" spans="1:74" ht="6.95" customHeight="1">
      <c r="B15" s="20"/>
      <c r="AR15" s="20"/>
      <c r="BE15" s="252"/>
      <c r="BS15" s="17" t="s">
        <v>4</v>
      </c>
    </row>
    <row r="16" spans="1:74" ht="12" customHeight="1">
      <c r="B16" s="20"/>
      <c r="D16" s="27" t="s">
        <v>32</v>
      </c>
      <c r="AK16" s="27" t="s">
        <v>27</v>
      </c>
      <c r="AN16" s="25" t="s">
        <v>3</v>
      </c>
      <c r="AR16" s="20"/>
      <c r="BE16" s="252"/>
      <c r="BS16" s="17" t="s">
        <v>4</v>
      </c>
    </row>
    <row r="17" spans="2:71" ht="18.399999999999999" customHeight="1">
      <c r="B17" s="20"/>
      <c r="E17" s="25" t="s">
        <v>33</v>
      </c>
      <c r="AK17" s="27" t="s">
        <v>29</v>
      </c>
      <c r="AN17" s="25" t="s">
        <v>3</v>
      </c>
      <c r="AR17" s="20"/>
      <c r="BE17" s="252"/>
      <c r="BS17" s="17" t="s">
        <v>34</v>
      </c>
    </row>
    <row r="18" spans="2:71" ht="6.95" customHeight="1">
      <c r="B18" s="20"/>
      <c r="AR18" s="20"/>
      <c r="BE18" s="252"/>
      <c r="BS18" s="17" t="s">
        <v>7</v>
      </c>
    </row>
    <row r="19" spans="2:71" ht="12" customHeight="1">
      <c r="B19" s="20"/>
      <c r="D19" s="27" t="s">
        <v>35</v>
      </c>
      <c r="AK19" s="27" t="s">
        <v>27</v>
      </c>
      <c r="AN19" s="25" t="s">
        <v>3</v>
      </c>
      <c r="AR19" s="20"/>
      <c r="BE19" s="252"/>
      <c r="BS19" s="17" t="s">
        <v>7</v>
      </c>
    </row>
    <row r="20" spans="2:71" ht="18.399999999999999" customHeight="1">
      <c r="B20" s="20"/>
      <c r="E20" s="25" t="s">
        <v>33</v>
      </c>
      <c r="AK20" s="27" t="s">
        <v>29</v>
      </c>
      <c r="AN20" s="25" t="s">
        <v>3</v>
      </c>
      <c r="AR20" s="20"/>
      <c r="BE20" s="252"/>
      <c r="BS20" s="17" t="s">
        <v>4</v>
      </c>
    </row>
    <row r="21" spans="2:71" ht="6.95" customHeight="1">
      <c r="B21" s="20"/>
      <c r="AR21" s="20"/>
      <c r="BE21" s="252"/>
    </row>
    <row r="22" spans="2:71" ht="12" customHeight="1">
      <c r="B22" s="20"/>
      <c r="D22" s="27" t="s">
        <v>36</v>
      </c>
      <c r="AR22" s="20"/>
      <c r="BE22" s="252"/>
    </row>
    <row r="23" spans="2:71" ht="47.25" customHeight="1">
      <c r="B23" s="20"/>
      <c r="E23" s="258" t="s">
        <v>37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0"/>
      <c r="BE23" s="252"/>
    </row>
    <row r="24" spans="2:71" ht="6.95" customHeight="1">
      <c r="B24" s="20"/>
      <c r="AR24" s="20"/>
      <c r="BE24" s="25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2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9">
        <f>ROUND(AG54,2)</f>
        <v>0</v>
      </c>
      <c r="AL26" s="260"/>
      <c r="AM26" s="260"/>
      <c r="AN26" s="260"/>
      <c r="AO26" s="260"/>
      <c r="AR26" s="32"/>
      <c r="BE26" s="252"/>
    </row>
    <row r="27" spans="2:71" s="1" customFormat="1" ht="6.95" customHeight="1">
      <c r="B27" s="32"/>
      <c r="AR27" s="32"/>
      <c r="BE27" s="252"/>
    </row>
    <row r="28" spans="2:71" s="1" customFormat="1">
      <c r="B28" s="32"/>
      <c r="L28" s="261" t="s">
        <v>39</v>
      </c>
      <c r="M28" s="261"/>
      <c r="N28" s="261"/>
      <c r="O28" s="261"/>
      <c r="P28" s="261"/>
      <c r="W28" s="261" t="s">
        <v>40</v>
      </c>
      <c r="X28" s="261"/>
      <c r="Y28" s="261"/>
      <c r="Z28" s="261"/>
      <c r="AA28" s="261"/>
      <c r="AB28" s="261"/>
      <c r="AC28" s="261"/>
      <c r="AD28" s="261"/>
      <c r="AE28" s="261"/>
      <c r="AK28" s="261" t="s">
        <v>41</v>
      </c>
      <c r="AL28" s="261"/>
      <c r="AM28" s="261"/>
      <c r="AN28" s="261"/>
      <c r="AO28" s="261"/>
      <c r="AR28" s="32"/>
      <c r="BE28" s="252"/>
    </row>
    <row r="29" spans="2:71" s="2" customFormat="1" ht="14.45" customHeight="1">
      <c r="B29" s="36"/>
      <c r="D29" s="27" t="s">
        <v>42</v>
      </c>
      <c r="F29" s="27" t="s">
        <v>43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6"/>
      <c r="BE29" s="253"/>
    </row>
    <row r="30" spans="2:71" s="2" customFormat="1" ht="14.45" customHeight="1">
      <c r="B30" s="36"/>
      <c r="F30" s="27" t="s">
        <v>44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6"/>
      <c r="BE30" s="253"/>
    </row>
    <row r="31" spans="2:71" s="2" customFormat="1" ht="14.45" hidden="1" customHeight="1">
      <c r="B31" s="36"/>
      <c r="F31" s="27" t="s">
        <v>45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6"/>
      <c r="BE31" s="253"/>
    </row>
    <row r="32" spans="2:71" s="2" customFormat="1" ht="14.45" hidden="1" customHeight="1">
      <c r="B32" s="36"/>
      <c r="F32" s="27" t="s">
        <v>46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6"/>
      <c r="BE32" s="253"/>
    </row>
    <row r="33" spans="2:44" s="2" customFormat="1" ht="14.45" hidden="1" customHeight="1">
      <c r="B33" s="36"/>
      <c r="F33" s="27" t="s">
        <v>47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68" t="s">
        <v>50</v>
      </c>
      <c r="Y35" s="266"/>
      <c r="Z35" s="266"/>
      <c r="AA35" s="266"/>
      <c r="AB35" s="266"/>
      <c r="AC35" s="39"/>
      <c r="AD35" s="39"/>
      <c r="AE35" s="39"/>
      <c r="AF35" s="39"/>
      <c r="AG35" s="39"/>
      <c r="AH35" s="39"/>
      <c r="AI35" s="39"/>
      <c r="AJ35" s="39"/>
      <c r="AK35" s="265">
        <f>SUM(AK26:AK33)</f>
        <v>0</v>
      </c>
      <c r="AL35" s="266"/>
      <c r="AM35" s="266"/>
      <c r="AN35" s="266"/>
      <c r="AO35" s="26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2024_12</v>
      </c>
      <c r="AR44" s="45"/>
    </row>
    <row r="45" spans="2:44" s="4" customFormat="1" ht="36.950000000000003" customHeight="1">
      <c r="B45" s="46"/>
      <c r="C45" s="47" t="s">
        <v>17</v>
      </c>
      <c r="L45" s="248" t="str">
        <f>K6</f>
        <v>FN Brno – Modernizace heliportů, Černá Pole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22</v>
      </c>
      <c r="L47" s="48" t="str">
        <f>IF(K8="","",K8)</f>
        <v>FN Brno- Černá pole</v>
      </c>
      <c r="AI47" s="27" t="s">
        <v>24</v>
      </c>
      <c r="AM47" s="279" t="str">
        <f>IF(AN8= "","",AN8)</f>
        <v>31. 7. 2025</v>
      </c>
      <c r="AN47" s="27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26</v>
      </c>
      <c r="L49" s="3" t="str">
        <f>IF(E11= "","",E11)</f>
        <v>FN Brmo</v>
      </c>
      <c r="AI49" s="27" t="s">
        <v>32</v>
      </c>
      <c r="AM49" s="277" t="str">
        <f>IF(E17="","",E17)</f>
        <v>Techniserv, spol. s r.o.</v>
      </c>
      <c r="AN49" s="278"/>
      <c r="AO49" s="278"/>
      <c r="AP49" s="278"/>
      <c r="AR49" s="32"/>
      <c r="AS49" s="280" t="s">
        <v>52</v>
      </c>
      <c r="AT49" s="28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35</v>
      </c>
      <c r="AM50" s="277" t="str">
        <f>IF(E20="","",E20)</f>
        <v>Techniserv, spol. s r.o.</v>
      </c>
      <c r="AN50" s="278"/>
      <c r="AO50" s="278"/>
      <c r="AP50" s="278"/>
      <c r="AR50" s="32"/>
      <c r="AS50" s="282"/>
      <c r="AT50" s="283"/>
      <c r="BD50" s="53"/>
    </row>
    <row r="51" spans="1:91" s="1" customFormat="1" ht="10.9" customHeight="1">
      <c r="B51" s="32"/>
      <c r="AR51" s="32"/>
      <c r="AS51" s="282"/>
      <c r="AT51" s="283"/>
      <c r="BD51" s="53"/>
    </row>
    <row r="52" spans="1:91" s="1" customFormat="1" ht="29.25" customHeight="1">
      <c r="B52" s="32"/>
      <c r="C52" s="243" t="s">
        <v>53</v>
      </c>
      <c r="D52" s="244"/>
      <c r="E52" s="244"/>
      <c r="F52" s="244"/>
      <c r="G52" s="244"/>
      <c r="H52" s="54"/>
      <c r="I52" s="247" t="s">
        <v>54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72" t="s">
        <v>55</v>
      </c>
      <c r="AH52" s="244"/>
      <c r="AI52" s="244"/>
      <c r="AJ52" s="244"/>
      <c r="AK52" s="244"/>
      <c r="AL52" s="244"/>
      <c r="AM52" s="244"/>
      <c r="AN52" s="247" t="s">
        <v>56</v>
      </c>
      <c r="AO52" s="244"/>
      <c r="AP52" s="24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50">
        <f>ROUND(AG55+AG56,2)</f>
        <v>0</v>
      </c>
      <c r="AH54" s="250"/>
      <c r="AI54" s="250"/>
      <c r="AJ54" s="250"/>
      <c r="AK54" s="250"/>
      <c r="AL54" s="250"/>
      <c r="AM54" s="250"/>
      <c r="AN54" s="284">
        <f>SUM(AG54,AT54)</f>
        <v>0</v>
      </c>
      <c r="AO54" s="284"/>
      <c r="AP54" s="284"/>
      <c r="AQ54" s="64" t="s">
        <v>3</v>
      </c>
      <c r="AR54" s="60"/>
      <c r="AS54" s="65">
        <f>ROUND(AS55+AS56,2)</f>
        <v>0</v>
      </c>
      <c r="AT54" s="66">
        <f>ROUND(SUM(AV54:AW54),2)</f>
        <v>0</v>
      </c>
      <c r="AU54" s="67">
        <f>ROUND(AU55+AU56,5)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ROUND(AZ55+AZ56,2)</f>
        <v>0</v>
      </c>
      <c r="BA54" s="66">
        <f>ROUND(BA55+BA56,2)</f>
        <v>0</v>
      </c>
      <c r="BB54" s="66">
        <f>ROUND(BB55+BB56,2)</f>
        <v>0</v>
      </c>
      <c r="BC54" s="66">
        <f>ROUND(BC55+BC56,2)</f>
        <v>0</v>
      </c>
      <c r="BD54" s="68">
        <f>ROUND(BD55+BD56,2)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20</v>
      </c>
    </row>
    <row r="55" spans="1:91" s="6" customFormat="1" ht="16.5" customHeight="1">
      <c r="A55" s="71" t="s">
        <v>76</v>
      </c>
      <c r="B55" s="72"/>
      <c r="C55" s="73"/>
      <c r="D55" s="245" t="s">
        <v>77</v>
      </c>
      <c r="E55" s="245"/>
      <c r="F55" s="245"/>
      <c r="G55" s="245"/>
      <c r="H55" s="245"/>
      <c r="I55" s="74"/>
      <c r="J55" s="245" t="s">
        <v>78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74">
        <f>'01 - VRN'!J30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75" t="s">
        <v>79</v>
      </c>
      <c r="AR55" s="72"/>
      <c r="AS55" s="76">
        <v>0</v>
      </c>
      <c r="AT55" s="77">
        <f>ROUND(SUM(AV55:AW55),2)</f>
        <v>0</v>
      </c>
      <c r="AU55" s="78">
        <f>'01 - VRN'!P86</f>
        <v>0</v>
      </c>
      <c r="AV55" s="77">
        <f>'01 - VRN'!J33</f>
        <v>0</v>
      </c>
      <c r="AW55" s="77">
        <f>'01 - VRN'!J34</f>
        <v>0</v>
      </c>
      <c r="AX55" s="77">
        <f>'01 - VRN'!J35</f>
        <v>0</v>
      </c>
      <c r="AY55" s="77">
        <f>'01 - VRN'!J36</f>
        <v>0</v>
      </c>
      <c r="AZ55" s="77">
        <f>'01 - VRN'!F33</f>
        <v>0</v>
      </c>
      <c r="BA55" s="77">
        <f>'01 - VRN'!F34</f>
        <v>0</v>
      </c>
      <c r="BB55" s="77">
        <f>'01 - VRN'!F35</f>
        <v>0</v>
      </c>
      <c r="BC55" s="77">
        <f>'01 - VRN'!F36</f>
        <v>0</v>
      </c>
      <c r="BD55" s="79">
        <f>'01 - VRN'!F37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3</v>
      </c>
      <c r="CM55" s="80" t="s">
        <v>82</v>
      </c>
    </row>
    <row r="56" spans="1:91" s="6" customFormat="1" ht="16.5" customHeight="1">
      <c r="B56" s="72"/>
      <c r="C56" s="73"/>
      <c r="D56" s="245" t="s">
        <v>83</v>
      </c>
      <c r="E56" s="245"/>
      <c r="F56" s="245"/>
      <c r="G56" s="245"/>
      <c r="H56" s="245"/>
      <c r="I56" s="74"/>
      <c r="J56" s="245" t="s">
        <v>84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76">
        <f>ROUND(AG57+AG58+SUM(AG61:AG65),2)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75" t="s">
        <v>79</v>
      </c>
      <c r="AR56" s="72"/>
      <c r="AS56" s="76">
        <f>ROUND(AS57+AS58+SUM(AS61:AS65),2)</f>
        <v>0</v>
      </c>
      <c r="AT56" s="77">
        <f>ROUND(SUM(AV56:AW56),2)</f>
        <v>0</v>
      </c>
      <c r="AU56" s="78">
        <f>ROUND(AU57+AU58+SUM(AU61:AU65),5)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ROUND(AZ57+AZ58+SUM(AZ61:AZ65),2)</f>
        <v>0</v>
      </c>
      <c r="BA56" s="77">
        <f>ROUND(BA57+BA58+SUM(BA61:BA65),2)</f>
        <v>0</v>
      </c>
      <c r="BB56" s="77">
        <f>ROUND(BB57+BB58+SUM(BB61:BB65),2)</f>
        <v>0</v>
      </c>
      <c r="BC56" s="77">
        <f>ROUND(BC57+BC58+SUM(BC61:BC65),2)</f>
        <v>0</v>
      </c>
      <c r="BD56" s="79">
        <f>ROUND(BD57+BD58+SUM(BD61:BD65),2)</f>
        <v>0</v>
      </c>
      <c r="BS56" s="80" t="s">
        <v>71</v>
      </c>
      <c r="BT56" s="80" t="s">
        <v>80</v>
      </c>
      <c r="BU56" s="80" t="s">
        <v>73</v>
      </c>
      <c r="BV56" s="80" t="s">
        <v>74</v>
      </c>
      <c r="BW56" s="80" t="s">
        <v>85</v>
      </c>
      <c r="BX56" s="80" t="s">
        <v>5</v>
      </c>
      <c r="CL56" s="80" t="s">
        <v>3</v>
      </c>
      <c r="CM56" s="80" t="s">
        <v>82</v>
      </c>
    </row>
    <row r="57" spans="1:91" s="3" customFormat="1" ht="16.5" customHeight="1">
      <c r="A57" s="71" t="s">
        <v>76</v>
      </c>
      <c r="B57" s="45"/>
      <c r="C57" s="9"/>
      <c r="D57" s="9"/>
      <c r="E57" s="246" t="s">
        <v>86</v>
      </c>
      <c r="F57" s="246"/>
      <c r="G57" s="246"/>
      <c r="H57" s="246"/>
      <c r="I57" s="246"/>
      <c r="J57" s="9"/>
      <c r="K57" s="246" t="s">
        <v>87</v>
      </c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70">
        <f>'D1 - ASŘ'!J32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81" t="s">
        <v>88</v>
      </c>
      <c r="AR57" s="45"/>
      <c r="AS57" s="82">
        <v>0</v>
      </c>
      <c r="AT57" s="83">
        <f>ROUND(SUM(AV57:AW57),2)</f>
        <v>0</v>
      </c>
      <c r="AU57" s="84">
        <f>'D1 - ASŘ'!P103</f>
        <v>0</v>
      </c>
      <c r="AV57" s="83">
        <f>'D1 - ASŘ'!J35</f>
        <v>0</v>
      </c>
      <c r="AW57" s="83">
        <f>'D1 - ASŘ'!J36</f>
        <v>0</v>
      </c>
      <c r="AX57" s="83">
        <f>'D1 - ASŘ'!J37</f>
        <v>0</v>
      </c>
      <c r="AY57" s="83">
        <f>'D1 - ASŘ'!J38</f>
        <v>0</v>
      </c>
      <c r="AZ57" s="83">
        <f>'D1 - ASŘ'!F35</f>
        <v>0</v>
      </c>
      <c r="BA57" s="83">
        <f>'D1 - ASŘ'!F36</f>
        <v>0</v>
      </c>
      <c r="BB57" s="83">
        <f>'D1 - ASŘ'!F37</f>
        <v>0</v>
      </c>
      <c r="BC57" s="83">
        <f>'D1 - ASŘ'!F38</f>
        <v>0</v>
      </c>
      <c r="BD57" s="85">
        <f>'D1 - ASŘ'!F39</f>
        <v>0</v>
      </c>
      <c r="BT57" s="25" t="s">
        <v>82</v>
      </c>
      <c r="BV57" s="25" t="s">
        <v>74</v>
      </c>
      <c r="BW57" s="25" t="s">
        <v>89</v>
      </c>
      <c r="BX57" s="25" t="s">
        <v>85</v>
      </c>
      <c r="CL57" s="25" t="s">
        <v>3</v>
      </c>
    </row>
    <row r="58" spans="1:91" s="3" customFormat="1" ht="16.5" customHeight="1">
      <c r="B58" s="45"/>
      <c r="C58" s="9"/>
      <c r="D58" s="9"/>
      <c r="E58" s="246" t="s">
        <v>90</v>
      </c>
      <c r="F58" s="246"/>
      <c r="G58" s="246"/>
      <c r="H58" s="246"/>
      <c r="I58" s="246"/>
      <c r="J58" s="9"/>
      <c r="K58" s="246" t="s">
        <v>91</v>
      </c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73">
        <f>ROUND(SUM(AG59:AG60),2)</f>
        <v>0</v>
      </c>
      <c r="AH58" s="271"/>
      <c r="AI58" s="271"/>
      <c r="AJ58" s="271"/>
      <c r="AK58" s="271"/>
      <c r="AL58" s="271"/>
      <c r="AM58" s="271"/>
      <c r="AN58" s="270">
        <f>SUM(AG58,AT58)</f>
        <v>0</v>
      </c>
      <c r="AO58" s="271"/>
      <c r="AP58" s="271"/>
      <c r="AQ58" s="81" t="s">
        <v>88</v>
      </c>
      <c r="AR58" s="45"/>
      <c r="AS58" s="82">
        <f>ROUND(SUM(AS59:AS60),2)</f>
        <v>0</v>
      </c>
      <c r="AT58" s="83">
        <f>ROUND(SUM(AV58:AW58),2)</f>
        <v>0</v>
      </c>
      <c r="AU58" s="84">
        <f>ROUND(SUM(AU59:AU60),5)</f>
        <v>0</v>
      </c>
      <c r="AV58" s="83">
        <f>ROUND(AZ58*L29,2)</f>
        <v>0</v>
      </c>
      <c r="AW58" s="83">
        <f>ROUND(BA58*L30,2)</f>
        <v>0</v>
      </c>
      <c r="AX58" s="83">
        <f>ROUND(BB58*L29,2)</f>
        <v>0</v>
      </c>
      <c r="AY58" s="83">
        <f>ROUND(BC58*L30,2)</f>
        <v>0</v>
      </c>
      <c r="AZ58" s="83">
        <f>ROUND(SUM(AZ59:AZ60),2)</f>
        <v>0</v>
      </c>
      <c r="BA58" s="83">
        <f>ROUND(SUM(BA59:BA60),2)</f>
        <v>0</v>
      </c>
      <c r="BB58" s="83">
        <f>ROUND(SUM(BB59:BB60),2)</f>
        <v>0</v>
      </c>
      <c r="BC58" s="83">
        <f>ROUND(SUM(BC59:BC60),2)</f>
        <v>0</v>
      </c>
      <c r="BD58" s="85">
        <f>ROUND(SUM(BD59:BD60),2)</f>
        <v>0</v>
      </c>
      <c r="BS58" s="25" t="s">
        <v>71</v>
      </c>
      <c r="BT58" s="25" t="s">
        <v>82</v>
      </c>
      <c r="BU58" s="25" t="s">
        <v>73</v>
      </c>
      <c r="BV58" s="25" t="s">
        <v>74</v>
      </c>
      <c r="BW58" s="25" t="s">
        <v>92</v>
      </c>
      <c r="BX58" s="25" t="s">
        <v>85</v>
      </c>
      <c r="CL58" s="25" t="s">
        <v>3</v>
      </c>
    </row>
    <row r="59" spans="1:91" s="3" customFormat="1" ht="16.5" customHeight="1">
      <c r="A59" s="71" t="s">
        <v>76</v>
      </c>
      <c r="B59" s="45"/>
      <c r="C59" s="9"/>
      <c r="D59" s="9"/>
      <c r="E59" s="9"/>
      <c r="F59" s="246" t="s">
        <v>93</v>
      </c>
      <c r="G59" s="246"/>
      <c r="H59" s="246"/>
      <c r="I59" s="246"/>
      <c r="J59" s="246"/>
      <c r="K59" s="9"/>
      <c r="L59" s="246" t="s">
        <v>94</v>
      </c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70">
        <f>'D2.1 - ESIL-vyhřívání, na...'!J34</f>
        <v>0</v>
      </c>
      <c r="AH59" s="271"/>
      <c r="AI59" s="271"/>
      <c r="AJ59" s="271"/>
      <c r="AK59" s="271"/>
      <c r="AL59" s="271"/>
      <c r="AM59" s="271"/>
      <c r="AN59" s="270">
        <f>SUM(AG59,AT59)</f>
        <v>0</v>
      </c>
      <c r="AO59" s="271"/>
      <c r="AP59" s="271"/>
      <c r="AQ59" s="81" t="s">
        <v>88</v>
      </c>
      <c r="AR59" s="45"/>
      <c r="AS59" s="82">
        <v>0</v>
      </c>
      <c r="AT59" s="83">
        <f>ROUND(SUM(AV59:AW59),2)</f>
        <v>0</v>
      </c>
      <c r="AU59" s="84">
        <f>'D2.1 - ESIL-vyhřívání, na...'!P96</f>
        <v>0</v>
      </c>
      <c r="AV59" s="83">
        <f>'D2.1 - ESIL-vyhřívání, na...'!J37</f>
        <v>0</v>
      </c>
      <c r="AW59" s="83">
        <f>'D2.1 - ESIL-vyhřívání, na...'!J38</f>
        <v>0</v>
      </c>
      <c r="AX59" s="83">
        <f>'D2.1 - ESIL-vyhřívání, na...'!J39</f>
        <v>0</v>
      </c>
      <c r="AY59" s="83">
        <f>'D2.1 - ESIL-vyhřívání, na...'!J40</f>
        <v>0</v>
      </c>
      <c r="AZ59" s="83">
        <f>'D2.1 - ESIL-vyhřívání, na...'!F37</f>
        <v>0</v>
      </c>
      <c r="BA59" s="83">
        <f>'D2.1 - ESIL-vyhřívání, na...'!F38</f>
        <v>0</v>
      </c>
      <c r="BB59" s="83">
        <f>'D2.1 - ESIL-vyhřívání, na...'!F39</f>
        <v>0</v>
      </c>
      <c r="BC59" s="83">
        <f>'D2.1 - ESIL-vyhřívání, na...'!F40</f>
        <v>0</v>
      </c>
      <c r="BD59" s="85">
        <f>'D2.1 - ESIL-vyhřívání, na...'!F41</f>
        <v>0</v>
      </c>
      <c r="BT59" s="25" t="s">
        <v>95</v>
      </c>
      <c r="BV59" s="25" t="s">
        <v>74</v>
      </c>
      <c r="BW59" s="25" t="s">
        <v>96</v>
      </c>
      <c r="BX59" s="25" t="s">
        <v>92</v>
      </c>
      <c r="CL59" s="25" t="s">
        <v>3</v>
      </c>
    </row>
    <row r="60" spans="1:91" s="3" customFormat="1" ht="23.25" customHeight="1">
      <c r="A60" s="71" t="s">
        <v>76</v>
      </c>
      <c r="B60" s="45"/>
      <c r="C60" s="9"/>
      <c r="D60" s="9"/>
      <c r="E60" s="9"/>
      <c r="F60" s="246" t="s">
        <v>97</v>
      </c>
      <c r="G60" s="246"/>
      <c r="H60" s="246"/>
      <c r="I60" s="246"/>
      <c r="J60" s="246"/>
      <c r="K60" s="9"/>
      <c r="L60" s="246" t="s">
        <v>98</v>
      </c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70">
        <f>'D2.2 - ESIL-strojovna SHZ...'!J34</f>
        <v>0</v>
      </c>
      <c r="AH60" s="271"/>
      <c r="AI60" s="271"/>
      <c r="AJ60" s="271"/>
      <c r="AK60" s="271"/>
      <c r="AL60" s="271"/>
      <c r="AM60" s="271"/>
      <c r="AN60" s="270">
        <f>SUM(AG60,AT60)</f>
        <v>0</v>
      </c>
      <c r="AO60" s="271"/>
      <c r="AP60" s="271"/>
      <c r="AQ60" s="81" t="s">
        <v>88</v>
      </c>
      <c r="AR60" s="45"/>
      <c r="AS60" s="82">
        <v>0</v>
      </c>
      <c r="AT60" s="83">
        <f>ROUND(SUM(AV60:AW60),2)</f>
        <v>0</v>
      </c>
      <c r="AU60" s="84">
        <f>'D2.2 - ESIL-strojovna SHZ...'!P109</f>
        <v>0</v>
      </c>
      <c r="AV60" s="83">
        <f>'D2.2 - ESIL-strojovna SHZ...'!J37</f>
        <v>0</v>
      </c>
      <c r="AW60" s="83">
        <f>'D2.2 - ESIL-strojovna SHZ...'!J38</f>
        <v>0</v>
      </c>
      <c r="AX60" s="83">
        <f>'D2.2 - ESIL-strojovna SHZ...'!J39</f>
        <v>0</v>
      </c>
      <c r="AY60" s="83">
        <f>'D2.2 - ESIL-strojovna SHZ...'!J40</f>
        <v>0</v>
      </c>
      <c r="AZ60" s="83">
        <f>'D2.2 - ESIL-strojovna SHZ...'!F37</f>
        <v>0</v>
      </c>
      <c r="BA60" s="83">
        <f>'D2.2 - ESIL-strojovna SHZ...'!F38</f>
        <v>0</v>
      </c>
      <c r="BB60" s="83">
        <f>'D2.2 - ESIL-strojovna SHZ...'!F39</f>
        <v>0</v>
      </c>
      <c r="BC60" s="83">
        <f>'D2.2 - ESIL-strojovna SHZ...'!F40</f>
        <v>0</v>
      </c>
      <c r="BD60" s="85">
        <f>'D2.2 - ESIL-strojovna SHZ...'!F41</f>
        <v>0</v>
      </c>
      <c r="BT60" s="25" t="s">
        <v>95</v>
      </c>
      <c r="BV60" s="25" t="s">
        <v>74</v>
      </c>
      <c r="BW60" s="25" t="s">
        <v>99</v>
      </c>
      <c r="BX60" s="25" t="s">
        <v>92</v>
      </c>
      <c r="CL60" s="25" t="s">
        <v>3</v>
      </c>
    </row>
    <row r="61" spans="1:91" s="3" customFormat="1" ht="16.5" customHeight="1">
      <c r="A61" s="71" t="s">
        <v>76</v>
      </c>
      <c r="B61" s="45"/>
      <c r="C61" s="9"/>
      <c r="D61" s="9"/>
      <c r="E61" s="246" t="s">
        <v>100</v>
      </c>
      <c r="F61" s="246"/>
      <c r="G61" s="246"/>
      <c r="H61" s="246"/>
      <c r="I61" s="246"/>
      <c r="J61" s="9"/>
      <c r="K61" s="246" t="s">
        <v>101</v>
      </c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70">
        <f>'D3 - PBŘ'!J32</f>
        <v>0</v>
      </c>
      <c r="AH61" s="271"/>
      <c r="AI61" s="271"/>
      <c r="AJ61" s="271"/>
      <c r="AK61" s="271"/>
      <c r="AL61" s="271"/>
      <c r="AM61" s="271"/>
      <c r="AN61" s="270">
        <f>SUM(AG61,AT61)</f>
        <v>0</v>
      </c>
      <c r="AO61" s="271"/>
      <c r="AP61" s="271"/>
      <c r="AQ61" s="81" t="s">
        <v>88</v>
      </c>
      <c r="AR61" s="45"/>
      <c r="AS61" s="82">
        <v>0</v>
      </c>
      <c r="AT61" s="83">
        <f>ROUND(SUM(AV61:AW61),2)</f>
        <v>0</v>
      </c>
      <c r="AU61" s="84">
        <f>'D3 - PBŘ'!P86</f>
        <v>0</v>
      </c>
      <c r="AV61" s="83">
        <f>'D3 - PBŘ'!J35</f>
        <v>0</v>
      </c>
      <c r="AW61" s="83">
        <f>'D3 - PBŘ'!J36</f>
        <v>0</v>
      </c>
      <c r="AX61" s="83">
        <f>'D3 - PBŘ'!J37</f>
        <v>0</v>
      </c>
      <c r="AY61" s="83">
        <f>'D3 - PBŘ'!J38</f>
        <v>0</v>
      </c>
      <c r="AZ61" s="83">
        <f>'D3 - PBŘ'!F35</f>
        <v>0</v>
      </c>
      <c r="BA61" s="83">
        <f>'D3 - PBŘ'!F36</f>
        <v>0</v>
      </c>
      <c r="BB61" s="83">
        <f>'D3 - PBŘ'!F37</f>
        <v>0</v>
      </c>
      <c r="BC61" s="83">
        <f>'D3 - PBŘ'!F38</f>
        <v>0</v>
      </c>
      <c r="BD61" s="85">
        <f>'D3 - PBŘ'!F39</f>
        <v>0</v>
      </c>
      <c r="BT61" s="25" t="s">
        <v>82</v>
      </c>
      <c r="BV61" s="25" t="s">
        <v>74</v>
      </c>
      <c r="BW61" s="25" t="s">
        <v>102</v>
      </c>
      <c r="BX61" s="25" t="s">
        <v>85</v>
      </c>
      <c r="CL61" s="25" t="s">
        <v>3</v>
      </c>
    </row>
    <row r="62" spans="1:91" s="3" customFormat="1" ht="16.5" customHeight="1">
      <c r="A62" s="71" t="s">
        <v>76</v>
      </c>
      <c r="B62" s="45"/>
      <c r="C62" s="9"/>
      <c r="D62" s="9"/>
      <c r="E62" s="246" t="s">
        <v>103</v>
      </c>
      <c r="F62" s="246"/>
      <c r="G62" s="246"/>
      <c r="H62" s="246"/>
      <c r="I62" s="246"/>
      <c r="J62" s="9"/>
      <c r="K62" s="246" t="s">
        <v>104</v>
      </c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70">
        <f>'D4 - Hašení'!J32</f>
        <v>0</v>
      </c>
      <c r="AH62" s="271"/>
      <c r="AI62" s="271"/>
      <c r="AJ62" s="271"/>
      <c r="AK62" s="271"/>
      <c r="AL62" s="271"/>
      <c r="AM62" s="271"/>
      <c r="AN62" s="270">
        <f>SUM(AG62,AT62)</f>
        <v>0</v>
      </c>
      <c r="AO62" s="271"/>
      <c r="AP62" s="271"/>
      <c r="AQ62" s="81" t="s">
        <v>88</v>
      </c>
      <c r="AR62" s="45"/>
      <c r="AS62" s="82">
        <v>0</v>
      </c>
      <c r="AT62" s="83">
        <f>ROUND(SUM(AV62:AW62),2)</f>
        <v>0</v>
      </c>
      <c r="AU62" s="84">
        <f>'D4 - Hašení'!P90</f>
        <v>0</v>
      </c>
      <c r="AV62" s="83">
        <f>'D4 - Hašení'!J35</f>
        <v>0</v>
      </c>
      <c r="AW62" s="83">
        <f>'D4 - Hašení'!J36</f>
        <v>0</v>
      </c>
      <c r="AX62" s="83">
        <f>'D4 - Hašení'!J37</f>
        <v>0</v>
      </c>
      <c r="AY62" s="83">
        <f>'D4 - Hašení'!J38</f>
        <v>0</v>
      </c>
      <c r="AZ62" s="83">
        <f>'D4 - Hašení'!F35</f>
        <v>0</v>
      </c>
      <c r="BA62" s="83">
        <f>'D4 - Hašení'!F36</f>
        <v>0</v>
      </c>
      <c r="BB62" s="83">
        <f>'D4 - Hašení'!F37</f>
        <v>0</v>
      </c>
      <c r="BC62" s="83">
        <f>'D4 - Hašení'!F38</f>
        <v>0</v>
      </c>
      <c r="BD62" s="85">
        <f>'D4 - Hašení'!F39</f>
        <v>0</v>
      </c>
      <c r="BT62" s="25" t="s">
        <v>82</v>
      </c>
      <c r="BV62" s="25" t="s">
        <v>74</v>
      </c>
      <c r="BW62" s="25" t="s">
        <v>105</v>
      </c>
      <c r="BX62" s="25" t="s">
        <v>85</v>
      </c>
      <c r="CL62" s="25" t="s">
        <v>3</v>
      </c>
    </row>
    <row r="63" spans="1:91" s="3" customFormat="1" ht="16.5" customHeight="1">
      <c r="A63" s="71" t="s">
        <v>76</v>
      </c>
      <c r="B63" s="45"/>
      <c r="C63" s="9"/>
      <c r="D63" s="9"/>
      <c r="E63" s="246" t="s">
        <v>106</v>
      </c>
      <c r="F63" s="246"/>
      <c r="G63" s="246"/>
      <c r="H63" s="246"/>
      <c r="I63" s="246"/>
      <c r="J63" s="9"/>
      <c r="K63" s="246" t="s">
        <v>107</v>
      </c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70">
        <f>'D5 - Technologie'!J32</f>
        <v>0</v>
      </c>
      <c r="AH63" s="271"/>
      <c r="AI63" s="271"/>
      <c r="AJ63" s="271"/>
      <c r="AK63" s="271"/>
      <c r="AL63" s="271"/>
      <c r="AM63" s="271"/>
      <c r="AN63" s="270">
        <f>SUM(AG63,AT63)</f>
        <v>0</v>
      </c>
      <c r="AO63" s="271"/>
      <c r="AP63" s="271"/>
      <c r="AQ63" s="81" t="s">
        <v>88</v>
      </c>
      <c r="AR63" s="45"/>
      <c r="AS63" s="82">
        <v>0</v>
      </c>
      <c r="AT63" s="83">
        <f>ROUND(SUM(AV63:AW63),2)</f>
        <v>0</v>
      </c>
      <c r="AU63" s="84">
        <f>'D5 - Technologie'!P89</f>
        <v>0</v>
      </c>
      <c r="AV63" s="83">
        <f>'D5 - Technologie'!J35</f>
        <v>0</v>
      </c>
      <c r="AW63" s="83">
        <f>'D5 - Technologie'!J36</f>
        <v>0</v>
      </c>
      <c r="AX63" s="83">
        <f>'D5 - Technologie'!J37</f>
        <v>0</v>
      </c>
      <c r="AY63" s="83">
        <f>'D5 - Technologie'!J38</f>
        <v>0</v>
      </c>
      <c r="AZ63" s="83">
        <f>'D5 - Technologie'!F35</f>
        <v>0</v>
      </c>
      <c r="BA63" s="83">
        <f>'D5 - Technologie'!F36</f>
        <v>0</v>
      </c>
      <c r="BB63" s="83">
        <f>'D5 - Technologie'!F37</f>
        <v>0</v>
      </c>
      <c r="BC63" s="83">
        <f>'D5 - Technologie'!F38</f>
        <v>0</v>
      </c>
      <c r="BD63" s="85">
        <f>'D5 - Technologie'!F39</f>
        <v>0</v>
      </c>
      <c r="BT63" s="25" t="s">
        <v>82</v>
      </c>
      <c r="BV63" s="25" t="s">
        <v>74</v>
      </c>
      <c r="BW63" s="25" t="s">
        <v>108</v>
      </c>
      <c r="BX63" s="25" t="s">
        <v>85</v>
      </c>
      <c r="CL63" s="25" t="s">
        <v>3</v>
      </c>
    </row>
    <row r="64" spans="1:91" s="3" customFormat="1" ht="16.5" customHeight="1">
      <c r="A64" s="71" t="s">
        <v>76</v>
      </c>
      <c r="B64" s="45"/>
      <c r="C64" s="9"/>
      <c r="D64" s="9"/>
      <c r="E64" s="246" t="s">
        <v>109</v>
      </c>
      <c r="F64" s="246"/>
      <c r="G64" s="246"/>
      <c r="H64" s="246"/>
      <c r="I64" s="246"/>
      <c r="J64" s="9"/>
      <c r="K64" s="246" t="s">
        <v>110</v>
      </c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70">
        <f>'D6 - EPS'!J32</f>
        <v>0</v>
      </c>
      <c r="AH64" s="271"/>
      <c r="AI64" s="271"/>
      <c r="AJ64" s="271"/>
      <c r="AK64" s="271"/>
      <c r="AL64" s="271"/>
      <c r="AM64" s="271"/>
      <c r="AN64" s="270">
        <f>SUM(AG64,AT64)</f>
        <v>0</v>
      </c>
      <c r="AO64" s="271"/>
      <c r="AP64" s="271"/>
      <c r="AQ64" s="81" t="s">
        <v>88</v>
      </c>
      <c r="AR64" s="45"/>
      <c r="AS64" s="82">
        <v>0</v>
      </c>
      <c r="AT64" s="83">
        <f>ROUND(SUM(AV64:AW64),2)</f>
        <v>0</v>
      </c>
      <c r="AU64" s="84">
        <f>'D6 - EPS'!P88</f>
        <v>0</v>
      </c>
      <c r="AV64" s="83">
        <f>'D6 - EPS'!J35</f>
        <v>0</v>
      </c>
      <c r="AW64" s="83">
        <f>'D6 - EPS'!J36</f>
        <v>0</v>
      </c>
      <c r="AX64" s="83">
        <f>'D6 - EPS'!J37</f>
        <v>0</v>
      </c>
      <c r="AY64" s="83">
        <f>'D6 - EPS'!J38</f>
        <v>0</v>
      </c>
      <c r="AZ64" s="83">
        <f>'D6 - EPS'!F35</f>
        <v>0</v>
      </c>
      <c r="BA64" s="83">
        <f>'D6 - EPS'!F36</f>
        <v>0</v>
      </c>
      <c r="BB64" s="83">
        <f>'D6 - EPS'!F37</f>
        <v>0</v>
      </c>
      <c r="BC64" s="83">
        <f>'D6 - EPS'!F38</f>
        <v>0</v>
      </c>
      <c r="BD64" s="85">
        <f>'D6 - EPS'!F39</f>
        <v>0</v>
      </c>
      <c r="BT64" s="25" t="s">
        <v>82</v>
      </c>
      <c r="BV64" s="25" t="s">
        <v>74</v>
      </c>
      <c r="BW64" s="25" t="s">
        <v>111</v>
      </c>
      <c r="BX64" s="25" t="s">
        <v>85</v>
      </c>
      <c r="CL64" s="25" t="s">
        <v>3</v>
      </c>
    </row>
    <row r="65" spans="1:90" s="3" customFormat="1" ht="16.5" customHeight="1">
      <c r="A65" s="71" t="s">
        <v>76</v>
      </c>
      <c r="B65" s="45"/>
      <c r="C65" s="9"/>
      <c r="D65" s="9"/>
      <c r="E65" s="246" t="s">
        <v>112</v>
      </c>
      <c r="F65" s="246"/>
      <c r="G65" s="246"/>
      <c r="H65" s="246"/>
      <c r="I65" s="246"/>
      <c r="J65" s="9"/>
      <c r="K65" s="246" t="s">
        <v>113</v>
      </c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70">
        <f>'D7 - Slaboproud'!J32</f>
        <v>0</v>
      </c>
      <c r="AH65" s="271"/>
      <c r="AI65" s="271"/>
      <c r="AJ65" s="271"/>
      <c r="AK65" s="271"/>
      <c r="AL65" s="271"/>
      <c r="AM65" s="271"/>
      <c r="AN65" s="270">
        <f>SUM(AG65,AT65)</f>
        <v>0</v>
      </c>
      <c r="AO65" s="271"/>
      <c r="AP65" s="271"/>
      <c r="AQ65" s="81" t="s">
        <v>88</v>
      </c>
      <c r="AR65" s="45"/>
      <c r="AS65" s="86">
        <v>0</v>
      </c>
      <c r="AT65" s="87">
        <f>ROUND(SUM(AV65:AW65),2)</f>
        <v>0</v>
      </c>
      <c r="AU65" s="88">
        <f>'D7 - Slaboproud'!P88</f>
        <v>0</v>
      </c>
      <c r="AV65" s="87">
        <f>'D7 - Slaboproud'!J35</f>
        <v>0</v>
      </c>
      <c r="AW65" s="87">
        <f>'D7 - Slaboproud'!J36</f>
        <v>0</v>
      </c>
      <c r="AX65" s="87">
        <f>'D7 - Slaboproud'!J37</f>
        <v>0</v>
      </c>
      <c r="AY65" s="87">
        <f>'D7 - Slaboproud'!J38</f>
        <v>0</v>
      </c>
      <c r="AZ65" s="87">
        <f>'D7 - Slaboproud'!F35</f>
        <v>0</v>
      </c>
      <c r="BA65" s="87">
        <f>'D7 - Slaboproud'!F36</f>
        <v>0</v>
      </c>
      <c r="BB65" s="87">
        <f>'D7 - Slaboproud'!F37</f>
        <v>0</v>
      </c>
      <c r="BC65" s="87">
        <f>'D7 - Slaboproud'!F38</f>
        <v>0</v>
      </c>
      <c r="BD65" s="89">
        <f>'D7 - Slaboproud'!F39</f>
        <v>0</v>
      </c>
      <c r="BT65" s="25" t="s">
        <v>82</v>
      </c>
      <c r="BV65" s="25" t="s">
        <v>74</v>
      </c>
      <c r="BW65" s="25" t="s">
        <v>114</v>
      </c>
      <c r="BX65" s="25" t="s">
        <v>85</v>
      </c>
      <c r="CL65" s="25" t="s">
        <v>3</v>
      </c>
    </row>
    <row r="66" spans="1:90" s="1" customFormat="1" ht="30" customHeight="1">
      <c r="B66" s="32"/>
      <c r="AR66" s="32"/>
    </row>
    <row r="67" spans="1:90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32"/>
    </row>
  </sheetData>
  <mergeCells count="82">
    <mergeCell ref="AN65:AP65"/>
    <mergeCell ref="AG65:AM65"/>
    <mergeCell ref="AN54:AP54"/>
    <mergeCell ref="AN64:AP64"/>
    <mergeCell ref="AN63:AP63"/>
    <mergeCell ref="AN58:AP58"/>
    <mergeCell ref="AN62:AP62"/>
    <mergeCell ref="AN56:AP56"/>
    <mergeCell ref="AN59:AP59"/>
    <mergeCell ref="AN61:AP61"/>
    <mergeCell ref="AN60:AP60"/>
    <mergeCell ref="AN57:AP57"/>
    <mergeCell ref="AG64:AM64"/>
    <mergeCell ref="AG59:AM59"/>
    <mergeCell ref="AG58:AM58"/>
    <mergeCell ref="AG55:AM55"/>
    <mergeCell ref="AG56:AM56"/>
    <mergeCell ref="AK35:AO35"/>
    <mergeCell ref="X35:AB35"/>
    <mergeCell ref="AR2:BE2"/>
    <mergeCell ref="AG61:AM61"/>
    <mergeCell ref="AG63:AM63"/>
    <mergeCell ref="AG62:AM62"/>
    <mergeCell ref="AG52:AM52"/>
    <mergeCell ref="AG57:AM57"/>
    <mergeCell ref="AG60:AM60"/>
    <mergeCell ref="AM50:AP50"/>
    <mergeCell ref="AM47:AN47"/>
    <mergeCell ref="AM49:AP49"/>
    <mergeCell ref="AN55:AP55"/>
    <mergeCell ref="AN52:AP52"/>
    <mergeCell ref="AS49:AT51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K63:AF63"/>
    <mergeCell ref="K64:AF64"/>
    <mergeCell ref="K57:AF57"/>
    <mergeCell ref="K62:AF62"/>
    <mergeCell ref="L60:AF60"/>
    <mergeCell ref="L59:AF59"/>
    <mergeCell ref="E62:I62"/>
    <mergeCell ref="E63:I63"/>
    <mergeCell ref="E64:I64"/>
    <mergeCell ref="F59:J59"/>
    <mergeCell ref="F60:J60"/>
    <mergeCell ref="C52:G52"/>
    <mergeCell ref="D56:H56"/>
    <mergeCell ref="D55:H55"/>
    <mergeCell ref="E58:I58"/>
    <mergeCell ref="E61:I61"/>
    <mergeCell ref="E57:I57"/>
    <mergeCell ref="I52:AF52"/>
    <mergeCell ref="J55:AF55"/>
    <mergeCell ref="J56:AF56"/>
    <mergeCell ref="K61:AF61"/>
    <mergeCell ref="K58:AF58"/>
  </mergeCells>
  <hyperlinks>
    <hyperlink ref="A55" location="'01 - VRN'!C2" display="/" xr:uid="{00000000-0004-0000-0000-000000000000}"/>
    <hyperlink ref="A57" location="'D1 - ASŘ'!C2" display="/" xr:uid="{00000000-0004-0000-0000-000001000000}"/>
    <hyperlink ref="A59" location="'D2.1 - ESIL-vyhřívání, na...'!C2" display="/" xr:uid="{00000000-0004-0000-0000-000002000000}"/>
    <hyperlink ref="A60" location="'D2.2 - ESIL-strojovna SHZ...'!C2" display="/" xr:uid="{00000000-0004-0000-0000-000003000000}"/>
    <hyperlink ref="A61" location="'D3 - PBŘ'!C2" display="/" xr:uid="{00000000-0004-0000-0000-000004000000}"/>
    <hyperlink ref="A62" location="'D4 - Hašení'!C2" display="/" xr:uid="{00000000-0004-0000-0000-000005000000}"/>
    <hyperlink ref="A63" location="'D5 - Technologie'!C2" display="/" xr:uid="{00000000-0004-0000-0000-000006000000}"/>
    <hyperlink ref="A64" location="'D6 - EPS'!C2" display="/" xr:uid="{00000000-0004-0000-0000-000007000000}"/>
    <hyperlink ref="A65" location="'D7 - Slaboproud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s="1" customFormat="1" ht="12" customHeight="1">
      <c r="B8" s="32"/>
      <c r="D8" s="27" t="s">
        <v>116</v>
      </c>
      <c r="L8" s="32"/>
    </row>
    <row r="9" spans="2:46" s="1" customFormat="1" ht="16.5" customHeight="1">
      <c r="B9" s="32"/>
      <c r="E9" s="248" t="s">
        <v>117</v>
      </c>
      <c r="F9" s="287"/>
      <c r="G9" s="287"/>
      <c r="H9" s="28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21</v>
      </c>
      <c r="J11" s="25" t="s">
        <v>3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49" t="str">
        <f>'Rekapitulace stavby'!AN8</f>
        <v>31. 7. 2025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26</v>
      </c>
      <c r="I14" s="27" t="s">
        <v>27</v>
      </c>
      <c r="J14" s="25" t="s">
        <v>3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27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88" t="str">
        <f>'Rekapitulace stavby'!E14</f>
        <v>Vyplň údaj</v>
      </c>
      <c r="F18" s="254"/>
      <c r="G18" s="254"/>
      <c r="H18" s="254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27</v>
      </c>
      <c r="J20" s="25" t="s">
        <v>3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27</v>
      </c>
      <c r="J23" s="25" t="s">
        <v>3</v>
      </c>
      <c r="L23" s="32"/>
    </row>
    <row r="24" spans="2:12" s="1" customFormat="1" ht="18" customHeight="1">
      <c r="B24" s="32"/>
      <c r="E24" s="25" t="s">
        <v>33</v>
      </c>
      <c r="I24" s="27" t="s">
        <v>29</v>
      </c>
      <c r="J24" s="25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71.25" customHeight="1">
      <c r="B27" s="91"/>
      <c r="E27" s="258" t="s">
        <v>37</v>
      </c>
      <c r="F27" s="258"/>
      <c r="G27" s="258"/>
      <c r="H27" s="258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ROUND((SUM(BE86:BE102)),  2)</f>
        <v>0</v>
      </c>
      <c r="I33" s="93">
        <v>0.21</v>
      </c>
      <c r="J33" s="83">
        <f>ROUND(((SUM(BE86:BE102))*I33),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ROUND((SUM(BF86:BF102)),  2)</f>
        <v>0</v>
      </c>
      <c r="I34" s="93">
        <v>0.12</v>
      </c>
      <c r="J34" s="83">
        <f>ROUND(((SUM(BF86:BF102))*I34),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ROUND((SUM(BG86:BG102)),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ROUND((SUM(BH86:BH102)),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ROUND((SUM(BI86:BI102)),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16.5" customHeight="1">
      <c r="B48" s="32"/>
      <c r="E48" s="285" t="str">
        <f>E7</f>
        <v>FN Brno – Modernizace heliportů, Černá Pole</v>
      </c>
      <c r="F48" s="286"/>
      <c r="G48" s="286"/>
      <c r="H48" s="286"/>
      <c r="L48" s="32"/>
    </row>
    <row r="49" spans="2:47" s="1" customFormat="1" ht="12" customHeight="1">
      <c r="B49" s="32"/>
      <c r="C49" s="27" t="s">
        <v>116</v>
      </c>
      <c r="L49" s="32"/>
    </row>
    <row r="50" spans="2:47" s="1" customFormat="1" ht="16.5" customHeight="1">
      <c r="B50" s="32"/>
      <c r="E50" s="248" t="str">
        <f>E9</f>
        <v>01 - VRN</v>
      </c>
      <c r="F50" s="287"/>
      <c r="G50" s="287"/>
      <c r="H50" s="28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22</v>
      </c>
      <c r="F52" s="25" t="str">
        <f>F12</f>
        <v>FN Brno- Černá pole</v>
      </c>
      <c r="I52" s="27" t="s">
        <v>24</v>
      </c>
      <c r="J52" s="49" t="str">
        <f>IF(J12="","",J12)</f>
        <v>31. 7. 2025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26</v>
      </c>
      <c r="F54" s="25" t="str">
        <f>E15</f>
        <v>FN Brmo</v>
      </c>
      <c r="I54" s="27" t="s">
        <v>32</v>
      </c>
      <c r="J54" s="30" t="str">
        <f>E21</f>
        <v>Techniserv, spol. s 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Techniserv, spol. s 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119</v>
      </c>
      <c r="D57" s="94"/>
      <c r="E57" s="94"/>
      <c r="F57" s="94"/>
      <c r="G57" s="94"/>
      <c r="H57" s="94"/>
      <c r="I57" s="94"/>
      <c r="J57" s="101" t="s">
        <v>120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J86</f>
        <v>0</v>
      </c>
      <c r="L59" s="32"/>
      <c r="AU59" s="17" t="s">
        <v>121</v>
      </c>
    </row>
    <row r="60" spans="2:47" s="8" customFormat="1" ht="24.95" customHeight="1">
      <c r="B60" s="103"/>
      <c r="D60" s="104" t="s">
        <v>122</v>
      </c>
      <c r="E60" s="105"/>
      <c r="F60" s="105"/>
      <c r="G60" s="105"/>
      <c r="H60" s="105"/>
      <c r="I60" s="105"/>
      <c r="J60" s="106">
        <f>J87</f>
        <v>0</v>
      </c>
      <c r="L60" s="103"/>
    </row>
    <row r="61" spans="2:47" s="9" customFormat="1" ht="19.899999999999999" customHeight="1">
      <c r="B61" s="107"/>
      <c r="D61" s="108" t="s">
        <v>123</v>
      </c>
      <c r="E61" s="109"/>
      <c r="F61" s="109"/>
      <c r="G61" s="109"/>
      <c r="H61" s="109"/>
      <c r="I61" s="109"/>
      <c r="J61" s="110">
        <f>J88</f>
        <v>0</v>
      </c>
      <c r="L61" s="107"/>
    </row>
    <row r="62" spans="2:47" s="9" customFormat="1" ht="19.899999999999999" customHeight="1">
      <c r="B62" s="107"/>
      <c r="D62" s="108" t="s">
        <v>124</v>
      </c>
      <c r="E62" s="109"/>
      <c r="F62" s="109"/>
      <c r="G62" s="109"/>
      <c r="H62" s="109"/>
      <c r="I62" s="109"/>
      <c r="J62" s="110">
        <f>J90</f>
        <v>0</v>
      </c>
      <c r="L62" s="107"/>
    </row>
    <row r="63" spans="2:47" s="9" customFormat="1" ht="19.899999999999999" customHeight="1">
      <c r="B63" s="107"/>
      <c r="D63" s="108" t="s">
        <v>125</v>
      </c>
      <c r="E63" s="109"/>
      <c r="F63" s="109"/>
      <c r="G63" s="109"/>
      <c r="H63" s="109"/>
      <c r="I63" s="109"/>
      <c r="J63" s="110">
        <f>J92</f>
        <v>0</v>
      </c>
      <c r="L63" s="107"/>
    </row>
    <row r="64" spans="2:47" s="9" customFormat="1" ht="19.899999999999999" customHeight="1">
      <c r="B64" s="107"/>
      <c r="D64" s="108" t="s">
        <v>126</v>
      </c>
      <c r="E64" s="109"/>
      <c r="F64" s="109"/>
      <c r="G64" s="109"/>
      <c r="H64" s="109"/>
      <c r="I64" s="109"/>
      <c r="J64" s="110">
        <f>J94</f>
        <v>0</v>
      </c>
      <c r="L64" s="107"/>
    </row>
    <row r="65" spans="2:12" s="9" customFormat="1" ht="19.899999999999999" customHeight="1">
      <c r="B65" s="107"/>
      <c r="D65" s="108" t="s">
        <v>127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9" customFormat="1" ht="19.899999999999999" customHeight="1">
      <c r="B66" s="107"/>
      <c r="D66" s="108" t="s">
        <v>128</v>
      </c>
      <c r="E66" s="109"/>
      <c r="F66" s="109"/>
      <c r="G66" s="109"/>
      <c r="H66" s="109"/>
      <c r="I66" s="109"/>
      <c r="J66" s="110">
        <f>J98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 Černá Pole</v>
      </c>
      <c r="F76" s="286"/>
      <c r="G76" s="286"/>
      <c r="H76" s="286"/>
      <c r="L76" s="32"/>
    </row>
    <row r="77" spans="2:12" s="1" customFormat="1" ht="12" customHeight="1">
      <c r="B77" s="32"/>
      <c r="C77" s="27" t="s">
        <v>116</v>
      </c>
      <c r="L77" s="32"/>
    </row>
    <row r="78" spans="2:12" s="1" customFormat="1" ht="16.5" customHeight="1">
      <c r="B78" s="32"/>
      <c r="E78" s="248" t="str">
        <f>E9</f>
        <v>01 - VRN</v>
      </c>
      <c r="F78" s="287"/>
      <c r="G78" s="287"/>
      <c r="H78" s="28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22</v>
      </c>
      <c r="F80" s="25" t="str">
        <f>F12</f>
        <v>FN Brno- Černá pole</v>
      </c>
      <c r="I80" s="27" t="s">
        <v>24</v>
      </c>
      <c r="J80" s="49" t="str">
        <f>IF(J12="","",J12)</f>
        <v>31. 7. 2025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26</v>
      </c>
      <c r="F82" s="25" t="str">
        <f>E15</f>
        <v>FN Brmo</v>
      </c>
      <c r="I82" s="27" t="s">
        <v>32</v>
      </c>
      <c r="J82" s="30" t="str">
        <f>E21</f>
        <v>Techniserv, spol. s r.o.</v>
      </c>
      <c r="L82" s="32"/>
    </row>
    <row r="83" spans="2:65" s="1" customFormat="1" ht="25.7" customHeight="1">
      <c r="B83" s="32"/>
      <c r="C83" s="27" t="s">
        <v>30</v>
      </c>
      <c r="F83" s="25" t="str">
        <f>IF(E18="","",E18)</f>
        <v>Vyplň údaj</v>
      </c>
      <c r="I83" s="27" t="s">
        <v>35</v>
      </c>
      <c r="J83" s="30" t="str">
        <f>E24</f>
        <v>Techniserv, spol. s r.o.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130</v>
      </c>
      <c r="D85" s="113" t="s">
        <v>57</v>
      </c>
      <c r="E85" s="113" t="s">
        <v>53</v>
      </c>
      <c r="F85" s="113" t="s">
        <v>54</v>
      </c>
      <c r="G85" s="113" t="s">
        <v>131</v>
      </c>
      <c r="H85" s="113" t="s">
        <v>132</v>
      </c>
      <c r="I85" s="113" t="s">
        <v>133</v>
      </c>
      <c r="J85" s="113" t="s">
        <v>120</v>
      </c>
      <c r="K85" s="114" t="s">
        <v>134</v>
      </c>
      <c r="L85" s="111"/>
      <c r="M85" s="56" t="s">
        <v>3</v>
      </c>
      <c r="N85" s="57" t="s">
        <v>42</v>
      </c>
      <c r="O85" s="57" t="s">
        <v>135</v>
      </c>
      <c r="P85" s="57" t="s">
        <v>136</v>
      </c>
      <c r="Q85" s="57" t="s">
        <v>137</v>
      </c>
      <c r="R85" s="57" t="s">
        <v>138</v>
      </c>
      <c r="S85" s="57" t="s">
        <v>139</v>
      </c>
      <c r="T85" s="58" t="s">
        <v>140</v>
      </c>
    </row>
    <row r="86" spans="2:65" s="1" customFormat="1" ht="22.9" customHeight="1">
      <c r="B86" s="32"/>
      <c r="C86" s="61" t="s">
        <v>141</v>
      </c>
      <c r="J86" s="115">
        <f>BK86</f>
        <v>0</v>
      </c>
      <c r="L86" s="32"/>
      <c r="M86" s="59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71</v>
      </c>
      <c r="AU86" s="17" t="s">
        <v>121</v>
      </c>
      <c r="BK86" s="118">
        <f>BK87</f>
        <v>0</v>
      </c>
    </row>
    <row r="87" spans="2:65" s="11" customFormat="1" ht="25.9" customHeight="1">
      <c r="B87" s="119"/>
      <c r="D87" s="120" t="s">
        <v>71</v>
      </c>
      <c r="E87" s="121" t="s">
        <v>78</v>
      </c>
      <c r="F87" s="121" t="s">
        <v>142</v>
      </c>
      <c r="I87" s="122"/>
      <c r="J87" s="123">
        <f>BK87</f>
        <v>0</v>
      </c>
      <c r="L87" s="119"/>
      <c r="M87" s="124"/>
      <c r="P87" s="125">
        <f>P88+P90+P92+P94+P96+P98</f>
        <v>0</v>
      </c>
      <c r="R87" s="125">
        <f>R88+R90+R92+R94+R96+R98</f>
        <v>0</v>
      </c>
      <c r="T87" s="126">
        <f>T88+T90+T92+T94+T96+T98</f>
        <v>0</v>
      </c>
      <c r="AR87" s="120" t="s">
        <v>143</v>
      </c>
      <c r="AT87" s="127" t="s">
        <v>71</v>
      </c>
      <c r="AU87" s="127" t="s">
        <v>72</v>
      </c>
      <c r="AY87" s="120" t="s">
        <v>144</v>
      </c>
      <c r="BK87" s="128">
        <f>BK88+BK90+BK92+BK94+BK96+BK98</f>
        <v>0</v>
      </c>
    </row>
    <row r="88" spans="2:65" s="11" customFormat="1" ht="22.9" customHeight="1">
      <c r="B88" s="119"/>
      <c r="D88" s="120" t="s">
        <v>71</v>
      </c>
      <c r="E88" s="129" t="s">
        <v>145</v>
      </c>
      <c r="F88" s="129" t="s">
        <v>146</v>
      </c>
      <c r="I88" s="122"/>
      <c r="J88" s="130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143</v>
      </c>
      <c r="AT88" s="127" t="s">
        <v>71</v>
      </c>
      <c r="AU88" s="127" t="s">
        <v>80</v>
      </c>
      <c r="AY88" s="120" t="s">
        <v>144</v>
      </c>
      <c r="BK88" s="128">
        <f>BK89</f>
        <v>0</v>
      </c>
    </row>
    <row r="89" spans="2:65" s="1" customFormat="1" ht="90" customHeight="1">
      <c r="B89" s="131"/>
      <c r="C89" s="132" t="s">
        <v>80</v>
      </c>
      <c r="D89" s="132" t="s">
        <v>147</v>
      </c>
      <c r="E89" s="133" t="s">
        <v>148</v>
      </c>
      <c r="F89" s="134" t="s">
        <v>149</v>
      </c>
      <c r="G89" s="135" t="s">
        <v>150</v>
      </c>
      <c r="H89" s="136">
        <v>1</v>
      </c>
      <c r="I89" s="137"/>
      <c r="J89" s="138">
        <f>ROUND(I89*H89,2)</f>
        <v>0</v>
      </c>
      <c r="K89" s="134" t="s">
        <v>3</v>
      </c>
      <c r="L89" s="32"/>
      <c r="M89" s="139" t="s">
        <v>3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151</v>
      </c>
      <c r="AT89" s="143" t="s">
        <v>147</v>
      </c>
      <c r="AU89" s="143" t="s">
        <v>82</v>
      </c>
      <c r="AY89" s="17" t="s">
        <v>144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80</v>
      </c>
      <c r="BK89" s="144">
        <f>ROUND(I89*H89,2)</f>
        <v>0</v>
      </c>
      <c r="BL89" s="17" t="s">
        <v>151</v>
      </c>
      <c r="BM89" s="143" t="s">
        <v>152</v>
      </c>
    </row>
    <row r="90" spans="2:65" s="11" customFormat="1" ht="22.9" customHeight="1">
      <c r="B90" s="119"/>
      <c r="D90" s="120" t="s">
        <v>71</v>
      </c>
      <c r="E90" s="129" t="s">
        <v>153</v>
      </c>
      <c r="F90" s="129" t="s">
        <v>154</v>
      </c>
      <c r="I90" s="122"/>
      <c r="J90" s="130">
        <f>BK90</f>
        <v>0</v>
      </c>
      <c r="L90" s="119"/>
      <c r="M90" s="124"/>
      <c r="P90" s="125">
        <f>P91</f>
        <v>0</v>
      </c>
      <c r="R90" s="125">
        <f>R91</f>
        <v>0</v>
      </c>
      <c r="T90" s="126">
        <f>T91</f>
        <v>0</v>
      </c>
      <c r="AR90" s="120" t="s">
        <v>143</v>
      </c>
      <c r="AT90" s="127" t="s">
        <v>71</v>
      </c>
      <c r="AU90" s="127" t="s">
        <v>80</v>
      </c>
      <c r="AY90" s="120" t="s">
        <v>144</v>
      </c>
      <c r="BK90" s="128">
        <f>BK91</f>
        <v>0</v>
      </c>
    </row>
    <row r="91" spans="2:65" s="1" customFormat="1" ht="167.85" customHeight="1">
      <c r="B91" s="131"/>
      <c r="C91" s="132" t="s">
        <v>82</v>
      </c>
      <c r="D91" s="132" t="s">
        <v>147</v>
      </c>
      <c r="E91" s="133" t="s">
        <v>155</v>
      </c>
      <c r="F91" s="134" t="s">
        <v>156</v>
      </c>
      <c r="G91" s="135" t="s">
        <v>150</v>
      </c>
      <c r="H91" s="136">
        <v>1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151</v>
      </c>
      <c r="AT91" s="143" t="s">
        <v>147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151</v>
      </c>
      <c r="BM91" s="143" t="s">
        <v>157</v>
      </c>
    </row>
    <row r="92" spans="2:65" s="11" customFormat="1" ht="22.9" customHeight="1">
      <c r="B92" s="119"/>
      <c r="D92" s="120" t="s">
        <v>71</v>
      </c>
      <c r="E92" s="129" t="s">
        <v>158</v>
      </c>
      <c r="F92" s="129" t="s">
        <v>159</v>
      </c>
      <c r="I92" s="122"/>
      <c r="J92" s="130">
        <f>BK92</f>
        <v>0</v>
      </c>
      <c r="L92" s="119"/>
      <c r="M92" s="124"/>
      <c r="P92" s="125">
        <f>P93</f>
        <v>0</v>
      </c>
      <c r="R92" s="125">
        <f>R93</f>
        <v>0</v>
      </c>
      <c r="T92" s="126">
        <f>T93</f>
        <v>0</v>
      </c>
      <c r="AR92" s="120" t="s">
        <v>143</v>
      </c>
      <c r="AT92" s="127" t="s">
        <v>71</v>
      </c>
      <c r="AU92" s="127" t="s">
        <v>80</v>
      </c>
      <c r="AY92" s="120" t="s">
        <v>144</v>
      </c>
      <c r="BK92" s="128">
        <f>BK93</f>
        <v>0</v>
      </c>
    </row>
    <row r="93" spans="2:65" s="1" customFormat="1" ht="16.5" customHeight="1">
      <c r="B93" s="131"/>
      <c r="C93" s="132" t="s">
        <v>95</v>
      </c>
      <c r="D93" s="132" t="s">
        <v>147</v>
      </c>
      <c r="E93" s="133" t="s">
        <v>160</v>
      </c>
      <c r="F93" s="134" t="s">
        <v>161</v>
      </c>
      <c r="G93" s="135" t="s">
        <v>150</v>
      </c>
      <c r="H93" s="136">
        <v>1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151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151</v>
      </c>
      <c r="BM93" s="143" t="s">
        <v>162</v>
      </c>
    </row>
    <row r="94" spans="2:65" s="11" customFormat="1" ht="22.9" customHeight="1">
      <c r="B94" s="119"/>
      <c r="D94" s="120" t="s">
        <v>71</v>
      </c>
      <c r="E94" s="129" t="s">
        <v>163</v>
      </c>
      <c r="F94" s="129" t="s">
        <v>164</v>
      </c>
      <c r="I94" s="122"/>
      <c r="J94" s="130">
        <f>BK94</f>
        <v>0</v>
      </c>
      <c r="L94" s="119"/>
      <c r="M94" s="124"/>
      <c r="P94" s="125">
        <f>P95</f>
        <v>0</v>
      </c>
      <c r="R94" s="125">
        <f>R95</f>
        <v>0</v>
      </c>
      <c r="T94" s="126">
        <f>T95</f>
        <v>0</v>
      </c>
      <c r="AR94" s="120" t="s">
        <v>143</v>
      </c>
      <c r="AT94" s="127" t="s">
        <v>71</v>
      </c>
      <c r="AU94" s="127" t="s">
        <v>80</v>
      </c>
      <c r="AY94" s="120" t="s">
        <v>144</v>
      </c>
      <c r="BK94" s="128">
        <f>BK95</f>
        <v>0</v>
      </c>
    </row>
    <row r="95" spans="2:65" s="1" customFormat="1" ht="78.75" customHeight="1">
      <c r="B95" s="131"/>
      <c r="C95" s="132" t="s">
        <v>165</v>
      </c>
      <c r="D95" s="132" t="s">
        <v>147</v>
      </c>
      <c r="E95" s="133" t="s">
        <v>166</v>
      </c>
      <c r="F95" s="134" t="s">
        <v>167</v>
      </c>
      <c r="G95" s="135" t="s">
        <v>150</v>
      </c>
      <c r="H95" s="136">
        <v>1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151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151</v>
      </c>
      <c r="BM95" s="143" t="s">
        <v>168</v>
      </c>
    </row>
    <row r="96" spans="2:65" s="11" customFormat="1" ht="22.9" customHeight="1">
      <c r="B96" s="119"/>
      <c r="D96" s="120" t="s">
        <v>71</v>
      </c>
      <c r="E96" s="129" t="s">
        <v>169</v>
      </c>
      <c r="F96" s="129" t="s">
        <v>170</v>
      </c>
      <c r="I96" s="122"/>
      <c r="J96" s="130">
        <f>BK96</f>
        <v>0</v>
      </c>
      <c r="L96" s="119"/>
      <c r="M96" s="124"/>
      <c r="P96" s="125">
        <f>P97</f>
        <v>0</v>
      </c>
      <c r="R96" s="125">
        <f>R97</f>
        <v>0</v>
      </c>
      <c r="T96" s="126">
        <f>T97</f>
        <v>0</v>
      </c>
      <c r="AR96" s="120" t="s">
        <v>143</v>
      </c>
      <c r="AT96" s="127" t="s">
        <v>71</v>
      </c>
      <c r="AU96" s="127" t="s">
        <v>80</v>
      </c>
      <c r="AY96" s="120" t="s">
        <v>144</v>
      </c>
      <c r="BK96" s="128">
        <f>BK97</f>
        <v>0</v>
      </c>
    </row>
    <row r="97" spans="2:65" s="1" customFormat="1" ht="16.5" customHeight="1">
      <c r="B97" s="131"/>
      <c r="C97" s="132" t="s">
        <v>143</v>
      </c>
      <c r="D97" s="132" t="s">
        <v>147</v>
      </c>
      <c r="E97" s="133" t="s">
        <v>171</v>
      </c>
      <c r="F97" s="134" t="s">
        <v>172</v>
      </c>
      <c r="G97" s="135" t="s">
        <v>150</v>
      </c>
      <c r="H97" s="136">
        <v>1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151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151</v>
      </c>
      <c r="BM97" s="143" t="s">
        <v>173</v>
      </c>
    </row>
    <row r="98" spans="2:65" s="11" customFormat="1" ht="22.9" customHeight="1">
      <c r="B98" s="119"/>
      <c r="D98" s="120" t="s">
        <v>71</v>
      </c>
      <c r="E98" s="129" t="s">
        <v>174</v>
      </c>
      <c r="F98" s="129" t="s">
        <v>175</v>
      </c>
      <c r="I98" s="122"/>
      <c r="J98" s="130">
        <f>BK98</f>
        <v>0</v>
      </c>
      <c r="L98" s="119"/>
      <c r="M98" s="124"/>
      <c r="P98" s="125">
        <f>SUM(P99:P102)</f>
        <v>0</v>
      </c>
      <c r="R98" s="125">
        <f>SUM(R99:R102)</f>
        <v>0</v>
      </c>
      <c r="T98" s="126">
        <f>SUM(T99:T102)</f>
        <v>0</v>
      </c>
      <c r="AR98" s="120" t="s">
        <v>143</v>
      </c>
      <c r="AT98" s="127" t="s">
        <v>71</v>
      </c>
      <c r="AU98" s="127" t="s">
        <v>80</v>
      </c>
      <c r="AY98" s="120" t="s">
        <v>144</v>
      </c>
      <c r="BK98" s="128">
        <f>SUM(BK99:BK102)</f>
        <v>0</v>
      </c>
    </row>
    <row r="99" spans="2:65" s="1" customFormat="1" ht="129.4" customHeight="1">
      <c r="B99" s="131"/>
      <c r="C99" s="132" t="s">
        <v>176</v>
      </c>
      <c r="D99" s="132" t="s">
        <v>147</v>
      </c>
      <c r="E99" s="133" t="s">
        <v>177</v>
      </c>
      <c r="F99" s="134" t="s">
        <v>178</v>
      </c>
      <c r="G99" s="135" t="s">
        <v>150</v>
      </c>
      <c r="H99" s="136">
        <v>1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151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151</v>
      </c>
      <c r="BM99" s="143" t="s">
        <v>179</v>
      </c>
    </row>
    <row r="100" spans="2:65" s="1" customFormat="1" ht="16.5" customHeight="1">
      <c r="B100" s="131"/>
      <c r="C100" s="132" t="s">
        <v>180</v>
      </c>
      <c r="D100" s="132" t="s">
        <v>147</v>
      </c>
      <c r="E100" s="133" t="s">
        <v>181</v>
      </c>
      <c r="F100" s="134" t="s">
        <v>182</v>
      </c>
      <c r="G100" s="135" t="s">
        <v>150</v>
      </c>
      <c r="H100" s="136">
        <v>1</v>
      </c>
      <c r="I100" s="137"/>
      <c r="J100" s="138">
        <f>ROUND(I100*H100,2)</f>
        <v>0</v>
      </c>
      <c r="K100" s="134" t="s">
        <v>183</v>
      </c>
      <c r="L100" s="32"/>
      <c r="M100" s="139" t="s">
        <v>3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151</v>
      </c>
      <c r="AT100" s="143" t="s">
        <v>147</v>
      </c>
      <c r="AU100" s="143" t="s">
        <v>82</v>
      </c>
      <c r="AY100" s="17" t="s">
        <v>144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80</v>
      </c>
      <c r="BK100" s="144">
        <f>ROUND(I100*H100,2)</f>
        <v>0</v>
      </c>
      <c r="BL100" s="17" t="s">
        <v>151</v>
      </c>
      <c r="BM100" s="143" t="s">
        <v>184</v>
      </c>
    </row>
    <row r="101" spans="2:65" s="1" customFormat="1">
      <c r="B101" s="32"/>
      <c r="D101" s="145" t="s">
        <v>185</v>
      </c>
      <c r="F101" s="146" t="s">
        <v>186</v>
      </c>
      <c r="I101" s="147"/>
      <c r="L101" s="32"/>
      <c r="M101" s="148"/>
      <c r="T101" s="53"/>
      <c r="AT101" s="17" t="s">
        <v>185</v>
      </c>
      <c r="AU101" s="17" t="s">
        <v>82</v>
      </c>
    </row>
    <row r="102" spans="2:65" s="1" customFormat="1">
      <c r="B102" s="32"/>
      <c r="D102" s="149" t="s">
        <v>187</v>
      </c>
      <c r="F102" s="150" t="s">
        <v>188</v>
      </c>
      <c r="I102" s="147"/>
      <c r="L102" s="32"/>
      <c r="M102" s="151"/>
      <c r="N102" s="152"/>
      <c r="O102" s="152"/>
      <c r="P102" s="152"/>
      <c r="Q102" s="152"/>
      <c r="R102" s="152"/>
      <c r="S102" s="152"/>
      <c r="T102" s="153"/>
      <c r="AT102" s="17" t="s">
        <v>187</v>
      </c>
      <c r="AU102" s="17" t="s">
        <v>82</v>
      </c>
    </row>
    <row r="103" spans="2:65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2"/>
    </row>
  </sheetData>
  <autoFilter ref="C85:K102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191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ROUND((SUM(BE103:BE394)),  2)</f>
        <v>0</v>
      </c>
      <c r="I35" s="93">
        <v>0.21</v>
      </c>
      <c r="J35" s="83">
        <f>ROUND(((SUM(BE103:BE394))*I35),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ROUND((SUM(BF103:BF394)),  2)</f>
        <v>0</v>
      </c>
      <c r="I36" s="93">
        <v>0.12</v>
      </c>
      <c r="J36" s="83">
        <f>ROUND(((SUM(BF103:BF394))*I36),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ROUND((SUM(BG103:BG394)),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ROUND((SUM(BH103:BH394)),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ROUND((SUM(BI103:BI394)),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D1 - ASŘ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J103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192</v>
      </c>
      <c r="E64" s="105"/>
      <c r="F64" s="105"/>
      <c r="G64" s="105"/>
      <c r="H64" s="105"/>
      <c r="I64" s="105"/>
      <c r="J64" s="106">
        <f>J104</f>
        <v>0</v>
      </c>
      <c r="L64" s="103"/>
    </row>
    <row r="65" spans="2:12" s="9" customFormat="1" ht="19.899999999999999" customHeight="1">
      <c r="B65" s="107"/>
      <c r="D65" s="108" t="s">
        <v>193</v>
      </c>
      <c r="E65" s="109"/>
      <c r="F65" s="109"/>
      <c r="G65" s="109"/>
      <c r="H65" s="109"/>
      <c r="I65" s="109"/>
      <c r="J65" s="110">
        <f>J105</f>
        <v>0</v>
      </c>
      <c r="L65" s="107"/>
    </row>
    <row r="66" spans="2:12" s="9" customFormat="1" ht="19.899999999999999" customHeight="1">
      <c r="B66" s="107"/>
      <c r="D66" s="108" t="s">
        <v>194</v>
      </c>
      <c r="E66" s="109"/>
      <c r="F66" s="109"/>
      <c r="G66" s="109"/>
      <c r="H66" s="109"/>
      <c r="I66" s="109"/>
      <c r="J66" s="110">
        <f>J124</f>
        <v>0</v>
      </c>
      <c r="L66" s="107"/>
    </row>
    <row r="67" spans="2:12" s="9" customFormat="1" ht="19.899999999999999" customHeight="1">
      <c r="B67" s="107"/>
      <c r="D67" s="108" t="s">
        <v>195</v>
      </c>
      <c r="E67" s="109"/>
      <c r="F67" s="109"/>
      <c r="G67" s="109"/>
      <c r="H67" s="109"/>
      <c r="I67" s="109"/>
      <c r="J67" s="110">
        <f>J136</f>
        <v>0</v>
      </c>
      <c r="L67" s="107"/>
    </row>
    <row r="68" spans="2:12" s="9" customFormat="1" ht="19.899999999999999" customHeight="1">
      <c r="B68" s="107"/>
      <c r="D68" s="108" t="s">
        <v>196</v>
      </c>
      <c r="E68" s="109"/>
      <c r="F68" s="109"/>
      <c r="G68" s="109"/>
      <c r="H68" s="109"/>
      <c r="I68" s="109"/>
      <c r="J68" s="110">
        <f>J145</f>
        <v>0</v>
      </c>
      <c r="L68" s="107"/>
    </row>
    <row r="69" spans="2:12" s="9" customFormat="1" ht="19.899999999999999" customHeight="1">
      <c r="B69" s="107"/>
      <c r="D69" s="108" t="s">
        <v>197</v>
      </c>
      <c r="E69" s="109"/>
      <c r="F69" s="109"/>
      <c r="G69" s="109"/>
      <c r="H69" s="109"/>
      <c r="I69" s="109"/>
      <c r="J69" s="110">
        <f>J182</f>
        <v>0</v>
      </c>
      <c r="L69" s="107"/>
    </row>
    <row r="70" spans="2:12" s="9" customFormat="1" ht="19.899999999999999" customHeight="1">
      <c r="B70" s="107"/>
      <c r="D70" s="108" t="s">
        <v>198</v>
      </c>
      <c r="E70" s="109"/>
      <c r="F70" s="109"/>
      <c r="G70" s="109"/>
      <c r="H70" s="109"/>
      <c r="I70" s="109"/>
      <c r="J70" s="110">
        <f>J227</f>
        <v>0</v>
      </c>
      <c r="L70" s="107"/>
    </row>
    <row r="71" spans="2:12" s="9" customFormat="1" ht="19.899999999999999" customHeight="1">
      <c r="B71" s="107"/>
      <c r="D71" s="108" t="s">
        <v>199</v>
      </c>
      <c r="E71" s="109"/>
      <c r="F71" s="109"/>
      <c r="G71" s="109"/>
      <c r="H71" s="109"/>
      <c r="I71" s="109"/>
      <c r="J71" s="110">
        <f>J242</f>
        <v>0</v>
      </c>
      <c r="L71" s="107"/>
    </row>
    <row r="72" spans="2:12" s="8" customFormat="1" ht="24.95" customHeight="1">
      <c r="B72" s="103"/>
      <c r="D72" s="104" t="s">
        <v>200</v>
      </c>
      <c r="E72" s="105"/>
      <c r="F72" s="105"/>
      <c r="G72" s="105"/>
      <c r="H72" s="105"/>
      <c r="I72" s="105"/>
      <c r="J72" s="106">
        <f>J245</f>
        <v>0</v>
      </c>
      <c r="L72" s="103"/>
    </row>
    <row r="73" spans="2:12" s="9" customFormat="1" ht="19.899999999999999" customHeight="1">
      <c r="B73" s="107"/>
      <c r="D73" s="108" t="s">
        <v>201</v>
      </c>
      <c r="E73" s="109"/>
      <c r="F73" s="109"/>
      <c r="G73" s="109"/>
      <c r="H73" s="109"/>
      <c r="I73" s="109"/>
      <c r="J73" s="110">
        <f>J246</f>
        <v>0</v>
      </c>
      <c r="L73" s="107"/>
    </row>
    <row r="74" spans="2:12" s="9" customFormat="1" ht="19.899999999999999" customHeight="1">
      <c r="B74" s="107"/>
      <c r="D74" s="108" t="s">
        <v>202</v>
      </c>
      <c r="E74" s="109"/>
      <c r="F74" s="109"/>
      <c r="G74" s="109"/>
      <c r="H74" s="109"/>
      <c r="I74" s="109"/>
      <c r="J74" s="110">
        <f>J267</f>
        <v>0</v>
      </c>
      <c r="L74" s="107"/>
    </row>
    <row r="75" spans="2:12" s="9" customFormat="1" ht="19.899999999999999" customHeight="1">
      <c r="B75" s="107"/>
      <c r="D75" s="108" t="s">
        <v>203</v>
      </c>
      <c r="E75" s="109"/>
      <c r="F75" s="109"/>
      <c r="G75" s="109"/>
      <c r="H75" s="109"/>
      <c r="I75" s="109"/>
      <c r="J75" s="110">
        <f>J276</f>
        <v>0</v>
      </c>
      <c r="L75" s="107"/>
    </row>
    <row r="76" spans="2:12" s="9" customFormat="1" ht="19.899999999999999" customHeight="1">
      <c r="B76" s="107"/>
      <c r="D76" s="108" t="s">
        <v>204</v>
      </c>
      <c r="E76" s="109"/>
      <c r="F76" s="109"/>
      <c r="G76" s="109"/>
      <c r="H76" s="109"/>
      <c r="I76" s="109"/>
      <c r="J76" s="110">
        <f>J321</f>
        <v>0</v>
      </c>
      <c r="L76" s="107"/>
    </row>
    <row r="77" spans="2:12" s="9" customFormat="1" ht="19.899999999999999" customHeight="1">
      <c r="B77" s="107"/>
      <c r="D77" s="108" t="s">
        <v>205</v>
      </c>
      <c r="E77" s="109"/>
      <c r="F77" s="109"/>
      <c r="G77" s="109"/>
      <c r="H77" s="109"/>
      <c r="I77" s="109"/>
      <c r="J77" s="110">
        <f>J339</f>
        <v>0</v>
      </c>
      <c r="L77" s="107"/>
    </row>
    <row r="78" spans="2:12" s="9" customFormat="1" ht="19.899999999999999" customHeight="1">
      <c r="B78" s="107"/>
      <c r="D78" s="108" t="s">
        <v>206</v>
      </c>
      <c r="E78" s="109"/>
      <c r="F78" s="109"/>
      <c r="G78" s="109"/>
      <c r="H78" s="109"/>
      <c r="I78" s="109"/>
      <c r="J78" s="110">
        <f>J356</f>
        <v>0</v>
      </c>
      <c r="L78" s="107"/>
    </row>
    <row r="79" spans="2:12" s="9" customFormat="1" ht="19.899999999999999" customHeight="1">
      <c r="B79" s="107"/>
      <c r="D79" s="108" t="s">
        <v>207</v>
      </c>
      <c r="E79" s="109"/>
      <c r="F79" s="109"/>
      <c r="G79" s="109"/>
      <c r="H79" s="109"/>
      <c r="I79" s="109"/>
      <c r="J79" s="110">
        <f>J366</f>
        <v>0</v>
      </c>
      <c r="L79" s="107"/>
    </row>
    <row r="80" spans="2:12" s="9" customFormat="1" ht="14.85" customHeight="1">
      <c r="B80" s="107"/>
      <c r="D80" s="108" t="s">
        <v>208</v>
      </c>
      <c r="E80" s="109"/>
      <c r="F80" s="109"/>
      <c r="G80" s="109"/>
      <c r="H80" s="109"/>
      <c r="I80" s="109"/>
      <c r="J80" s="110">
        <f>J367</f>
        <v>0</v>
      </c>
      <c r="L80" s="107"/>
    </row>
    <row r="81" spans="2:12" s="9" customFormat="1" ht="14.85" customHeight="1">
      <c r="B81" s="107"/>
      <c r="D81" s="108" t="s">
        <v>209</v>
      </c>
      <c r="E81" s="109"/>
      <c r="F81" s="109"/>
      <c r="G81" s="109"/>
      <c r="H81" s="109"/>
      <c r="I81" s="109"/>
      <c r="J81" s="110">
        <f>J377</f>
        <v>0</v>
      </c>
      <c r="L81" s="107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129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17</v>
      </c>
      <c r="L90" s="32"/>
    </row>
    <row r="91" spans="2:12" s="1" customFormat="1" ht="16.5" customHeight="1">
      <c r="B91" s="32"/>
      <c r="E91" s="285" t="str">
        <f>E7</f>
        <v>FN Brno – Modernizace heliportů, Černá Pole</v>
      </c>
      <c r="F91" s="286"/>
      <c r="G91" s="286"/>
      <c r="H91" s="286"/>
      <c r="L91" s="32"/>
    </row>
    <row r="92" spans="2:12" ht="12" customHeight="1">
      <c r="B92" s="20"/>
      <c r="C92" s="27" t="s">
        <v>116</v>
      </c>
      <c r="L92" s="20"/>
    </row>
    <row r="93" spans="2:12" s="1" customFormat="1" ht="16.5" customHeight="1">
      <c r="B93" s="32"/>
      <c r="E93" s="285" t="s">
        <v>189</v>
      </c>
      <c r="F93" s="287"/>
      <c r="G93" s="287"/>
      <c r="H93" s="287"/>
      <c r="L93" s="32"/>
    </row>
    <row r="94" spans="2:12" s="1" customFormat="1" ht="12" customHeight="1">
      <c r="B94" s="32"/>
      <c r="C94" s="27" t="s">
        <v>190</v>
      </c>
      <c r="L94" s="32"/>
    </row>
    <row r="95" spans="2:12" s="1" customFormat="1" ht="16.5" customHeight="1">
      <c r="B95" s="32"/>
      <c r="E95" s="248" t="str">
        <f>E11</f>
        <v>D1 - ASŘ</v>
      </c>
      <c r="F95" s="287"/>
      <c r="G95" s="287"/>
      <c r="H95" s="287"/>
      <c r="L95" s="32"/>
    </row>
    <row r="96" spans="2:12" s="1" customFormat="1" ht="6.95" customHeight="1">
      <c r="B96" s="32"/>
      <c r="L96" s="32"/>
    </row>
    <row r="97" spans="2:65" s="1" customFormat="1" ht="12" customHeight="1">
      <c r="B97" s="32"/>
      <c r="C97" s="27" t="s">
        <v>22</v>
      </c>
      <c r="F97" s="25" t="str">
        <f>F14</f>
        <v>FN Brno- Černá pole</v>
      </c>
      <c r="I97" s="27" t="s">
        <v>24</v>
      </c>
      <c r="J97" s="49" t="str">
        <f>IF(J14="","",J14)</f>
        <v>31. 7. 2025</v>
      </c>
      <c r="L97" s="32"/>
    </row>
    <row r="98" spans="2:65" s="1" customFormat="1" ht="6.95" customHeight="1">
      <c r="B98" s="32"/>
      <c r="L98" s="32"/>
    </row>
    <row r="99" spans="2:65" s="1" customFormat="1" ht="25.7" customHeight="1">
      <c r="B99" s="32"/>
      <c r="C99" s="27" t="s">
        <v>26</v>
      </c>
      <c r="F99" s="25" t="str">
        <f>E17</f>
        <v>FN Brmo</v>
      </c>
      <c r="I99" s="27" t="s">
        <v>32</v>
      </c>
      <c r="J99" s="30" t="str">
        <f>E23</f>
        <v>Techniserv, spol. s r.o.</v>
      </c>
      <c r="L99" s="32"/>
    </row>
    <row r="100" spans="2:65" s="1" customFormat="1" ht="25.7" customHeight="1">
      <c r="B100" s="32"/>
      <c r="C100" s="27" t="s">
        <v>30</v>
      </c>
      <c r="F100" s="25" t="str">
        <f>IF(E20="","",E20)</f>
        <v>Vyplň údaj</v>
      </c>
      <c r="I100" s="27" t="s">
        <v>35</v>
      </c>
      <c r="J100" s="30" t="str">
        <f>E26</f>
        <v>Techniserv, spol. s r.o.</v>
      </c>
      <c r="L100" s="32"/>
    </row>
    <row r="101" spans="2:65" s="1" customFormat="1" ht="10.35" customHeight="1">
      <c r="B101" s="32"/>
      <c r="L101" s="32"/>
    </row>
    <row r="102" spans="2:65" s="10" customFormat="1" ht="29.25" customHeight="1">
      <c r="B102" s="111"/>
      <c r="C102" s="112" t="s">
        <v>130</v>
      </c>
      <c r="D102" s="113" t="s">
        <v>57</v>
      </c>
      <c r="E102" s="113" t="s">
        <v>53</v>
      </c>
      <c r="F102" s="113" t="s">
        <v>54</v>
      </c>
      <c r="G102" s="113" t="s">
        <v>131</v>
      </c>
      <c r="H102" s="113" t="s">
        <v>132</v>
      </c>
      <c r="I102" s="113" t="s">
        <v>133</v>
      </c>
      <c r="J102" s="113" t="s">
        <v>120</v>
      </c>
      <c r="K102" s="114" t="s">
        <v>134</v>
      </c>
      <c r="L102" s="111"/>
      <c r="M102" s="56" t="s">
        <v>3</v>
      </c>
      <c r="N102" s="57" t="s">
        <v>42</v>
      </c>
      <c r="O102" s="57" t="s">
        <v>135</v>
      </c>
      <c r="P102" s="57" t="s">
        <v>136</v>
      </c>
      <c r="Q102" s="57" t="s">
        <v>137</v>
      </c>
      <c r="R102" s="57" t="s">
        <v>138</v>
      </c>
      <c r="S102" s="57" t="s">
        <v>139</v>
      </c>
      <c r="T102" s="58" t="s">
        <v>140</v>
      </c>
    </row>
    <row r="103" spans="2:65" s="1" customFormat="1" ht="22.9" customHeight="1">
      <c r="B103" s="32"/>
      <c r="C103" s="61" t="s">
        <v>141</v>
      </c>
      <c r="J103" s="115">
        <f>BK103</f>
        <v>0</v>
      </c>
      <c r="L103" s="32"/>
      <c r="M103" s="59"/>
      <c r="N103" s="50"/>
      <c r="O103" s="50"/>
      <c r="P103" s="116">
        <f>P104+P245</f>
        <v>0</v>
      </c>
      <c r="Q103" s="50"/>
      <c r="R103" s="116">
        <f>R104+R245</f>
        <v>47.371091749999998</v>
      </c>
      <c r="S103" s="50"/>
      <c r="T103" s="117">
        <f>T104+T245</f>
        <v>36.123690000000003</v>
      </c>
      <c r="AT103" s="17" t="s">
        <v>71</v>
      </c>
      <c r="AU103" s="17" t="s">
        <v>121</v>
      </c>
      <c r="BK103" s="118">
        <f>BK104+BK245</f>
        <v>0</v>
      </c>
    </row>
    <row r="104" spans="2:65" s="11" customFormat="1" ht="25.9" customHeight="1">
      <c r="B104" s="119"/>
      <c r="D104" s="120" t="s">
        <v>71</v>
      </c>
      <c r="E104" s="121" t="s">
        <v>210</v>
      </c>
      <c r="F104" s="121" t="s">
        <v>211</v>
      </c>
      <c r="I104" s="122"/>
      <c r="J104" s="123">
        <f>BK104</f>
        <v>0</v>
      </c>
      <c r="L104" s="119"/>
      <c r="M104" s="124"/>
      <c r="P104" s="125">
        <f>P105+P124+P136+P145+P182+P227+P242</f>
        <v>0</v>
      </c>
      <c r="R104" s="125">
        <f>R105+R124+R136+R145+R182+R227+R242</f>
        <v>32.209653160000002</v>
      </c>
      <c r="T104" s="126">
        <f>T105+T124+T136+T145+T182+T227+T242</f>
        <v>35.734490000000001</v>
      </c>
      <c r="AR104" s="120" t="s">
        <v>80</v>
      </c>
      <c r="AT104" s="127" t="s">
        <v>71</v>
      </c>
      <c r="AU104" s="127" t="s">
        <v>72</v>
      </c>
      <c r="AY104" s="120" t="s">
        <v>144</v>
      </c>
      <c r="BK104" s="128">
        <f>BK105+BK124+BK136+BK145+BK182+BK227+BK242</f>
        <v>0</v>
      </c>
    </row>
    <row r="105" spans="2:65" s="11" customFormat="1" ht="22.9" customHeight="1">
      <c r="B105" s="119"/>
      <c r="D105" s="120" t="s">
        <v>71</v>
      </c>
      <c r="E105" s="129" t="s">
        <v>95</v>
      </c>
      <c r="F105" s="129" t="s">
        <v>212</v>
      </c>
      <c r="I105" s="122"/>
      <c r="J105" s="130">
        <f>BK105</f>
        <v>0</v>
      </c>
      <c r="L105" s="119"/>
      <c r="M105" s="124"/>
      <c r="P105" s="125">
        <f>SUM(P106:P123)</f>
        <v>0</v>
      </c>
      <c r="R105" s="125">
        <f>SUM(R106:R123)</f>
        <v>1.8887677700000001</v>
      </c>
      <c r="T105" s="126">
        <f>SUM(T106:T123)</f>
        <v>0</v>
      </c>
      <c r="AR105" s="120" t="s">
        <v>80</v>
      </c>
      <c r="AT105" s="127" t="s">
        <v>71</v>
      </c>
      <c r="AU105" s="127" t="s">
        <v>80</v>
      </c>
      <c r="AY105" s="120" t="s">
        <v>144</v>
      </c>
      <c r="BK105" s="128">
        <f>SUM(BK106:BK123)</f>
        <v>0</v>
      </c>
    </row>
    <row r="106" spans="2:65" s="1" customFormat="1" ht="37.9" customHeight="1">
      <c r="B106" s="131"/>
      <c r="C106" s="132" t="s">
        <v>80</v>
      </c>
      <c r="D106" s="132" t="s">
        <v>147</v>
      </c>
      <c r="E106" s="133" t="s">
        <v>213</v>
      </c>
      <c r="F106" s="134" t="s">
        <v>214</v>
      </c>
      <c r="G106" s="135" t="s">
        <v>215</v>
      </c>
      <c r="H106" s="136">
        <v>4.4550000000000001</v>
      </c>
      <c r="I106" s="137"/>
      <c r="J106" s="138">
        <f>ROUND(I106*H106,2)</f>
        <v>0</v>
      </c>
      <c r="K106" s="134" t="s">
        <v>183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0.36063000000000001</v>
      </c>
      <c r="R106" s="141">
        <f>Q106*H106</f>
        <v>1.60660665</v>
      </c>
      <c r="S106" s="141">
        <v>0</v>
      </c>
      <c r="T106" s="142">
        <f>S106*H106</f>
        <v>0</v>
      </c>
      <c r="AR106" s="143" t="s">
        <v>165</v>
      </c>
      <c r="AT106" s="143" t="s">
        <v>147</v>
      </c>
      <c r="AU106" s="143" t="s">
        <v>82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165</v>
      </c>
      <c r="BM106" s="143" t="s">
        <v>216</v>
      </c>
    </row>
    <row r="107" spans="2:65" s="1" customFormat="1">
      <c r="B107" s="32"/>
      <c r="D107" s="145" t="s">
        <v>185</v>
      </c>
      <c r="F107" s="146" t="s">
        <v>217</v>
      </c>
      <c r="I107" s="147"/>
      <c r="L107" s="32"/>
      <c r="M107" s="148"/>
      <c r="T107" s="53"/>
      <c r="AT107" s="17" t="s">
        <v>185</v>
      </c>
      <c r="AU107" s="17" t="s">
        <v>82</v>
      </c>
    </row>
    <row r="108" spans="2:65" s="12" customFormat="1">
      <c r="B108" s="154"/>
      <c r="D108" s="149" t="s">
        <v>218</v>
      </c>
      <c r="E108" s="155" t="s">
        <v>3</v>
      </c>
      <c r="F108" s="156" t="s">
        <v>219</v>
      </c>
      <c r="H108" s="157">
        <v>4.4550000000000001</v>
      </c>
      <c r="I108" s="158"/>
      <c r="L108" s="154"/>
      <c r="M108" s="159"/>
      <c r="T108" s="160"/>
      <c r="AT108" s="155" t="s">
        <v>218</v>
      </c>
      <c r="AU108" s="155" t="s">
        <v>82</v>
      </c>
      <c r="AV108" s="12" t="s">
        <v>82</v>
      </c>
      <c r="AW108" s="12" t="s">
        <v>34</v>
      </c>
      <c r="AX108" s="12" t="s">
        <v>80</v>
      </c>
      <c r="AY108" s="155" t="s">
        <v>144</v>
      </c>
    </row>
    <row r="109" spans="2:65" s="1" customFormat="1" ht="37.9" customHeight="1">
      <c r="B109" s="131"/>
      <c r="C109" s="132" t="s">
        <v>82</v>
      </c>
      <c r="D109" s="132" t="s">
        <v>147</v>
      </c>
      <c r="E109" s="133" t="s">
        <v>220</v>
      </c>
      <c r="F109" s="134" t="s">
        <v>221</v>
      </c>
      <c r="G109" s="135" t="s">
        <v>222</v>
      </c>
      <c r="H109" s="136">
        <v>3.3000000000000002E-2</v>
      </c>
      <c r="I109" s="137"/>
      <c r="J109" s="138">
        <f>ROUND(I109*H109,2)</f>
        <v>0</v>
      </c>
      <c r="K109" s="134" t="s">
        <v>183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1.04922</v>
      </c>
      <c r="R109" s="141">
        <f>Q109*H109</f>
        <v>3.4624260000000004E-2</v>
      </c>
      <c r="S109" s="141">
        <v>0</v>
      </c>
      <c r="T109" s="142">
        <f>S109*H109</f>
        <v>0</v>
      </c>
      <c r="AR109" s="143" t="s">
        <v>165</v>
      </c>
      <c r="AT109" s="143" t="s">
        <v>147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165</v>
      </c>
      <c r="BM109" s="143" t="s">
        <v>223</v>
      </c>
    </row>
    <row r="110" spans="2:65" s="1" customFormat="1">
      <c r="B110" s="32"/>
      <c r="D110" s="145" t="s">
        <v>185</v>
      </c>
      <c r="F110" s="146" t="s">
        <v>224</v>
      </c>
      <c r="I110" s="147"/>
      <c r="L110" s="32"/>
      <c r="M110" s="148"/>
      <c r="T110" s="53"/>
      <c r="AT110" s="17" t="s">
        <v>185</v>
      </c>
      <c r="AU110" s="17" t="s">
        <v>82</v>
      </c>
    </row>
    <row r="111" spans="2:65" s="12" customFormat="1">
      <c r="B111" s="154"/>
      <c r="D111" s="149" t="s">
        <v>218</v>
      </c>
      <c r="E111" s="155" t="s">
        <v>3</v>
      </c>
      <c r="F111" s="156" t="s">
        <v>225</v>
      </c>
      <c r="H111" s="157">
        <v>3.3000000000000002E-2</v>
      </c>
      <c r="I111" s="158"/>
      <c r="L111" s="154"/>
      <c r="M111" s="159"/>
      <c r="T111" s="160"/>
      <c r="AT111" s="155" t="s">
        <v>218</v>
      </c>
      <c r="AU111" s="155" t="s">
        <v>82</v>
      </c>
      <c r="AV111" s="12" t="s">
        <v>82</v>
      </c>
      <c r="AW111" s="12" t="s">
        <v>34</v>
      </c>
      <c r="AX111" s="12" t="s">
        <v>80</v>
      </c>
      <c r="AY111" s="155" t="s">
        <v>144</v>
      </c>
    </row>
    <row r="112" spans="2:65" s="1" customFormat="1" ht="24.2" customHeight="1">
      <c r="B112" s="131"/>
      <c r="C112" s="132" t="s">
        <v>95</v>
      </c>
      <c r="D112" s="132" t="s">
        <v>147</v>
      </c>
      <c r="E112" s="133" t="s">
        <v>226</v>
      </c>
      <c r="F112" s="134" t="s">
        <v>227</v>
      </c>
      <c r="G112" s="135" t="s">
        <v>222</v>
      </c>
      <c r="H112" s="136">
        <v>0.05</v>
      </c>
      <c r="I112" s="137"/>
      <c r="J112" s="138">
        <f>ROUND(I112*H112,2)</f>
        <v>0</v>
      </c>
      <c r="K112" s="134" t="s">
        <v>183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1.0900000000000001</v>
      </c>
      <c r="R112" s="141">
        <f>Q112*H112</f>
        <v>5.4500000000000007E-2</v>
      </c>
      <c r="S112" s="141">
        <v>0</v>
      </c>
      <c r="T112" s="142">
        <f>S112*H112</f>
        <v>0</v>
      </c>
      <c r="AR112" s="143" t="s">
        <v>165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165</v>
      </c>
      <c r="BM112" s="143" t="s">
        <v>228</v>
      </c>
    </row>
    <row r="113" spans="2:65" s="1" customFormat="1">
      <c r="B113" s="32"/>
      <c r="D113" s="145" t="s">
        <v>185</v>
      </c>
      <c r="F113" s="146" t="s">
        <v>229</v>
      </c>
      <c r="I113" s="147"/>
      <c r="L113" s="32"/>
      <c r="M113" s="148"/>
      <c r="T113" s="53"/>
      <c r="AT113" s="17" t="s">
        <v>185</v>
      </c>
      <c r="AU113" s="17" t="s">
        <v>82</v>
      </c>
    </row>
    <row r="114" spans="2:65" s="12" customFormat="1">
      <c r="B114" s="154"/>
      <c r="D114" s="149" t="s">
        <v>218</v>
      </c>
      <c r="E114" s="155" t="s">
        <v>3</v>
      </c>
      <c r="F114" s="156" t="s">
        <v>230</v>
      </c>
      <c r="H114" s="157">
        <v>0.05</v>
      </c>
      <c r="I114" s="158"/>
      <c r="L114" s="154"/>
      <c r="M114" s="159"/>
      <c r="T114" s="160"/>
      <c r="AT114" s="155" t="s">
        <v>218</v>
      </c>
      <c r="AU114" s="155" t="s">
        <v>82</v>
      </c>
      <c r="AV114" s="12" t="s">
        <v>82</v>
      </c>
      <c r="AW114" s="12" t="s">
        <v>34</v>
      </c>
      <c r="AX114" s="12" t="s">
        <v>80</v>
      </c>
      <c r="AY114" s="155" t="s">
        <v>144</v>
      </c>
    </row>
    <row r="115" spans="2:65" s="1" customFormat="1" ht="24.2" customHeight="1">
      <c r="B115" s="131"/>
      <c r="C115" s="132" t="s">
        <v>165</v>
      </c>
      <c r="D115" s="132" t="s">
        <v>147</v>
      </c>
      <c r="E115" s="133" t="s">
        <v>231</v>
      </c>
      <c r="F115" s="134" t="s">
        <v>232</v>
      </c>
      <c r="G115" s="135" t="s">
        <v>233</v>
      </c>
      <c r="H115" s="136">
        <v>6.8000000000000005E-2</v>
      </c>
      <c r="I115" s="137"/>
      <c r="J115" s="138">
        <f>ROUND(I115*H115,2)</f>
        <v>0</v>
      </c>
      <c r="K115" s="134" t="s">
        <v>183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1.94302</v>
      </c>
      <c r="R115" s="141">
        <f>Q115*H115</f>
        <v>0.13212536</v>
      </c>
      <c r="S115" s="141">
        <v>0</v>
      </c>
      <c r="T115" s="142">
        <f>S115*H115</f>
        <v>0</v>
      </c>
      <c r="AR115" s="143" t="s">
        <v>165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165</v>
      </c>
      <c r="BM115" s="143" t="s">
        <v>234</v>
      </c>
    </row>
    <row r="116" spans="2:65" s="1" customFormat="1">
      <c r="B116" s="32"/>
      <c r="D116" s="145" t="s">
        <v>185</v>
      </c>
      <c r="F116" s="146" t="s">
        <v>235</v>
      </c>
      <c r="I116" s="147"/>
      <c r="L116" s="32"/>
      <c r="M116" s="148"/>
      <c r="T116" s="53"/>
      <c r="AT116" s="17" t="s">
        <v>185</v>
      </c>
      <c r="AU116" s="17" t="s">
        <v>82</v>
      </c>
    </row>
    <row r="117" spans="2:65" s="12" customFormat="1">
      <c r="B117" s="154"/>
      <c r="D117" s="149" t="s">
        <v>218</v>
      </c>
      <c r="E117" s="155" t="s">
        <v>3</v>
      </c>
      <c r="F117" s="156" t="s">
        <v>236</v>
      </c>
      <c r="H117" s="157">
        <v>6.8000000000000005E-2</v>
      </c>
      <c r="I117" s="158"/>
      <c r="L117" s="154"/>
      <c r="M117" s="159"/>
      <c r="T117" s="160"/>
      <c r="AT117" s="155" t="s">
        <v>218</v>
      </c>
      <c r="AU117" s="155" t="s">
        <v>82</v>
      </c>
      <c r="AV117" s="12" t="s">
        <v>82</v>
      </c>
      <c r="AW117" s="12" t="s">
        <v>34</v>
      </c>
      <c r="AX117" s="12" t="s">
        <v>80</v>
      </c>
      <c r="AY117" s="155" t="s">
        <v>144</v>
      </c>
    </row>
    <row r="118" spans="2:65" s="1" customFormat="1" ht="37.9" customHeight="1">
      <c r="B118" s="131"/>
      <c r="C118" s="132" t="s">
        <v>143</v>
      </c>
      <c r="D118" s="132" t="s">
        <v>147</v>
      </c>
      <c r="E118" s="133" t="s">
        <v>237</v>
      </c>
      <c r="F118" s="134" t="s">
        <v>238</v>
      </c>
      <c r="G118" s="135" t="s">
        <v>215</v>
      </c>
      <c r="H118" s="136">
        <v>0.3</v>
      </c>
      <c r="I118" s="137"/>
      <c r="J118" s="138">
        <f>ROUND(I118*H118,2)</f>
        <v>0</v>
      </c>
      <c r="K118" s="134" t="s">
        <v>183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0.17818000000000001</v>
      </c>
      <c r="R118" s="141">
        <f>Q118*H118</f>
        <v>5.3454000000000002E-2</v>
      </c>
      <c r="S118" s="141">
        <v>0</v>
      </c>
      <c r="T118" s="142">
        <f>S118*H118</f>
        <v>0</v>
      </c>
      <c r="AR118" s="143" t="s">
        <v>165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165</v>
      </c>
      <c r="BM118" s="143" t="s">
        <v>239</v>
      </c>
    </row>
    <row r="119" spans="2:65" s="1" customFormat="1">
      <c r="B119" s="32"/>
      <c r="D119" s="145" t="s">
        <v>185</v>
      </c>
      <c r="F119" s="146" t="s">
        <v>240</v>
      </c>
      <c r="I119" s="147"/>
      <c r="L119" s="32"/>
      <c r="M119" s="148"/>
      <c r="T119" s="53"/>
      <c r="AT119" s="17" t="s">
        <v>185</v>
      </c>
      <c r="AU119" s="17" t="s">
        <v>82</v>
      </c>
    </row>
    <row r="120" spans="2:65" s="12" customFormat="1">
      <c r="B120" s="154"/>
      <c r="D120" s="149" t="s">
        <v>218</v>
      </c>
      <c r="E120" s="155" t="s">
        <v>3</v>
      </c>
      <c r="F120" s="156" t="s">
        <v>241</v>
      </c>
      <c r="H120" s="157">
        <v>0.3</v>
      </c>
      <c r="I120" s="158"/>
      <c r="L120" s="154"/>
      <c r="M120" s="159"/>
      <c r="T120" s="160"/>
      <c r="AT120" s="155" t="s">
        <v>218</v>
      </c>
      <c r="AU120" s="155" t="s">
        <v>82</v>
      </c>
      <c r="AV120" s="12" t="s">
        <v>82</v>
      </c>
      <c r="AW120" s="12" t="s">
        <v>34</v>
      </c>
      <c r="AX120" s="12" t="s">
        <v>80</v>
      </c>
      <c r="AY120" s="155" t="s">
        <v>144</v>
      </c>
    </row>
    <row r="121" spans="2:65" s="1" customFormat="1" ht="44.25" customHeight="1">
      <c r="B121" s="131"/>
      <c r="C121" s="132" t="s">
        <v>176</v>
      </c>
      <c r="D121" s="132" t="s">
        <v>147</v>
      </c>
      <c r="E121" s="133" t="s">
        <v>242</v>
      </c>
      <c r="F121" s="134" t="s">
        <v>243</v>
      </c>
      <c r="G121" s="135" t="s">
        <v>215</v>
      </c>
      <c r="H121" s="136">
        <v>0.95</v>
      </c>
      <c r="I121" s="137"/>
      <c r="J121" s="138">
        <f>ROUND(I121*H121,2)</f>
        <v>0</v>
      </c>
      <c r="K121" s="134" t="s">
        <v>183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7.8499999999999993E-3</v>
      </c>
      <c r="R121" s="141">
        <f>Q121*H121</f>
        <v>7.4574999999999989E-3</v>
      </c>
      <c r="S121" s="141">
        <v>0</v>
      </c>
      <c r="T121" s="142">
        <f>S121*H121</f>
        <v>0</v>
      </c>
      <c r="AR121" s="143" t="s">
        <v>165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165</v>
      </c>
      <c r="BM121" s="143" t="s">
        <v>244</v>
      </c>
    </row>
    <row r="122" spans="2:65" s="1" customFormat="1">
      <c r="B122" s="32"/>
      <c r="D122" s="145" t="s">
        <v>185</v>
      </c>
      <c r="F122" s="146" t="s">
        <v>245</v>
      </c>
      <c r="I122" s="147"/>
      <c r="L122" s="32"/>
      <c r="M122" s="148"/>
      <c r="T122" s="53"/>
      <c r="AT122" s="17" t="s">
        <v>185</v>
      </c>
      <c r="AU122" s="17" t="s">
        <v>82</v>
      </c>
    </row>
    <row r="123" spans="2:65" s="12" customFormat="1">
      <c r="B123" s="154"/>
      <c r="D123" s="149" t="s">
        <v>218</v>
      </c>
      <c r="E123" s="155" t="s">
        <v>3</v>
      </c>
      <c r="F123" s="156" t="s">
        <v>246</v>
      </c>
      <c r="H123" s="157">
        <v>0.95</v>
      </c>
      <c r="I123" s="158"/>
      <c r="L123" s="154"/>
      <c r="M123" s="159"/>
      <c r="T123" s="160"/>
      <c r="AT123" s="155" t="s">
        <v>218</v>
      </c>
      <c r="AU123" s="155" t="s">
        <v>82</v>
      </c>
      <c r="AV123" s="12" t="s">
        <v>82</v>
      </c>
      <c r="AW123" s="12" t="s">
        <v>34</v>
      </c>
      <c r="AX123" s="12" t="s">
        <v>80</v>
      </c>
      <c r="AY123" s="155" t="s">
        <v>144</v>
      </c>
    </row>
    <row r="124" spans="2:65" s="11" customFormat="1" ht="22.9" customHeight="1">
      <c r="B124" s="119"/>
      <c r="D124" s="120" t="s">
        <v>71</v>
      </c>
      <c r="E124" s="129" t="s">
        <v>165</v>
      </c>
      <c r="F124" s="129" t="s">
        <v>247</v>
      </c>
      <c r="I124" s="122"/>
      <c r="J124" s="130">
        <f>BK124</f>
        <v>0</v>
      </c>
      <c r="L124" s="119"/>
      <c r="M124" s="124"/>
      <c r="P124" s="125">
        <f>SUM(P125:P135)</f>
        <v>0</v>
      </c>
      <c r="R124" s="125">
        <f>SUM(R125:R135)</f>
        <v>2.0593804899999997</v>
      </c>
      <c r="T124" s="126">
        <f>SUM(T125:T135)</f>
        <v>0</v>
      </c>
      <c r="AR124" s="120" t="s">
        <v>80</v>
      </c>
      <c r="AT124" s="127" t="s">
        <v>71</v>
      </c>
      <c r="AU124" s="127" t="s">
        <v>80</v>
      </c>
      <c r="AY124" s="120" t="s">
        <v>144</v>
      </c>
      <c r="BK124" s="128">
        <f>SUM(BK125:BK135)</f>
        <v>0</v>
      </c>
    </row>
    <row r="125" spans="2:65" s="1" customFormat="1" ht="49.15" customHeight="1">
      <c r="B125" s="131"/>
      <c r="C125" s="132" t="s">
        <v>180</v>
      </c>
      <c r="D125" s="132" t="s">
        <v>147</v>
      </c>
      <c r="E125" s="133" t="s">
        <v>248</v>
      </c>
      <c r="F125" s="134" t="s">
        <v>249</v>
      </c>
      <c r="G125" s="135" t="s">
        <v>233</v>
      </c>
      <c r="H125" s="136">
        <v>0.78300000000000003</v>
      </c>
      <c r="I125" s="137"/>
      <c r="J125" s="138">
        <f>ROUND(I125*H125,2)</f>
        <v>0</v>
      </c>
      <c r="K125" s="134" t="s">
        <v>183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2.5020099999999998</v>
      </c>
      <c r="R125" s="141">
        <f>Q125*H125</f>
        <v>1.9590738299999999</v>
      </c>
      <c r="S125" s="141">
        <v>0</v>
      </c>
      <c r="T125" s="142">
        <f>S125*H125</f>
        <v>0</v>
      </c>
      <c r="AR125" s="143" t="s">
        <v>165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165</v>
      </c>
      <c r="BM125" s="143" t="s">
        <v>250</v>
      </c>
    </row>
    <row r="126" spans="2:65" s="1" customFormat="1">
      <c r="B126" s="32"/>
      <c r="D126" s="145" t="s">
        <v>185</v>
      </c>
      <c r="F126" s="146" t="s">
        <v>251</v>
      </c>
      <c r="I126" s="147"/>
      <c r="L126" s="32"/>
      <c r="M126" s="148"/>
      <c r="T126" s="53"/>
      <c r="AT126" s="17" t="s">
        <v>185</v>
      </c>
      <c r="AU126" s="17" t="s">
        <v>82</v>
      </c>
    </row>
    <row r="127" spans="2:65" s="12" customFormat="1">
      <c r="B127" s="154"/>
      <c r="D127" s="149" t="s">
        <v>218</v>
      </c>
      <c r="E127" s="155" t="s">
        <v>3</v>
      </c>
      <c r="F127" s="156" t="s">
        <v>252</v>
      </c>
      <c r="H127" s="157">
        <v>0.78300000000000003</v>
      </c>
      <c r="I127" s="158"/>
      <c r="L127" s="154"/>
      <c r="M127" s="159"/>
      <c r="T127" s="160"/>
      <c r="AT127" s="155" t="s">
        <v>218</v>
      </c>
      <c r="AU127" s="155" t="s">
        <v>82</v>
      </c>
      <c r="AV127" s="12" t="s">
        <v>82</v>
      </c>
      <c r="AW127" s="12" t="s">
        <v>34</v>
      </c>
      <c r="AX127" s="12" t="s">
        <v>80</v>
      </c>
      <c r="AY127" s="155" t="s">
        <v>144</v>
      </c>
    </row>
    <row r="128" spans="2:65" s="1" customFormat="1" ht="101.25" customHeight="1">
      <c r="B128" s="131"/>
      <c r="C128" s="132" t="s">
        <v>253</v>
      </c>
      <c r="D128" s="132" t="s">
        <v>147</v>
      </c>
      <c r="E128" s="133" t="s">
        <v>254</v>
      </c>
      <c r="F128" s="134" t="s">
        <v>255</v>
      </c>
      <c r="G128" s="135" t="s">
        <v>215</v>
      </c>
      <c r="H128" s="136">
        <v>6.923</v>
      </c>
      <c r="I128" s="137"/>
      <c r="J128" s="138">
        <f>ROUND(I128*H128,2)</f>
        <v>0</v>
      </c>
      <c r="K128" s="134" t="s">
        <v>183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9.7300000000000008E-3</v>
      </c>
      <c r="R128" s="141">
        <f>Q128*H128</f>
        <v>6.7360790000000004E-2</v>
      </c>
      <c r="S128" s="141">
        <v>0</v>
      </c>
      <c r="T128" s="142">
        <f>S128*H128</f>
        <v>0</v>
      </c>
      <c r="AR128" s="143" t="s">
        <v>165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165</v>
      </c>
      <c r="BM128" s="143" t="s">
        <v>256</v>
      </c>
    </row>
    <row r="129" spans="2:65" s="1" customFormat="1">
      <c r="B129" s="32"/>
      <c r="D129" s="145" t="s">
        <v>185</v>
      </c>
      <c r="F129" s="146" t="s">
        <v>257</v>
      </c>
      <c r="I129" s="147"/>
      <c r="L129" s="32"/>
      <c r="M129" s="148"/>
      <c r="T129" s="53"/>
      <c r="AT129" s="17" t="s">
        <v>185</v>
      </c>
      <c r="AU129" s="17" t="s">
        <v>82</v>
      </c>
    </row>
    <row r="130" spans="2:65" s="12" customFormat="1">
      <c r="B130" s="154"/>
      <c r="D130" s="149" t="s">
        <v>218</v>
      </c>
      <c r="E130" s="155" t="s">
        <v>3</v>
      </c>
      <c r="F130" s="156" t="s">
        <v>258</v>
      </c>
      <c r="H130" s="157">
        <v>6.02</v>
      </c>
      <c r="I130" s="158"/>
      <c r="L130" s="154"/>
      <c r="M130" s="159"/>
      <c r="T130" s="160"/>
      <c r="AT130" s="155" t="s">
        <v>218</v>
      </c>
      <c r="AU130" s="155" t="s">
        <v>82</v>
      </c>
      <c r="AV130" s="12" t="s">
        <v>82</v>
      </c>
      <c r="AW130" s="12" t="s">
        <v>34</v>
      </c>
      <c r="AX130" s="12" t="s">
        <v>80</v>
      </c>
      <c r="AY130" s="155" t="s">
        <v>144</v>
      </c>
    </row>
    <row r="131" spans="2:65" s="12" customFormat="1">
      <c r="B131" s="154"/>
      <c r="D131" s="149" t="s">
        <v>218</v>
      </c>
      <c r="F131" s="156" t="s">
        <v>259</v>
      </c>
      <c r="H131" s="157">
        <v>6.923</v>
      </c>
      <c r="I131" s="158"/>
      <c r="L131" s="154"/>
      <c r="M131" s="159"/>
      <c r="T131" s="160"/>
      <c r="AT131" s="155" t="s">
        <v>218</v>
      </c>
      <c r="AU131" s="155" t="s">
        <v>82</v>
      </c>
      <c r="AV131" s="12" t="s">
        <v>82</v>
      </c>
      <c r="AW131" s="12" t="s">
        <v>4</v>
      </c>
      <c r="AX131" s="12" t="s">
        <v>80</v>
      </c>
      <c r="AY131" s="155" t="s">
        <v>144</v>
      </c>
    </row>
    <row r="132" spans="2:65" s="1" customFormat="1" ht="78" customHeight="1">
      <c r="B132" s="131"/>
      <c r="C132" s="132" t="s">
        <v>260</v>
      </c>
      <c r="D132" s="132" t="s">
        <v>147</v>
      </c>
      <c r="E132" s="133" t="s">
        <v>261</v>
      </c>
      <c r="F132" s="134" t="s">
        <v>262</v>
      </c>
      <c r="G132" s="135" t="s">
        <v>222</v>
      </c>
      <c r="H132" s="136">
        <v>3.1E-2</v>
      </c>
      <c r="I132" s="137"/>
      <c r="J132" s="138">
        <f>ROUND(I132*H132,2)</f>
        <v>0</v>
      </c>
      <c r="K132" s="134" t="s">
        <v>183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1.06277</v>
      </c>
      <c r="R132" s="141">
        <f>Q132*H132</f>
        <v>3.2945870000000002E-2</v>
      </c>
      <c r="S132" s="141">
        <v>0</v>
      </c>
      <c r="T132" s="142">
        <f>S132*H132</f>
        <v>0</v>
      </c>
      <c r="AR132" s="143" t="s">
        <v>165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165</v>
      </c>
      <c r="BM132" s="143" t="s">
        <v>263</v>
      </c>
    </row>
    <row r="133" spans="2:65" s="1" customFormat="1">
      <c r="B133" s="32"/>
      <c r="D133" s="145" t="s">
        <v>185</v>
      </c>
      <c r="F133" s="146" t="s">
        <v>264</v>
      </c>
      <c r="I133" s="147"/>
      <c r="L133" s="32"/>
      <c r="M133" s="148"/>
      <c r="T133" s="53"/>
      <c r="AT133" s="17" t="s">
        <v>185</v>
      </c>
      <c r="AU133" s="17" t="s">
        <v>82</v>
      </c>
    </row>
    <row r="134" spans="2:65" s="12" customFormat="1">
      <c r="B134" s="154"/>
      <c r="D134" s="149" t="s">
        <v>218</v>
      </c>
      <c r="E134" s="155" t="s">
        <v>3</v>
      </c>
      <c r="F134" s="156" t="s">
        <v>265</v>
      </c>
      <c r="H134" s="157">
        <v>2.7E-2</v>
      </c>
      <c r="I134" s="158"/>
      <c r="L134" s="154"/>
      <c r="M134" s="159"/>
      <c r="T134" s="160"/>
      <c r="AT134" s="155" t="s">
        <v>218</v>
      </c>
      <c r="AU134" s="155" t="s">
        <v>82</v>
      </c>
      <c r="AV134" s="12" t="s">
        <v>82</v>
      </c>
      <c r="AW134" s="12" t="s">
        <v>34</v>
      </c>
      <c r="AX134" s="12" t="s">
        <v>80</v>
      </c>
      <c r="AY134" s="155" t="s">
        <v>144</v>
      </c>
    </row>
    <row r="135" spans="2:65" s="12" customFormat="1">
      <c r="B135" s="154"/>
      <c r="D135" s="149" t="s">
        <v>218</v>
      </c>
      <c r="F135" s="156" t="s">
        <v>266</v>
      </c>
      <c r="H135" s="157">
        <v>3.1E-2</v>
      </c>
      <c r="I135" s="158"/>
      <c r="L135" s="154"/>
      <c r="M135" s="159"/>
      <c r="T135" s="160"/>
      <c r="AT135" s="155" t="s">
        <v>218</v>
      </c>
      <c r="AU135" s="155" t="s">
        <v>82</v>
      </c>
      <c r="AV135" s="12" t="s">
        <v>82</v>
      </c>
      <c r="AW135" s="12" t="s">
        <v>4</v>
      </c>
      <c r="AX135" s="12" t="s">
        <v>80</v>
      </c>
      <c r="AY135" s="155" t="s">
        <v>144</v>
      </c>
    </row>
    <row r="136" spans="2:65" s="11" customFormat="1" ht="22.9" customHeight="1">
      <c r="B136" s="119"/>
      <c r="D136" s="120" t="s">
        <v>71</v>
      </c>
      <c r="E136" s="129" t="s">
        <v>143</v>
      </c>
      <c r="F136" s="129" t="s">
        <v>267</v>
      </c>
      <c r="I136" s="122"/>
      <c r="J136" s="130">
        <f>BK136</f>
        <v>0</v>
      </c>
      <c r="L136" s="119"/>
      <c r="M136" s="124"/>
      <c r="P136" s="125">
        <f>SUM(P137:P144)</f>
        <v>0</v>
      </c>
      <c r="R136" s="125">
        <f>SUM(R137:R144)</f>
        <v>5.3413199999999996</v>
      </c>
      <c r="T136" s="126">
        <f>SUM(T137:T144)</f>
        <v>0</v>
      </c>
      <c r="AR136" s="120" t="s">
        <v>80</v>
      </c>
      <c r="AT136" s="127" t="s">
        <v>71</v>
      </c>
      <c r="AU136" s="127" t="s">
        <v>80</v>
      </c>
      <c r="AY136" s="120" t="s">
        <v>144</v>
      </c>
      <c r="BK136" s="128">
        <f>SUM(BK137:BK144)</f>
        <v>0</v>
      </c>
    </row>
    <row r="137" spans="2:65" s="1" customFormat="1" ht="66.75" customHeight="1">
      <c r="B137" s="131"/>
      <c r="C137" s="132" t="s">
        <v>268</v>
      </c>
      <c r="D137" s="132" t="s">
        <v>147</v>
      </c>
      <c r="E137" s="133" t="s">
        <v>269</v>
      </c>
      <c r="F137" s="134" t="s">
        <v>270</v>
      </c>
      <c r="G137" s="135" t="s">
        <v>215</v>
      </c>
      <c r="H137" s="136">
        <v>48.15</v>
      </c>
      <c r="I137" s="137"/>
      <c r="J137" s="138">
        <f>ROUND(I137*H137,2)</f>
        <v>0</v>
      </c>
      <c r="K137" s="134" t="s">
        <v>183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8.8800000000000004E-2</v>
      </c>
      <c r="R137" s="141">
        <f>Q137*H137</f>
        <v>4.2757199999999997</v>
      </c>
      <c r="S137" s="141">
        <v>0</v>
      </c>
      <c r="T137" s="142">
        <f>S137*H137</f>
        <v>0</v>
      </c>
      <c r="AR137" s="143" t="s">
        <v>165</v>
      </c>
      <c r="AT137" s="143" t="s">
        <v>147</v>
      </c>
      <c r="AU137" s="143" t="s">
        <v>82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165</v>
      </c>
      <c r="BM137" s="143" t="s">
        <v>271</v>
      </c>
    </row>
    <row r="138" spans="2:65" s="1" customFormat="1">
      <c r="B138" s="32"/>
      <c r="D138" s="145" t="s">
        <v>185</v>
      </c>
      <c r="F138" s="146" t="s">
        <v>272</v>
      </c>
      <c r="I138" s="147"/>
      <c r="L138" s="32"/>
      <c r="M138" s="148"/>
      <c r="T138" s="53"/>
      <c r="AT138" s="17" t="s">
        <v>185</v>
      </c>
      <c r="AU138" s="17" t="s">
        <v>82</v>
      </c>
    </row>
    <row r="139" spans="2:65" s="12" customFormat="1">
      <c r="B139" s="154"/>
      <c r="D139" s="149" t="s">
        <v>218</v>
      </c>
      <c r="E139" s="155" t="s">
        <v>3</v>
      </c>
      <c r="F139" s="156" t="s">
        <v>273</v>
      </c>
      <c r="H139" s="157">
        <v>48.15</v>
      </c>
      <c r="I139" s="158"/>
      <c r="L139" s="154"/>
      <c r="M139" s="159"/>
      <c r="T139" s="160"/>
      <c r="AT139" s="155" t="s">
        <v>218</v>
      </c>
      <c r="AU139" s="155" t="s">
        <v>82</v>
      </c>
      <c r="AV139" s="12" t="s">
        <v>82</v>
      </c>
      <c r="AW139" s="12" t="s">
        <v>34</v>
      </c>
      <c r="AX139" s="12" t="s">
        <v>80</v>
      </c>
      <c r="AY139" s="155" t="s">
        <v>144</v>
      </c>
    </row>
    <row r="140" spans="2:65" s="1" customFormat="1" ht="16.5" customHeight="1">
      <c r="B140" s="131"/>
      <c r="C140" s="161" t="s">
        <v>274</v>
      </c>
      <c r="D140" s="161" t="s">
        <v>275</v>
      </c>
      <c r="E140" s="162" t="s">
        <v>276</v>
      </c>
      <c r="F140" s="163" t="s">
        <v>277</v>
      </c>
      <c r="G140" s="164" t="s">
        <v>215</v>
      </c>
      <c r="H140" s="165">
        <v>49.594999999999999</v>
      </c>
      <c r="I140" s="166"/>
      <c r="J140" s="167">
        <f>ROUND(I140*H140,2)</f>
        <v>0</v>
      </c>
      <c r="K140" s="163" t="s">
        <v>3</v>
      </c>
      <c r="L140" s="168"/>
      <c r="M140" s="169" t="s">
        <v>3</v>
      </c>
      <c r="N140" s="17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253</v>
      </c>
      <c r="AT140" s="143" t="s">
        <v>275</v>
      </c>
      <c r="AU140" s="143" t="s">
        <v>82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165</v>
      </c>
      <c r="BM140" s="143" t="s">
        <v>278</v>
      </c>
    </row>
    <row r="141" spans="2:65" s="12" customFormat="1">
      <c r="B141" s="154"/>
      <c r="D141" s="149" t="s">
        <v>218</v>
      </c>
      <c r="F141" s="156" t="s">
        <v>279</v>
      </c>
      <c r="H141" s="157">
        <v>49.594999999999999</v>
      </c>
      <c r="I141" s="158"/>
      <c r="L141" s="154"/>
      <c r="M141" s="159"/>
      <c r="T141" s="160"/>
      <c r="AT141" s="155" t="s">
        <v>218</v>
      </c>
      <c r="AU141" s="155" t="s">
        <v>82</v>
      </c>
      <c r="AV141" s="12" t="s">
        <v>82</v>
      </c>
      <c r="AW141" s="12" t="s">
        <v>4</v>
      </c>
      <c r="AX141" s="12" t="s">
        <v>80</v>
      </c>
      <c r="AY141" s="155" t="s">
        <v>144</v>
      </c>
    </row>
    <row r="142" spans="2:65" s="1" customFormat="1" ht="16.5" customHeight="1">
      <c r="B142" s="131"/>
      <c r="C142" s="132" t="s">
        <v>9</v>
      </c>
      <c r="D142" s="132" t="s">
        <v>147</v>
      </c>
      <c r="E142" s="133" t="s">
        <v>280</v>
      </c>
      <c r="F142" s="134" t="s">
        <v>281</v>
      </c>
      <c r="G142" s="135" t="s">
        <v>282</v>
      </c>
      <c r="H142" s="136">
        <v>12</v>
      </c>
      <c r="I142" s="137"/>
      <c r="J142" s="138">
        <f>ROUND(I142*H142,2)</f>
        <v>0</v>
      </c>
      <c r="K142" s="134" t="s">
        <v>3</v>
      </c>
      <c r="L142" s="32"/>
      <c r="M142" s="139" t="s">
        <v>3</v>
      </c>
      <c r="N142" s="140" t="s">
        <v>43</v>
      </c>
      <c r="P142" s="141">
        <f>O142*H142</f>
        <v>0</v>
      </c>
      <c r="Q142" s="141">
        <v>8.8800000000000004E-2</v>
      </c>
      <c r="R142" s="141">
        <f>Q142*H142</f>
        <v>1.0656000000000001</v>
      </c>
      <c r="S142" s="141">
        <v>0</v>
      </c>
      <c r="T142" s="142">
        <f>S142*H142</f>
        <v>0</v>
      </c>
      <c r="AR142" s="143" t="s">
        <v>165</v>
      </c>
      <c r="AT142" s="143" t="s">
        <v>147</v>
      </c>
      <c r="AU142" s="143" t="s">
        <v>82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165</v>
      </c>
      <c r="BM142" s="143" t="s">
        <v>283</v>
      </c>
    </row>
    <row r="143" spans="2:65" s="12" customFormat="1">
      <c r="B143" s="154"/>
      <c r="D143" s="149" t="s">
        <v>218</v>
      </c>
      <c r="E143" s="155" t="s">
        <v>3</v>
      </c>
      <c r="F143" s="156" t="s">
        <v>284</v>
      </c>
      <c r="H143" s="157">
        <v>12</v>
      </c>
      <c r="I143" s="158"/>
      <c r="L143" s="154"/>
      <c r="M143" s="159"/>
      <c r="T143" s="160"/>
      <c r="AT143" s="155" t="s">
        <v>218</v>
      </c>
      <c r="AU143" s="155" t="s">
        <v>82</v>
      </c>
      <c r="AV143" s="12" t="s">
        <v>82</v>
      </c>
      <c r="AW143" s="12" t="s">
        <v>34</v>
      </c>
      <c r="AX143" s="12" t="s">
        <v>80</v>
      </c>
      <c r="AY143" s="155" t="s">
        <v>144</v>
      </c>
    </row>
    <row r="144" spans="2:65" s="1" customFormat="1" ht="16.5" customHeight="1">
      <c r="B144" s="131"/>
      <c r="C144" s="161" t="s">
        <v>285</v>
      </c>
      <c r="D144" s="161" t="s">
        <v>275</v>
      </c>
      <c r="E144" s="162" t="s">
        <v>286</v>
      </c>
      <c r="F144" s="163" t="s">
        <v>287</v>
      </c>
      <c r="G144" s="164" t="s">
        <v>282</v>
      </c>
      <c r="H144" s="165">
        <v>12</v>
      </c>
      <c r="I144" s="166"/>
      <c r="J144" s="167">
        <f>ROUND(I144*H144,2)</f>
        <v>0</v>
      </c>
      <c r="K144" s="163" t="s">
        <v>3</v>
      </c>
      <c r="L144" s="168"/>
      <c r="M144" s="169" t="s">
        <v>3</v>
      </c>
      <c r="N144" s="17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253</v>
      </c>
      <c r="AT144" s="143" t="s">
        <v>275</v>
      </c>
      <c r="AU144" s="143" t="s">
        <v>82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165</v>
      </c>
      <c r="BM144" s="143" t="s">
        <v>288</v>
      </c>
    </row>
    <row r="145" spans="2:65" s="11" customFormat="1" ht="22.9" customHeight="1">
      <c r="B145" s="119"/>
      <c r="D145" s="120" t="s">
        <v>71</v>
      </c>
      <c r="E145" s="129" t="s">
        <v>176</v>
      </c>
      <c r="F145" s="129" t="s">
        <v>289</v>
      </c>
      <c r="I145" s="122"/>
      <c r="J145" s="130">
        <f>BK145</f>
        <v>0</v>
      </c>
      <c r="L145" s="119"/>
      <c r="M145" s="124"/>
      <c r="P145" s="125">
        <f>SUM(P146:P181)</f>
        <v>0</v>
      </c>
      <c r="R145" s="125">
        <f>SUM(R146:R181)</f>
        <v>22.828857400000004</v>
      </c>
      <c r="T145" s="126">
        <f>SUM(T146:T181)</f>
        <v>31.744040000000002</v>
      </c>
      <c r="AR145" s="120" t="s">
        <v>80</v>
      </c>
      <c r="AT145" s="127" t="s">
        <v>71</v>
      </c>
      <c r="AU145" s="127" t="s">
        <v>80</v>
      </c>
      <c r="AY145" s="120" t="s">
        <v>144</v>
      </c>
      <c r="BK145" s="128">
        <f>SUM(BK146:BK181)</f>
        <v>0</v>
      </c>
    </row>
    <row r="146" spans="2:65" s="1" customFormat="1" ht="33" customHeight="1">
      <c r="B146" s="131"/>
      <c r="C146" s="132" t="s">
        <v>290</v>
      </c>
      <c r="D146" s="132" t="s">
        <v>147</v>
      </c>
      <c r="E146" s="133" t="s">
        <v>291</v>
      </c>
      <c r="F146" s="134" t="s">
        <v>292</v>
      </c>
      <c r="G146" s="135" t="s">
        <v>215</v>
      </c>
      <c r="H146" s="136">
        <v>2</v>
      </c>
      <c r="I146" s="137"/>
      <c r="J146" s="138">
        <f>ROUND(I146*H146,2)</f>
        <v>0</v>
      </c>
      <c r="K146" s="134" t="s">
        <v>183</v>
      </c>
      <c r="L146" s="32"/>
      <c r="M146" s="139" t="s">
        <v>3</v>
      </c>
      <c r="N146" s="140" t="s">
        <v>43</v>
      </c>
      <c r="P146" s="141">
        <f>O146*H146</f>
        <v>0</v>
      </c>
      <c r="Q146" s="141">
        <v>2.0480000000000002E-2</v>
      </c>
      <c r="R146" s="141">
        <f>Q146*H146</f>
        <v>4.0960000000000003E-2</v>
      </c>
      <c r="S146" s="141">
        <v>0</v>
      </c>
      <c r="T146" s="142">
        <f>S146*H146</f>
        <v>0</v>
      </c>
      <c r="AR146" s="143" t="s">
        <v>165</v>
      </c>
      <c r="AT146" s="143" t="s">
        <v>147</v>
      </c>
      <c r="AU146" s="143" t="s">
        <v>82</v>
      </c>
      <c r="AY146" s="17" t="s">
        <v>144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80</v>
      </c>
      <c r="BK146" s="144">
        <f>ROUND(I146*H146,2)</f>
        <v>0</v>
      </c>
      <c r="BL146" s="17" t="s">
        <v>165</v>
      </c>
      <c r="BM146" s="143" t="s">
        <v>293</v>
      </c>
    </row>
    <row r="147" spans="2:65" s="1" customFormat="1">
      <c r="B147" s="32"/>
      <c r="D147" s="145" t="s">
        <v>185</v>
      </c>
      <c r="F147" s="146" t="s">
        <v>294</v>
      </c>
      <c r="I147" s="147"/>
      <c r="L147" s="32"/>
      <c r="M147" s="148"/>
      <c r="T147" s="53"/>
      <c r="AT147" s="17" t="s">
        <v>185</v>
      </c>
      <c r="AU147" s="17" t="s">
        <v>82</v>
      </c>
    </row>
    <row r="148" spans="2:65" s="12" customFormat="1">
      <c r="B148" s="154"/>
      <c r="D148" s="149" t="s">
        <v>218</v>
      </c>
      <c r="E148" s="155" t="s">
        <v>3</v>
      </c>
      <c r="F148" s="156" t="s">
        <v>295</v>
      </c>
      <c r="H148" s="157">
        <v>2</v>
      </c>
      <c r="I148" s="158"/>
      <c r="L148" s="154"/>
      <c r="M148" s="159"/>
      <c r="T148" s="160"/>
      <c r="AT148" s="155" t="s">
        <v>218</v>
      </c>
      <c r="AU148" s="155" t="s">
        <v>82</v>
      </c>
      <c r="AV148" s="12" t="s">
        <v>82</v>
      </c>
      <c r="AW148" s="12" t="s">
        <v>34</v>
      </c>
      <c r="AX148" s="12" t="s">
        <v>80</v>
      </c>
      <c r="AY148" s="155" t="s">
        <v>144</v>
      </c>
    </row>
    <row r="149" spans="2:65" s="1" customFormat="1" ht="49.15" customHeight="1">
      <c r="B149" s="131"/>
      <c r="C149" s="132" t="s">
        <v>296</v>
      </c>
      <c r="D149" s="132" t="s">
        <v>147</v>
      </c>
      <c r="E149" s="133" t="s">
        <v>297</v>
      </c>
      <c r="F149" s="134" t="s">
        <v>298</v>
      </c>
      <c r="G149" s="135" t="s">
        <v>215</v>
      </c>
      <c r="H149" s="136">
        <v>20</v>
      </c>
      <c r="I149" s="137"/>
      <c r="J149" s="138">
        <f>ROUND(I149*H149,2)</f>
        <v>0</v>
      </c>
      <c r="K149" s="134" t="s">
        <v>183</v>
      </c>
      <c r="L149" s="32"/>
      <c r="M149" s="139" t="s">
        <v>3</v>
      </c>
      <c r="N149" s="140" t="s">
        <v>43</v>
      </c>
      <c r="P149" s="141">
        <f>O149*H149</f>
        <v>0</v>
      </c>
      <c r="Q149" s="141">
        <v>7.9000000000000008E-3</v>
      </c>
      <c r="R149" s="141">
        <f>Q149*H149</f>
        <v>0.15800000000000003</v>
      </c>
      <c r="S149" s="141">
        <v>0</v>
      </c>
      <c r="T149" s="142">
        <f>S149*H149</f>
        <v>0</v>
      </c>
      <c r="AR149" s="143" t="s">
        <v>165</v>
      </c>
      <c r="AT149" s="143" t="s">
        <v>147</v>
      </c>
      <c r="AU149" s="143" t="s">
        <v>82</v>
      </c>
      <c r="AY149" s="17" t="s">
        <v>144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80</v>
      </c>
      <c r="BK149" s="144">
        <f>ROUND(I149*H149,2)</f>
        <v>0</v>
      </c>
      <c r="BL149" s="17" t="s">
        <v>165</v>
      </c>
      <c r="BM149" s="143" t="s">
        <v>299</v>
      </c>
    </row>
    <row r="150" spans="2:65" s="1" customFormat="1">
      <c r="B150" s="32"/>
      <c r="D150" s="145" t="s">
        <v>185</v>
      </c>
      <c r="F150" s="146" t="s">
        <v>300</v>
      </c>
      <c r="I150" s="147"/>
      <c r="L150" s="32"/>
      <c r="M150" s="148"/>
      <c r="T150" s="53"/>
      <c r="AT150" s="17" t="s">
        <v>185</v>
      </c>
      <c r="AU150" s="17" t="s">
        <v>82</v>
      </c>
    </row>
    <row r="151" spans="2:65" s="12" customFormat="1">
      <c r="B151" s="154"/>
      <c r="D151" s="149" t="s">
        <v>218</v>
      </c>
      <c r="F151" s="156" t="s">
        <v>301</v>
      </c>
      <c r="H151" s="157">
        <v>20</v>
      </c>
      <c r="I151" s="158"/>
      <c r="L151" s="154"/>
      <c r="M151" s="159"/>
      <c r="T151" s="160"/>
      <c r="AT151" s="155" t="s">
        <v>218</v>
      </c>
      <c r="AU151" s="155" t="s">
        <v>82</v>
      </c>
      <c r="AV151" s="12" t="s">
        <v>82</v>
      </c>
      <c r="AW151" s="12" t="s">
        <v>4</v>
      </c>
      <c r="AX151" s="12" t="s">
        <v>80</v>
      </c>
      <c r="AY151" s="155" t="s">
        <v>144</v>
      </c>
    </row>
    <row r="152" spans="2:65" s="1" customFormat="1" ht="24.2" customHeight="1">
      <c r="B152" s="131"/>
      <c r="C152" s="132" t="s">
        <v>302</v>
      </c>
      <c r="D152" s="132" t="s">
        <v>147</v>
      </c>
      <c r="E152" s="133" t="s">
        <v>303</v>
      </c>
      <c r="F152" s="134" t="s">
        <v>304</v>
      </c>
      <c r="G152" s="135" t="s">
        <v>215</v>
      </c>
      <c r="H152" s="136">
        <v>2.5</v>
      </c>
      <c r="I152" s="137"/>
      <c r="J152" s="138">
        <f>ROUND(I152*H152,2)</f>
        <v>0</v>
      </c>
      <c r="K152" s="134" t="s">
        <v>183</v>
      </c>
      <c r="L152" s="32"/>
      <c r="M152" s="139" t="s">
        <v>3</v>
      </c>
      <c r="N152" s="140" t="s">
        <v>43</v>
      </c>
      <c r="P152" s="141">
        <f>O152*H152</f>
        <v>0</v>
      </c>
      <c r="Q152" s="141">
        <v>3.2730000000000002E-2</v>
      </c>
      <c r="R152" s="141">
        <f>Q152*H152</f>
        <v>8.1825000000000009E-2</v>
      </c>
      <c r="S152" s="141">
        <v>0</v>
      </c>
      <c r="T152" s="142">
        <f>S152*H152</f>
        <v>0</v>
      </c>
      <c r="AR152" s="143" t="s">
        <v>165</v>
      </c>
      <c r="AT152" s="143" t="s">
        <v>147</v>
      </c>
      <c r="AU152" s="143" t="s">
        <v>82</v>
      </c>
      <c r="AY152" s="17" t="s">
        <v>144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80</v>
      </c>
      <c r="BK152" s="144">
        <f>ROUND(I152*H152,2)</f>
        <v>0</v>
      </c>
      <c r="BL152" s="17" t="s">
        <v>165</v>
      </c>
      <c r="BM152" s="143" t="s">
        <v>305</v>
      </c>
    </row>
    <row r="153" spans="2:65" s="1" customFormat="1">
      <c r="B153" s="32"/>
      <c r="D153" s="145" t="s">
        <v>185</v>
      </c>
      <c r="F153" s="146" t="s">
        <v>306</v>
      </c>
      <c r="I153" s="147"/>
      <c r="L153" s="32"/>
      <c r="M153" s="148"/>
      <c r="T153" s="53"/>
      <c r="AT153" s="17" t="s">
        <v>185</v>
      </c>
      <c r="AU153" s="17" t="s">
        <v>82</v>
      </c>
    </row>
    <row r="154" spans="2:65" s="12" customFormat="1">
      <c r="B154" s="154"/>
      <c r="D154" s="149" t="s">
        <v>218</v>
      </c>
      <c r="E154" s="155" t="s">
        <v>3</v>
      </c>
      <c r="F154" s="156" t="s">
        <v>307</v>
      </c>
      <c r="H154" s="157">
        <v>2.5</v>
      </c>
      <c r="I154" s="158"/>
      <c r="L154" s="154"/>
      <c r="M154" s="159"/>
      <c r="T154" s="160"/>
      <c r="AT154" s="155" t="s">
        <v>218</v>
      </c>
      <c r="AU154" s="155" t="s">
        <v>82</v>
      </c>
      <c r="AV154" s="12" t="s">
        <v>82</v>
      </c>
      <c r="AW154" s="12" t="s">
        <v>34</v>
      </c>
      <c r="AX154" s="12" t="s">
        <v>80</v>
      </c>
      <c r="AY154" s="155" t="s">
        <v>144</v>
      </c>
    </row>
    <row r="155" spans="2:65" s="1" customFormat="1" ht="37.9" customHeight="1">
      <c r="B155" s="131"/>
      <c r="C155" s="132" t="s">
        <v>308</v>
      </c>
      <c r="D155" s="132" t="s">
        <v>147</v>
      </c>
      <c r="E155" s="133" t="s">
        <v>309</v>
      </c>
      <c r="F155" s="134" t="s">
        <v>310</v>
      </c>
      <c r="G155" s="135" t="s">
        <v>215</v>
      </c>
      <c r="H155" s="136">
        <v>4.95</v>
      </c>
      <c r="I155" s="137"/>
      <c r="J155" s="138">
        <f>ROUND(I155*H155,2)</f>
        <v>0</v>
      </c>
      <c r="K155" s="134" t="s">
        <v>183</v>
      </c>
      <c r="L155" s="32"/>
      <c r="M155" s="139" t="s">
        <v>3</v>
      </c>
      <c r="N155" s="140" t="s">
        <v>43</v>
      </c>
      <c r="P155" s="141">
        <f>O155*H155</f>
        <v>0</v>
      </c>
      <c r="Q155" s="141">
        <v>1.54E-2</v>
      </c>
      <c r="R155" s="141">
        <f>Q155*H155</f>
        <v>7.6230000000000006E-2</v>
      </c>
      <c r="S155" s="141">
        <v>0</v>
      </c>
      <c r="T155" s="142">
        <f>S155*H155</f>
        <v>0</v>
      </c>
      <c r="AR155" s="143" t="s">
        <v>165</v>
      </c>
      <c r="AT155" s="143" t="s">
        <v>147</v>
      </c>
      <c r="AU155" s="143" t="s">
        <v>82</v>
      </c>
      <c r="AY155" s="17" t="s">
        <v>144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80</v>
      </c>
      <c r="BK155" s="144">
        <f>ROUND(I155*H155,2)</f>
        <v>0</v>
      </c>
      <c r="BL155" s="17" t="s">
        <v>165</v>
      </c>
      <c r="BM155" s="143" t="s">
        <v>311</v>
      </c>
    </row>
    <row r="156" spans="2:65" s="1" customFormat="1">
      <c r="B156" s="32"/>
      <c r="D156" s="145" t="s">
        <v>185</v>
      </c>
      <c r="F156" s="146" t="s">
        <v>312</v>
      </c>
      <c r="I156" s="147"/>
      <c r="L156" s="32"/>
      <c r="M156" s="148"/>
      <c r="T156" s="53"/>
      <c r="AT156" s="17" t="s">
        <v>185</v>
      </c>
      <c r="AU156" s="17" t="s">
        <v>82</v>
      </c>
    </row>
    <row r="157" spans="2:65" s="12" customFormat="1">
      <c r="B157" s="154"/>
      <c r="D157" s="149" t="s">
        <v>218</v>
      </c>
      <c r="E157" s="155" t="s">
        <v>3</v>
      </c>
      <c r="F157" s="156" t="s">
        <v>313</v>
      </c>
      <c r="H157" s="157">
        <v>4.95</v>
      </c>
      <c r="I157" s="158"/>
      <c r="L157" s="154"/>
      <c r="M157" s="159"/>
      <c r="T157" s="160"/>
      <c r="AT157" s="155" t="s">
        <v>218</v>
      </c>
      <c r="AU157" s="155" t="s">
        <v>82</v>
      </c>
      <c r="AV157" s="12" t="s">
        <v>82</v>
      </c>
      <c r="AW157" s="12" t="s">
        <v>34</v>
      </c>
      <c r="AX157" s="12" t="s">
        <v>80</v>
      </c>
      <c r="AY157" s="155" t="s">
        <v>144</v>
      </c>
    </row>
    <row r="158" spans="2:65" s="1" customFormat="1" ht="24.2" customHeight="1">
      <c r="B158" s="131"/>
      <c r="C158" s="132" t="s">
        <v>314</v>
      </c>
      <c r="D158" s="132" t="s">
        <v>147</v>
      </c>
      <c r="E158" s="133" t="s">
        <v>315</v>
      </c>
      <c r="F158" s="134" t="s">
        <v>316</v>
      </c>
      <c r="G158" s="135" t="s">
        <v>215</v>
      </c>
      <c r="H158" s="136">
        <v>4.32</v>
      </c>
      <c r="I158" s="137"/>
      <c r="J158" s="138">
        <f>ROUND(I158*H158,2)</f>
        <v>0</v>
      </c>
      <c r="K158" s="134" t="s">
        <v>3</v>
      </c>
      <c r="L158" s="32"/>
      <c r="M158" s="139" t="s">
        <v>3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9.5040000000000012E-4</v>
      </c>
      <c r="S158" s="141">
        <v>2E-3</v>
      </c>
      <c r="T158" s="142">
        <f>S158*H158</f>
        <v>8.6400000000000001E-3</v>
      </c>
      <c r="AR158" s="143" t="s">
        <v>165</v>
      </c>
      <c r="AT158" s="143" t="s">
        <v>147</v>
      </c>
      <c r="AU158" s="143" t="s">
        <v>82</v>
      </c>
      <c r="AY158" s="17" t="s">
        <v>144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80</v>
      </c>
      <c r="BK158" s="144">
        <f>ROUND(I158*H158,2)</f>
        <v>0</v>
      </c>
      <c r="BL158" s="17" t="s">
        <v>165</v>
      </c>
      <c r="BM158" s="143" t="s">
        <v>317</v>
      </c>
    </row>
    <row r="159" spans="2:65" s="12" customFormat="1">
      <c r="B159" s="154"/>
      <c r="D159" s="149" t="s">
        <v>218</v>
      </c>
      <c r="E159" s="155" t="s">
        <v>3</v>
      </c>
      <c r="F159" s="156" t="s">
        <v>318</v>
      </c>
      <c r="H159" s="157">
        <v>4.32</v>
      </c>
      <c r="I159" s="158"/>
      <c r="L159" s="154"/>
      <c r="M159" s="159"/>
      <c r="T159" s="160"/>
      <c r="AT159" s="155" t="s">
        <v>218</v>
      </c>
      <c r="AU159" s="155" t="s">
        <v>82</v>
      </c>
      <c r="AV159" s="12" t="s">
        <v>82</v>
      </c>
      <c r="AW159" s="12" t="s">
        <v>34</v>
      </c>
      <c r="AX159" s="12" t="s">
        <v>80</v>
      </c>
      <c r="AY159" s="155" t="s">
        <v>144</v>
      </c>
    </row>
    <row r="160" spans="2:65" s="1" customFormat="1" ht="24.2" customHeight="1">
      <c r="B160" s="131"/>
      <c r="C160" s="161" t="s">
        <v>319</v>
      </c>
      <c r="D160" s="161" t="s">
        <v>275</v>
      </c>
      <c r="E160" s="162" t="s">
        <v>320</v>
      </c>
      <c r="F160" s="163" t="s">
        <v>321</v>
      </c>
      <c r="G160" s="164" t="s">
        <v>215</v>
      </c>
      <c r="H160" s="165">
        <v>5.1840000000000002</v>
      </c>
      <c r="I160" s="166"/>
      <c r="J160" s="167">
        <f>ROUND(I160*H160,2)</f>
        <v>0</v>
      </c>
      <c r="K160" s="163" t="s">
        <v>183</v>
      </c>
      <c r="L160" s="168"/>
      <c r="M160" s="169" t="s">
        <v>3</v>
      </c>
      <c r="N160" s="170" t="s">
        <v>43</v>
      </c>
      <c r="P160" s="141">
        <f>O160*H160</f>
        <v>0</v>
      </c>
      <c r="Q160" s="141">
        <v>5.0000000000000001E-4</v>
      </c>
      <c r="R160" s="141">
        <f>Q160*H160</f>
        <v>2.5920000000000001E-3</v>
      </c>
      <c r="S160" s="141">
        <v>0</v>
      </c>
      <c r="T160" s="142">
        <f>S160*H160</f>
        <v>0</v>
      </c>
      <c r="AR160" s="143" t="s">
        <v>253</v>
      </c>
      <c r="AT160" s="143" t="s">
        <v>275</v>
      </c>
      <c r="AU160" s="143" t="s">
        <v>82</v>
      </c>
      <c r="AY160" s="17" t="s">
        <v>144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80</v>
      </c>
      <c r="BK160" s="144">
        <f>ROUND(I160*H160,2)</f>
        <v>0</v>
      </c>
      <c r="BL160" s="17" t="s">
        <v>165</v>
      </c>
      <c r="BM160" s="143" t="s">
        <v>322</v>
      </c>
    </row>
    <row r="161" spans="2:65" s="12" customFormat="1">
      <c r="B161" s="154"/>
      <c r="D161" s="149" t="s">
        <v>218</v>
      </c>
      <c r="F161" s="156" t="s">
        <v>323</v>
      </c>
      <c r="H161" s="157">
        <v>5.1840000000000002</v>
      </c>
      <c r="I161" s="158"/>
      <c r="L161" s="154"/>
      <c r="M161" s="159"/>
      <c r="T161" s="160"/>
      <c r="AT161" s="155" t="s">
        <v>218</v>
      </c>
      <c r="AU161" s="155" t="s">
        <v>82</v>
      </c>
      <c r="AV161" s="12" t="s">
        <v>82</v>
      </c>
      <c r="AW161" s="12" t="s">
        <v>4</v>
      </c>
      <c r="AX161" s="12" t="s">
        <v>80</v>
      </c>
      <c r="AY161" s="155" t="s">
        <v>144</v>
      </c>
    </row>
    <row r="162" spans="2:65" s="1" customFormat="1" ht="24.2" customHeight="1">
      <c r="B162" s="131"/>
      <c r="C162" s="132" t="s">
        <v>324</v>
      </c>
      <c r="D162" s="132" t="s">
        <v>147</v>
      </c>
      <c r="E162" s="133" t="s">
        <v>325</v>
      </c>
      <c r="F162" s="134" t="s">
        <v>326</v>
      </c>
      <c r="G162" s="135" t="s">
        <v>327</v>
      </c>
      <c r="H162" s="136">
        <v>9881</v>
      </c>
      <c r="I162" s="137"/>
      <c r="J162" s="138">
        <f>ROUND(I162*H162,2)</f>
        <v>0</v>
      </c>
      <c r="K162" s="134" t="s">
        <v>183</v>
      </c>
      <c r="L162" s="32"/>
      <c r="M162" s="139" t="s">
        <v>3</v>
      </c>
      <c r="N162" s="140" t="s">
        <v>43</v>
      </c>
      <c r="P162" s="141">
        <f>O162*H162</f>
        <v>0</v>
      </c>
      <c r="Q162" s="141">
        <v>5.0000000000000002E-5</v>
      </c>
      <c r="R162" s="141">
        <f>Q162*H162</f>
        <v>0.49405000000000004</v>
      </c>
      <c r="S162" s="141">
        <v>3.0000000000000001E-3</v>
      </c>
      <c r="T162" s="142">
        <f>S162*H162</f>
        <v>29.643000000000001</v>
      </c>
      <c r="AR162" s="143" t="s">
        <v>165</v>
      </c>
      <c r="AT162" s="143" t="s">
        <v>147</v>
      </c>
      <c r="AU162" s="143" t="s">
        <v>82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165</v>
      </c>
      <c r="BM162" s="143" t="s">
        <v>328</v>
      </c>
    </row>
    <row r="163" spans="2:65" s="1" customFormat="1">
      <c r="B163" s="32"/>
      <c r="D163" s="145" t="s">
        <v>185</v>
      </c>
      <c r="F163" s="146" t="s">
        <v>329</v>
      </c>
      <c r="I163" s="147"/>
      <c r="L163" s="32"/>
      <c r="M163" s="148"/>
      <c r="T163" s="53"/>
      <c r="AT163" s="17" t="s">
        <v>185</v>
      </c>
      <c r="AU163" s="17" t="s">
        <v>82</v>
      </c>
    </row>
    <row r="164" spans="2:65" s="12" customFormat="1">
      <c r="B164" s="154"/>
      <c r="D164" s="149" t="s">
        <v>218</v>
      </c>
      <c r="E164" s="155" t="s">
        <v>3</v>
      </c>
      <c r="F164" s="156" t="s">
        <v>330</v>
      </c>
      <c r="H164" s="157">
        <v>81</v>
      </c>
      <c r="I164" s="158"/>
      <c r="L164" s="154"/>
      <c r="M164" s="159"/>
      <c r="T164" s="160"/>
      <c r="AT164" s="155" t="s">
        <v>218</v>
      </c>
      <c r="AU164" s="155" t="s">
        <v>82</v>
      </c>
      <c r="AV164" s="12" t="s">
        <v>82</v>
      </c>
      <c r="AW164" s="12" t="s">
        <v>34</v>
      </c>
      <c r="AX164" s="12" t="s">
        <v>72</v>
      </c>
      <c r="AY164" s="155" t="s">
        <v>144</v>
      </c>
    </row>
    <row r="165" spans="2:65" s="12" customFormat="1">
      <c r="B165" s="154"/>
      <c r="D165" s="149" t="s">
        <v>218</v>
      </c>
      <c r="E165" s="155" t="s">
        <v>3</v>
      </c>
      <c r="F165" s="156" t="s">
        <v>331</v>
      </c>
      <c r="H165" s="157">
        <v>9800</v>
      </c>
      <c r="I165" s="158"/>
      <c r="L165" s="154"/>
      <c r="M165" s="159"/>
      <c r="T165" s="160"/>
      <c r="AT165" s="155" t="s">
        <v>218</v>
      </c>
      <c r="AU165" s="155" t="s">
        <v>82</v>
      </c>
      <c r="AV165" s="12" t="s">
        <v>82</v>
      </c>
      <c r="AW165" s="12" t="s">
        <v>34</v>
      </c>
      <c r="AX165" s="12" t="s">
        <v>72</v>
      </c>
      <c r="AY165" s="155" t="s">
        <v>144</v>
      </c>
    </row>
    <row r="166" spans="2:65" s="13" customFormat="1">
      <c r="B166" s="171"/>
      <c r="D166" s="149" t="s">
        <v>218</v>
      </c>
      <c r="E166" s="172" t="s">
        <v>3</v>
      </c>
      <c r="F166" s="173" t="s">
        <v>332</v>
      </c>
      <c r="H166" s="174">
        <v>9881</v>
      </c>
      <c r="I166" s="175"/>
      <c r="L166" s="171"/>
      <c r="M166" s="176"/>
      <c r="T166" s="177"/>
      <c r="AT166" s="172" t="s">
        <v>218</v>
      </c>
      <c r="AU166" s="172" t="s">
        <v>82</v>
      </c>
      <c r="AV166" s="13" t="s">
        <v>165</v>
      </c>
      <c r="AW166" s="13" t="s">
        <v>34</v>
      </c>
      <c r="AX166" s="13" t="s">
        <v>80</v>
      </c>
      <c r="AY166" s="172" t="s">
        <v>144</v>
      </c>
    </row>
    <row r="167" spans="2:65" s="1" customFormat="1" ht="16.5" customHeight="1">
      <c r="B167" s="131"/>
      <c r="C167" s="132" t="s">
        <v>8</v>
      </c>
      <c r="D167" s="132" t="s">
        <v>147</v>
      </c>
      <c r="E167" s="133" t="s">
        <v>333</v>
      </c>
      <c r="F167" s="134" t="s">
        <v>334</v>
      </c>
      <c r="G167" s="135" t="s">
        <v>327</v>
      </c>
      <c r="H167" s="136">
        <v>9881</v>
      </c>
      <c r="I167" s="137"/>
      <c r="J167" s="138">
        <f>ROUND(I167*H167,2)</f>
        <v>0</v>
      </c>
      <c r="K167" s="134" t="s">
        <v>3</v>
      </c>
      <c r="L167" s="32"/>
      <c r="M167" s="139" t="s">
        <v>3</v>
      </c>
      <c r="N167" s="140" t="s">
        <v>43</v>
      </c>
      <c r="P167" s="141">
        <f>O167*H167</f>
        <v>0</v>
      </c>
      <c r="Q167" s="141">
        <v>5.0000000000000002E-5</v>
      </c>
      <c r="R167" s="141">
        <f>Q167*H167</f>
        <v>0.49405000000000004</v>
      </c>
      <c r="S167" s="141">
        <v>0</v>
      </c>
      <c r="T167" s="142">
        <f>S167*H167</f>
        <v>0</v>
      </c>
      <c r="AR167" s="143" t="s">
        <v>165</v>
      </c>
      <c r="AT167" s="143" t="s">
        <v>147</v>
      </c>
      <c r="AU167" s="143" t="s">
        <v>82</v>
      </c>
      <c r="AY167" s="17" t="s">
        <v>144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80</v>
      </c>
      <c r="BK167" s="144">
        <f>ROUND(I167*H167,2)</f>
        <v>0</v>
      </c>
      <c r="BL167" s="17" t="s">
        <v>165</v>
      </c>
      <c r="BM167" s="143" t="s">
        <v>335</v>
      </c>
    </row>
    <row r="168" spans="2:65" s="1" customFormat="1" ht="24.2" customHeight="1">
      <c r="B168" s="131"/>
      <c r="C168" s="132" t="s">
        <v>336</v>
      </c>
      <c r="D168" s="132" t="s">
        <v>147</v>
      </c>
      <c r="E168" s="133" t="s">
        <v>337</v>
      </c>
      <c r="F168" s="134" t="s">
        <v>338</v>
      </c>
      <c r="G168" s="135" t="s">
        <v>327</v>
      </c>
      <c r="H168" s="136">
        <v>9881</v>
      </c>
      <c r="I168" s="137"/>
      <c r="J168" s="138">
        <f>ROUND(I168*H168,2)</f>
        <v>0</v>
      </c>
      <c r="K168" s="134" t="s">
        <v>3</v>
      </c>
      <c r="L168" s="32"/>
      <c r="M168" s="139" t="s">
        <v>3</v>
      </c>
      <c r="N168" s="140" t="s">
        <v>43</v>
      </c>
      <c r="P168" s="141">
        <f>O168*H168</f>
        <v>0</v>
      </c>
      <c r="Q168" s="141">
        <v>1.9E-3</v>
      </c>
      <c r="R168" s="141">
        <f>Q168*H168</f>
        <v>18.773900000000001</v>
      </c>
      <c r="S168" s="141">
        <v>0</v>
      </c>
      <c r="T168" s="142">
        <f>S168*H168</f>
        <v>0</v>
      </c>
      <c r="AR168" s="143" t="s">
        <v>165</v>
      </c>
      <c r="AT168" s="143" t="s">
        <v>147</v>
      </c>
      <c r="AU168" s="143" t="s">
        <v>82</v>
      </c>
      <c r="AY168" s="17" t="s">
        <v>144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80</v>
      </c>
      <c r="BK168" s="144">
        <f>ROUND(I168*H168,2)</f>
        <v>0</v>
      </c>
      <c r="BL168" s="17" t="s">
        <v>165</v>
      </c>
      <c r="BM168" s="143" t="s">
        <v>339</v>
      </c>
    </row>
    <row r="169" spans="2:65" s="1" customFormat="1" ht="37.9" customHeight="1">
      <c r="B169" s="131"/>
      <c r="C169" s="132" t="s">
        <v>340</v>
      </c>
      <c r="D169" s="132" t="s">
        <v>147</v>
      </c>
      <c r="E169" s="133" t="s">
        <v>341</v>
      </c>
      <c r="F169" s="134" t="s">
        <v>342</v>
      </c>
      <c r="G169" s="135" t="s">
        <v>327</v>
      </c>
      <c r="H169" s="136">
        <v>162</v>
      </c>
      <c r="I169" s="137"/>
      <c r="J169" s="138">
        <f>ROUND(I169*H169,2)</f>
        <v>0</v>
      </c>
      <c r="K169" s="134" t="s">
        <v>183</v>
      </c>
      <c r="L169" s="32"/>
      <c r="M169" s="139" t="s">
        <v>3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1.0200000000000001E-2</v>
      </c>
      <c r="T169" s="142">
        <f>S169*H169</f>
        <v>1.6524000000000001</v>
      </c>
      <c r="AR169" s="143" t="s">
        <v>343</v>
      </c>
      <c r="AT169" s="143" t="s">
        <v>147</v>
      </c>
      <c r="AU169" s="143" t="s">
        <v>82</v>
      </c>
      <c r="AY169" s="17" t="s">
        <v>144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80</v>
      </c>
      <c r="BK169" s="144">
        <f>ROUND(I169*H169,2)</f>
        <v>0</v>
      </c>
      <c r="BL169" s="17" t="s">
        <v>343</v>
      </c>
      <c r="BM169" s="143" t="s">
        <v>344</v>
      </c>
    </row>
    <row r="170" spans="2:65" s="1" customFormat="1">
      <c r="B170" s="32"/>
      <c r="D170" s="145" t="s">
        <v>185</v>
      </c>
      <c r="F170" s="146" t="s">
        <v>345</v>
      </c>
      <c r="I170" s="147"/>
      <c r="L170" s="32"/>
      <c r="M170" s="148"/>
      <c r="T170" s="53"/>
      <c r="AT170" s="17" t="s">
        <v>185</v>
      </c>
      <c r="AU170" s="17" t="s">
        <v>82</v>
      </c>
    </row>
    <row r="171" spans="2:65" s="12" customFormat="1">
      <c r="B171" s="154"/>
      <c r="D171" s="149" t="s">
        <v>218</v>
      </c>
      <c r="E171" s="155" t="s">
        <v>3</v>
      </c>
      <c r="F171" s="156" t="s">
        <v>346</v>
      </c>
      <c r="H171" s="157">
        <v>162</v>
      </c>
      <c r="I171" s="158"/>
      <c r="L171" s="154"/>
      <c r="M171" s="159"/>
      <c r="T171" s="160"/>
      <c r="AT171" s="155" t="s">
        <v>218</v>
      </c>
      <c r="AU171" s="155" t="s">
        <v>82</v>
      </c>
      <c r="AV171" s="12" t="s">
        <v>82</v>
      </c>
      <c r="AW171" s="12" t="s">
        <v>34</v>
      </c>
      <c r="AX171" s="12" t="s">
        <v>80</v>
      </c>
      <c r="AY171" s="155" t="s">
        <v>144</v>
      </c>
    </row>
    <row r="172" spans="2:65" s="1" customFormat="1" ht="16.5" customHeight="1">
      <c r="B172" s="131"/>
      <c r="C172" s="132" t="s">
        <v>347</v>
      </c>
      <c r="D172" s="132" t="s">
        <v>147</v>
      </c>
      <c r="E172" s="133" t="s">
        <v>348</v>
      </c>
      <c r="F172" s="134" t="s">
        <v>349</v>
      </c>
      <c r="G172" s="135" t="s">
        <v>327</v>
      </c>
      <c r="H172" s="136">
        <v>162</v>
      </c>
      <c r="I172" s="137"/>
      <c r="J172" s="138">
        <f>ROUND(I172*H172,2)</f>
        <v>0</v>
      </c>
      <c r="K172" s="134" t="s">
        <v>3</v>
      </c>
      <c r="L172" s="32"/>
      <c r="M172" s="139" t="s">
        <v>3</v>
      </c>
      <c r="N172" s="140" t="s">
        <v>43</v>
      </c>
      <c r="P172" s="141">
        <f>O172*H172</f>
        <v>0</v>
      </c>
      <c r="Q172" s="141">
        <v>5.0000000000000002E-5</v>
      </c>
      <c r="R172" s="141">
        <f>Q172*H172</f>
        <v>8.0999999999999996E-3</v>
      </c>
      <c r="S172" s="141">
        <v>0</v>
      </c>
      <c r="T172" s="142">
        <f>S172*H172</f>
        <v>0</v>
      </c>
      <c r="AR172" s="143" t="s">
        <v>165</v>
      </c>
      <c r="AT172" s="143" t="s">
        <v>147</v>
      </c>
      <c r="AU172" s="143" t="s">
        <v>82</v>
      </c>
      <c r="AY172" s="17" t="s">
        <v>144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80</v>
      </c>
      <c r="BK172" s="144">
        <f>ROUND(I172*H172,2)</f>
        <v>0</v>
      </c>
      <c r="BL172" s="17" t="s">
        <v>165</v>
      </c>
      <c r="BM172" s="143" t="s">
        <v>350</v>
      </c>
    </row>
    <row r="173" spans="2:65" s="1" customFormat="1" ht="16.5" customHeight="1">
      <c r="B173" s="131"/>
      <c r="C173" s="132" t="s">
        <v>351</v>
      </c>
      <c r="D173" s="132" t="s">
        <v>147</v>
      </c>
      <c r="E173" s="133" t="s">
        <v>352</v>
      </c>
      <c r="F173" s="134" t="s">
        <v>353</v>
      </c>
      <c r="G173" s="135" t="s">
        <v>327</v>
      </c>
      <c r="H173" s="136">
        <v>162</v>
      </c>
      <c r="I173" s="137"/>
      <c r="J173" s="138">
        <f>ROUND(I173*H173,2)</f>
        <v>0</v>
      </c>
      <c r="K173" s="134" t="s">
        <v>3</v>
      </c>
      <c r="L173" s="32"/>
      <c r="M173" s="139" t="s">
        <v>3</v>
      </c>
      <c r="N173" s="140" t="s">
        <v>43</v>
      </c>
      <c r="P173" s="141">
        <f>O173*H173</f>
        <v>0</v>
      </c>
      <c r="Q173" s="141">
        <v>1.0200000000000001E-2</v>
      </c>
      <c r="R173" s="141">
        <f>Q173*H173</f>
        <v>1.6524000000000001</v>
      </c>
      <c r="S173" s="141">
        <v>0</v>
      </c>
      <c r="T173" s="142">
        <f>S173*H173</f>
        <v>0</v>
      </c>
      <c r="AR173" s="143" t="s">
        <v>165</v>
      </c>
      <c r="AT173" s="143" t="s">
        <v>147</v>
      </c>
      <c r="AU173" s="143" t="s">
        <v>82</v>
      </c>
      <c r="AY173" s="17" t="s">
        <v>144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80</v>
      </c>
      <c r="BK173" s="144">
        <f>ROUND(I173*H173,2)</f>
        <v>0</v>
      </c>
      <c r="BL173" s="17" t="s">
        <v>165</v>
      </c>
      <c r="BM173" s="143" t="s">
        <v>354</v>
      </c>
    </row>
    <row r="174" spans="2:65" s="1" customFormat="1" ht="37.9" customHeight="1">
      <c r="B174" s="131"/>
      <c r="C174" s="132" t="s">
        <v>355</v>
      </c>
      <c r="D174" s="132" t="s">
        <v>147</v>
      </c>
      <c r="E174" s="133" t="s">
        <v>356</v>
      </c>
      <c r="F174" s="134" t="s">
        <v>357</v>
      </c>
      <c r="G174" s="135" t="s">
        <v>327</v>
      </c>
      <c r="H174" s="136">
        <v>20</v>
      </c>
      <c r="I174" s="137"/>
      <c r="J174" s="138">
        <f>ROUND(I174*H174,2)</f>
        <v>0</v>
      </c>
      <c r="K174" s="134" t="s">
        <v>183</v>
      </c>
      <c r="L174" s="32"/>
      <c r="M174" s="139" t="s">
        <v>3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2.1999999999999999E-2</v>
      </c>
      <c r="T174" s="142">
        <f>S174*H174</f>
        <v>0.43999999999999995</v>
      </c>
      <c r="AR174" s="143" t="s">
        <v>343</v>
      </c>
      <c r="AT174" s="143" t="s">
        <v>147</v>
      </c>
      <c r="AU174" s="143" t="s">
        <v>82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343</v>
      </c>
      <c r="BM174" s="143" t="s">
        <v>358</v>
      </c>
    </row>
    <row r="175" spans="2:65" s="1" customFormat="1">
      <c r="B175" s="32"/>
      <c r="D175" s="145" t="s">
        <v>185</v>
      </c>
      <c r="F175" s="146" t="s">
        <v>359</v>
      </c>
      <c r="I175" s="147"/>
      <c r="L175" s="32"/>
      <c r="M175" s="148"/>
      <c r="T175" s="53"/>
      <c r="AT175" s="17" t="s">
        <v>185</v>
      </c>
      <c r="AU175" s="17" t="s">
        <v>82</v>
      </c>
    </row>
    <row r="176" spans="2:65" s="12" customFormat="1">
      <c r="B176" s="154"/>
      <c r="D176" s="149" t="s">
        <v>218</v>
      </c>
      <c r="E176" s="155" t="s">
        <v>3</v>
      </c>
      <c r="F176" s="156" t="s">
        <v>360</v>
      </c>
      <c r="H176" s="157">
        <v>20</v>
      </c>
      <c r="I176" s="158"/>
      <c r="L176" s="154"/>
      <c r="M176" s="159"/>
      <c r="T176" s="160"/>
      <c r="AT176" s="155" t="s">
        <v>218</v>
      </c>
      <c r="AU176" s="155" t="s">
        <v>82</v>
      </c>
      <c r="AV176" s="12" t="s">
        <v>82</v>
      </c>
      <c r="AW176" s="12" t="s">
        <v>34</v>
      </c>
      <c r="AX176" s="12" t="s">
        <v>80</v>
      </c>
      <c r="AY176" s="155" t="s">
        <v>144</v>
      </c>
    </row>
    <row r="177" spans="2:65" s="1" customFormat="1" ht="16.5" customHeight="1">
      <c r="B177" s="131"/>
      <c r="C177" s="132" t="s">
        <v>361</v>
      </c>
      <c r="D177" s="132" t="s">
        <v>147</v>
      </c>
      <c r="E177" s="133" t="s">
        <v>362</v>
      </c>
      <c r="F177" s="134" t="s">
        <v>363</v>
      </c>
      <c r="G177" s="135" t="s">
        <v>327</v>
      </c>
      <c r="H177" s="136">
        <v>20</v>
      </c>
      <c r="I177" s="137"/>
      <c r="J177" s="138">
        <f>ROUND(I177*H177,2)</f>
        <v>0</v>
      </c>
      <c r="K177" s="134" t="s">
        <v>3</v>
      </c>
      <c r="L177" s="32"/>
      <c r="M177" s="139" t="s">
        <v>3</v>
      </c>
      <c r="N177" s="140" t="s">
        <v>43</v>
      </c>
      <c r="P177" s="141">
        <f>O177*H177</f>
        <v>0</v>
      </c>
      <c r="Q177" s="141">
        <v>5.0000000000000002E-5</v>
      </c>
      <c r="R177" s="141">
        <f>Q177*H177</f>
        <v>1E-3</v>
      </c>
      <c r="S177" s="141">
        <v>0</v>
      </c>
      <c r="T177" s="142">
        <f>S177*H177</f>
        <v>0</v>
      </c>
      <c r="AR177" s="143" t="s">
        <v>165</v>
      </c>
      <c r="AT177" s="143" t="s">
        <v>147</v>
      </c>
      <c r="AU177" s="143" t="s">
        <v>82</v>
      </c>
      <c r="AY177" s="17" t="s">
        <v>144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80</v>
      </c>
      <c r="BK177" s="144">
        <f>ROUND(I177*H177,2)</f>
        <v>0</v>
      </c>
      <c r="BL177" s="17" t="s">
        <v>165</v>
      </c>
      <c r="BM177" s="143" t="s">
        <v>364</v>
      </c>
    </row>
    <row r="178" spans="2:65" s="1" customFormat="1" ht="16.5" customHeight="1">
      <c r="B178" s="131"/>
      <c r="C178" s="132" t="s">
        <v>365</v>
      </c>
      <c r="D178" s="132" t="s">
        <v>147</v>
      </c>
      <c r="E178" s="133" t="s">
        <v>366</v>
      </c>
      <c r="F178" s="134" t="s">
        <v>367</v>
      </c>
      <c r="G178" s="135" t="s">
        <v>327</v>
      </c>
      <c r="H178" s="136">
        <v>20</v>
      </c>
      <c r="I178" s="137"/>
      <c r="J178" s="138">
        <f>ROUND(I178*H178,2)</f>
        <v>0</v>
      </c>
      <c r="K178" s="134" t="s">
        <v>3</v>
      </c>
      <c r="L178" s="32"/>
      <c r="M178" s="139" t="s">
        <v>3</v>
      </c>
      <c r="N178" s="140" t="s">
        <v>43</v>
      </c>
      <c r="P178" s="141">
        <f>O178*H178</f>
        <v>0</v>
      </c>
      <c r="Q178" s="141">
        <v>2.1999999999999999E-2</v>
      </c>
      <c r="R178" s="141">
        <f>Q178*H178</f>
        <v>0.43999999999999995</v>
      </c>
      <c r="S178" s="141">
        <v>0</v>
      </c>
      <c r="T178" s="142">
        <f>S178*H178</f>
        <v>0</v>
      </c>
      <c r="AR178" s="143" t="s">
        <v>165</v>
      </c>
      <c r="AT178" s="143" t="s">
        <v>147</v>
      </c>
      <c r="AU178" s="143" t="s">
        <v>82</v>
      </c>
      <c r="AY178" s="17" t="s">
        <v>144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80</v>
      </c>
      <c r="BK178" s="144">
        <f>ROUND(I178*H178,2)</f>
        <v>0</v>
      </c>
      <c r="BL178" s="17" t="s">
        <v>165</v>
      </c>
      <c r="BM178" s="143" t="s">
        <v>368</v>
      </c>
    </row>
    <row r="179" spans="2:65" s="1" customFormat="1" ht="24.2" customHeight="1">
      <c r="B179" s="131"/>
      <c r="C179" s="132" t="s">
        <v>369</v>
      </c>
      <c r="D179" s="132" t="s">
        <v>147</v>
      </c>
      <c r="E179" s="133" t="s">
        <v>370</v>
      </c>
      <c r="F179" s="134" t="s">
        <v>371</v>
      </c>
      <c r="G179" s="135" t="s">
        <v>233</v>
      </c>
      <c r="H179" s="136">
        <v>1.44</v>
      </c>
      <c r="I179" s="137"/>
      <c r="J179" s="138">
        <f>ROUND(I179*H179,2)</f>
        <v>0</v>
      </c>
      <c r="K179" s="134" t="s">
        <v>183</v>
      </c>
      <c r="L179" s="32"/>
      <c r="M179" s="139" t="s">
        <v>3</v>
      </c>
      <c r="N179" s="140" t="s">
        <v>43</v>
      </c>
      <c r="P179" s="141">
        <f>O179*H179</f>
        <v>0</v>
      </c>
      <c r="Q179" s="141">
        <v>0.42</v>
      </c>
      <c r="R179" s="141">
        <f>Q179*H179</f>
        <v>0.6048</v>
      </c>
      <c r="S179" s="141">
        <v>0</v>
      </c>
      <c r="T179" s="142">
        <f>S179*H179</f>
        <v>0</v>
      </c>
      <c r="AR179" s="143" t="s">
        <v>165</v>
      </c>
      <c r="AT179" s="143" t="s">
        <v>147</v>
      </c>
      <c r="AU179" s="143" t="s">
        <v>82</v>
      </c>
      <c r="AY179" s="17" t="s">
        <v>144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80</v>
      </c>
      <c r="BK179" s="144">
        <f>ROUND(I179*H179,2)</f>
        <v>0</v>
      </c>
      <c r="BL179" s="17" t="s">
        <v>165</v>
      </c>
      <c r="BM179" s="143" t="s">
        <v>372</v>
      </c>
    </row>
    <row r="180" spans="2:65" s="1" customFormat="1">
      <c r="B180" s="32"/>
      <c r="D180" s="145" t="s">
        <v>185</v>
      </c>
      <c r="F180" s="146" t="s">
        <v>373</v>
      </c>
      <c r="I180" s="147"/>
      <c r="L180" s="32"/>
      <c r="M180" s="148"/>
      <c r="T180" s="53"/>
      <c r="AT180" s="17" t="s">
        <v>185</v>
      </c>
      <c r="AU180" s="17" t="s">
        <v>82</v>
      </c>
    </row>
    <row r="181" spans="2:65" s="12" customFormat="1">
      <c r="B181" s="154"/>
      <c r="D181" s="149" t="s">
        <v>218</v>
      </c>
      <c r="E181" s="155" t="s">
        <v>3</v>
      </c>
      <c r="F181" s="156" t="s">
        <v>374</v>
      </c>
      <c r="H181" s="157">
        <v>1.44</v>
      </c>
      <c r="I181" s="158"/>
      <c r="L181" s="154"/>
      <c r="M181" s="159"/>
      <c r="T181" s="160"/>
      <c r="AT181" s="155" t="s">
        <v>218</v>
      </c>
      <c r="AU181" s="155" t="s">
        <v>82</v>
      </c>
      <c r="AV181" s="12" t="s">
        <v>82</v>
      </c>
      <c r="AW181" s="12" t="s">
        <v>34</v>
      </c>
      <c r="AX181" s="12" t="s">
        <v>80</v>
      </c>
      <c r="AY181" s="155" t="s">
        <v>144</v>
      </c>
    </row>
    <row r="182" spans="2:65" s="11" customFormat="1" ht="22.9" customHeight="1">
      <c r="B182" s="119"/>
      <c r="D182" s="120" t="s">
        <v>71</v>
      </c>
      <c r="E182" s="129" t="s">
        <v>260</v>
      </c>
      <c r="F182" s="129" t="s">
        <v>375</v>
      </c>
      <c r="I182" s="122"/>
      <c r="J182" s="130">
        <f>BK182</f>
        <v>0</v>
      </c>
      <c r="L182" s="119"/>
      <c r="M182" s="124"/>
      <c r="P182" s="125">
        <f>SUM(P183:P226)</f>
        <v>0</v>
      </c>
      <c r="R182" s="125">
        <f>SUM(R183:R226)</f>
        <v>9.1327500000000006E-2</v>
      </c>
      <c r="T182" s="126">
        <f>SUM(T183:T226)</f>
        <v>3.9904500000000005</v>
      </c>
      <c r="AR182" s="120" t="s">
        <v>80</v>
      </c>
      <c r="AT182" s="127" t="s">
        <v>71</v>
      </c>
      <c r="AU182" s="127" t="s">
        <v>80</v>
      </c>
      <c r="AY182" s="120" t="s">
        <v>144</v>
      </c>
      <c r="BK182" s="128">
        <f>SUM(BK183:BK226)</f>
        <v>0</v>
      </c>
    </row>
    <row r="183" spans="2:65" s="1" customFormat="1" ht="44.25" customHeight="1">
      <c r="B183" s="131"/>
      <c r="C183" s="132" t="s">
        <v>376</v>
      </c>
      <c r="D183" s="132" t="s">
        <v>147</v>
      </c>
      <c r="E183" s="133" t="s">
        <v>377</v>
      </c>
      <c r="F183" s="134" t="s">
        <v>378</v>
      </c>
      <c r="G183" s="135" t="s">
        <v>215</v>
      </c>
      <c r="H183" s="136">
        <v>143.5</v>
      </c>
      <c r="I183" s="137"/>
      <c r="J183" s="138">
        <f>ROUND(I183*H183,2)</f>
        <v>0</v>
      </c>
      <c r="K183" s="134" t="s">
        <v>183</v>
      </c>
      <c r="L183" s="32"/>
      <c r="M183" s="139" t="s">
        <v>3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165</v>
      </c>
      <c r="AT183" s="143" t="s">
        <v>147</v>
      </c>
      <c r="AU183" s="143" t="s">
        <v>82</v>
      </c>
      <c r="AY183" s="17" t="s">
        <v>144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80</v>
      </c>
      <c r="BK183" s="144">
        <f>ROUND(I183*H183,2)</f>
        <v>0</v>
      </c>
      <c r="BL183" s="17" t="s">
        <v>165</v>
      </c>
      <c r="BM183" s="143" t="s">
        <v>379</v>
      </c>
    </row>
    <row r="184" spans="2:65" s="1" customFormat="1">
      <c r="B184" s="32"/>
      <c r="D184" s="145" t="s">
        <v>185</v>
      </c>
      <c r="F184" s="146" t="s">
        <v>380</v>
      </c>
      <c r="I184" s="147"/>
      <c r="L184" s="32"/>
      <c r="M184" s="148"/>
      <c r="T184" s="53"/>
      <c r="AT184" s="17" t="s">
        <v>185</v>
      </c>
      <c r="AU184" s="17" t="s">
        <v>82</v>
      </c>
    </row>
    <row r="185" spans="2:65" s="12" customFormat="1">
      <c r="B185" s="154"/>
      <c r="D185" s="149" t="s">
        <v>218</v>
      </c>
      <c r="E185" s="155" t="s">
        <v>3</v>
      </c>
      <c r="F185" s="156" t="s">
        <v>381</v>
      </c>
      <c r="H185" s="157">
        <v>143.5</v>
      </c>
      <c r="I185" s="158"/>
      <c r="L185" s="154"/>
      <c r="M185" s="159"/>
      <c r="T185" s="160"/>
      <c r="AT185" s="155" t="s">
        <v>218</v>
      </c>
      <c r="AU185" s="155" t="s">
        <v>82</v>
      </c>
      <c r="AV185" s="12" t="s">
        <v>82</v>
      </c>
      <c r="AW185" s="12" t="s">
        <v>34</v>
      </c>
      <c r="AX185" s="12" t="s">
        <v>80</v>
      </c>
      <c r="AY185" s="155" t="s">
        <v>144</v>
      </c>
    </row>
    <row r="186" spans="2:65" s="1" customFormat="1" ht="49.15" customHeight="1">
      <c r="B186" s="131"/>
      <c r="C186" s="132" t="s">
        <v>382</v>
      </c>
      <c r="D186" s="132" t="s">
        <v>147</v>
      </c>
      <c r="E186" s="133" t="s">
        <v>383</v>
      </c>
      <c r="F186" s="134" t="s">
        <v>384</v>
      </c>
      <c r="G186" s="135" t="s">
        <v>215</v>
      </c>
      <c r="H186" s="136">
        <v>4305</v>
      </c>
      <c r="I186" s="137"/>
      <c r="J186" s="138">
        <f>ROUND(I186*H186,2)</f>
        <v>0</v>
      </c>
      <c r="K186" s="134" t="s">
        <v>183</v>
      </c>
      <c r="L186" s="32"/>
      <c r="M186" s="139" t="s">
        <v>3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165</v>
      </c>
      <c r="AT186" s="143" t="s">
        <v>147</v>
      </c>
      <c r="AU186" s="143" t="s">
        <v>82</v>
      </c>
      <c r="AY186" s="17" t="s">
        <v>144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80</v>
      </c>
      <c r="BK186" s="144">
        <f>ROUND(I186*H186,2)</f>
        <v>0</v>
      </c>
      <c r="BL186" s="17" t="s">
        <v>165</v>
      </c>
      <c r="BM186" s="143" t="s">
        <v>385</v>
      </c>
    </row>
    <row r="187" spans="2:65" s="1" customFormat="1">
      <c r="B187" s="32"/>
      <c r="D187" s="145" t="s">
        <v>185</v>
      </c>
      <c r="F187" s="146" t="s">
        <v>386</v>
      </c>
      <c r="I187" s="147"/>
      <c r="L187" s="32"/>
      <c r="M187" s="148"/>
      <c r="T187" s="53"/>
      <c r="AT187" s="17" t="s">
        <v>185</v>
      </c>
      <c r="AU187" s="17" t="s">
        <v>82</v>
      </c>
    </row>
    <row r="188" spans="2:65" s="12" customFormat="1">
      <c r="B188" s="154"/>
      <c r="D188" s="149" t="s">
        <v>218</v>
      </c>
      <c r="F188" s="156" t="s">
        <v>387</v>
      </c>
      <c r="H188" s="157">
        <v>4305</v>
      </c>
      <c r="I188" s="158"/>
      <c r="L188" s="154"/>
      <c r="M188" s="159"/>
      <c r="T188" s="160"/>
      <c r="AT188" s="155" t="s">
        <v>218</v>
      </c>
      <c r="AU188" s="155" t="s">
        <v>82</v>
      </c>
      <c r="AV188" s="12" t="s">
        <v>82</v>
      </c>
      <c r="AW188" s="12" t="s">
        <v>4</v>
      </c>
      <c r="AX188" s="12" t="s">
        <v>80</v>
      </c>
      <c r="AY188" s="155" t="s">
        <v>144</v>
      </c>
    </row>
    <row r="189" spans="2:65" s="1" customFormat="1" ht="44.25" customHeight="1">
      <c r="B189" s="131"/>
      <c r="C189" s="132" t="s">
        <v>388</v>
      </c>
      <c r="D189" s="132" t="s">
        <v>147</v>
      </c>
      <c r="E189" s="133" t="s">
        <v>389</v>
      </c>
      <c r="F189" s="134" t="s">
        <v>390</v>
      </c>
      <c r="G189" s="135" t="s">
        <v>215</v>
      </c>
      <c r="H189" s="136">
        <v>143.5</v>
      </c>
      <c r="I189" s="137"/>
      <c r="J189" s="138">
        <f>ROUND(I189*H189,2)</f>
        <v>0</v>
      </c>
      <c r="K189" s="134" t="s">
        <v>183</v>
      </c>
      <c r="L189" s="32"/>
      <c r="M189" s="139" t="s">
        <v>3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165</v>
      </c>
      <c r="AT189" s="143" t="s">
        <v>147</v>
      </c>
      <c r="AU189" s="143" t="s">
        <v>82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165</v>
      </c>
      <c r="BM189" s="143" t="s">
        <v>391</v>
      </c>
    </row>
    <row r="190" spans="2:65" s="1" customFormat="1">
      <c r="B190" s="32"/>
      <c r="D190" s="145" t="s">
        <v>185</v>
      </c>
      <c r="F190" s="146" t="s">
        <v>392</v>
      </c>
      <c r="I190" s="147"/>
      <c r="L190" s="32"/>
      <c r="M190" s="148"/>
      <c r="T190" s="53"/>
      <c r="AT190" s="17" t="s">
        <v>185</v>
      </c>
      <c r="AU190" s="17" t="s">
        <v>82</v>
      </c>
    </row>
    <row r="191" spans="2:65" s="1" customFormat="1" ht="44.25" customHeight="1">
      <c r="B191" s="131"/>
      <c r="C191" s="132" t="s">
        <v>393</v>
      </c>
      <c r="D191" s="132" t="s">
        <v>147</v>
      </c>
      <c r="E191" s="133" t="s">
        <v>394</v>
      </c>
      <c r="F191" s="134" t="s">
        <v>395</v>
      </c>
      <c r="G191" s="135" t="s">
        <v>215</v>
      </c>
      <c r="H191" s="136">
        <v>49.2</v>
      </c>
      <c r="I191" s="137"/>
      <c r="J191" s="138">
        <f>ROUND(I191*H191,2)</f>
        <v>0</v>
      </c>
      <c r="K191" s="134" t="s">
        <v>183</v>
      </c>
      <c r="L191" s="32"/>
      <c r="M191" s="139" t="s">
        <v>3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165</v>
      </c>
      <c r="AT191" s="143" t="s">
        <v>147</v>
      </c>
      <c r="AU191" s="143" t="s">
        <v>82</v>
      </c>
      <c r="AY191" s="17" t="s">
        <v>144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80</v>
      </c>
      <c r="BK191" s="144">
        <f>ROUND(I191*H191,2)</f>
        <v>0</v>
      </c>
      <c r="BL191" s="17" t="s">
        <v>165</v>
      </c>
      <c r="BM191" s="143" t="s">
        <v>396</v>
      </c>
    </row>
    <row r="192" spans="2:65" s="1" customFormat="1">
      <c r="B192" s="32"/>
      <c r="D192" s="145" t="s">
        <v>185</v>
      </c>
      <c r="F192" s="146" t="s">
        <v>397</v>
      </c>
      <c r="I192" s="147"/>
      <c r="L192" s="32"/>
      <c r="M192" s="148"/>
      <c r="T192" s="53"/>
      <c r="AT192" s="17" t="s">
        <v>185</v>
      </c>
      <c r="AU192" s="17" t="s">
        <v>82</v>
      </c>
    </row>
    <row r="193" spans="2:65" s="12" customFormat="1">
      <c r="B193" s="154"/>
      <c r="D193" s="149" t="s">
        <v>218</v>
      </c>
      <c r="E193" s="155" t="s">
        <v>3</v>
      </c>
      <c r="F193" s="156" t="s">
        <v>398</v>
      </c>
      <c r="H193" s="157">
        <v>49.2</v>
      </c>
      <c r="I193" s="158"/>
      <c r="L193" s="154"/>
      <c r="M193" s="159"/>
      <c r="T193" s="160"/>
      <c r="AT193" s="155" t="s">
        <v>218</v>
      </c>
      <c r="AU193" s="155" t="s">
        <v>82</v>
      </c>
      <c r="AV193" s="12" t="s">
        <v>82</v>
      </c>
      <c r="AW193" s="12" t="s">
        <v>34</v>
      </c>
      <c r="AX193" s="12" t="s">
        <v>80</v>
      </c>
      <c r="AY193" s="155" t="s">
        <v>144</v>
      </c>
    </row>
    <row r="194" spans="2:65" s="1" customFormat="1" ht="49.15" customHeight="1">
      <c r="B194" s="131"/>
      <c r="C194" s="132" t="s">
        <v>399</v>
      </c>
      <c r="D194" s="132" t="s">
        <v>147</v>
      </c>
      <c r="E194" s="133" t="s">
        <v>400</v>
      </c>
      <c r="F194" s="134" t="s">
        <v>401</v>
      </c>
      <c r="G194" s="135" t="s">
        <v>215</v>
      </c>
      <c r="H194" s="136">
        <v>1476</v>
      </c>
      <c r="I194" s="137"/>
      <c r="J194" s="138">
        <f>ROUND(I194*H194,2)</f>
        <v>0</v>
      </c>
      <c r="K194" s="134" t="s">
        <v>183</v>
      </c>
      <c r="L194" s="32"/>
      <c r="M194" s="139" t="s">
        <v>3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165</v>
      </c>
      <c r="AT194" s="143" t="s">
        <v>147</v>
      </c>
      <c r="AU194" s="143" t="s">
        <v>82</v>
      </c>
      <c r="AY194" s="17" t="s">
        <v>144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80</v>
      </c>
      <c r="BK194" s="144">
        <f>ROUND(I194*H194,2)</f>
        <v>0</v>
      </c>
      <c r="BL194" s="17" t="s">
        <v>165</v>
      </c>
      <c r="BM194" s="143" t="s">
        <v>402</v>
      </c>
    </row>
    <row r="195" spans="2:65" s="1" customFormat="1">
      <c r="B195" s="32"/>
      <c r="D195" s="145" t="s">
        <v>185</v>
      </c>
      <c r="F195" s="146" t="s">
        <v>403</v>
      </c>
      <c r="I195" s="147"/>
      <c r="L195" s="32"/>
      <c r="M195" s="148"/>
      <c r="T195" s="53"/>
      <c r="AT195" s="17" t="s">
        <v>185</v>
      </c>
      <c r="AU195" s="17" t="s">
        <v>82</v>
      </c>
    </row>
    <row r="196" spans="2:65" s="12" customFormat="1">
      <c r="B196" s="154"/>
      <c r="D196" s="149" t="s">
        <v>218</v>
      </c>
      <c r="F196" s="156" t="s">
        <v>404</v>
      </c>
      <c r="H196" s="157">
        <v>1476</v>
      </c>
      <c r="I196" s="158"/>
      <c r="L196" s="154"/>
      <c r="M196" s="159"/>
      <c r="T196" s="160"/>
      <c r="AT196" s="155" t="s">
        <v>218</v>
      </c>
      <c r="AU196" s="155" t="s">
        <v>82</v>
      </c>
      <c r="AV196" s="12" t="s">
        <v>82</v>
      </c>
      <c r="AW196" s="12" t="s">
        <v>4</v>
      </c>
      <c r="AX196" s="12" t="s">
        <v>80</v>
      </c>
      <c r="AY196" s="155" t="s">
        <v>144</v>
      </c>
    </row>
    <row r="197" spans="2:65" s="1" customFormat="1" ht="44.25" customHeight="1">
      <c r="B197" s="131"/>
      <c r="C197" s="132" t="s">
        <v>405</v>
      </c>
      <c r="D197" s="132" t="s">
        <v>147</v>
      </c>
      <c r="E197" s="133" t="s">
        <v>406</v>
      </c>
      <c r="F197" s="134" t="s">
        <v>407</v>
      </c>
      <c r="G197" s="135" t="s">
        <v>215</v>
      </c>
      <c r="H197" s="136">
        <v>49.2</v>
      </c>
      <c r="I197" s="137"/>
      <c r="J197" s="138">
        <f>ROUND(I197*H197,2)</f>
        <v>0</v>
      </c>
      <c r="K197" s="134" t="s">
        <v>183</v>
      </c>
      <c r="L197" s="32"/>
      <c r="M197" s="139" t="s">
        <v>3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165</v>
      </c>
      <c r="AT197" s="143" t="s">
        <v>147</v>
      </c>
      <c r="AU197" s="143" t="s">
        <v>82</v>
      </c>
      <c r="AY197" s="17" t="s">
        <v>144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80</v>
      </c>
      <c r="BK197" s="144">
        <f>ROUND(I197*H197,2)</f>
        <v>0</v>
      </c>
      <c r="BL197" s="17" t="s">
        <v>165</v>
      </c>
      <c r="BM197" s="143" t="s">
        <v>408</v>
      </c>
    </row>
    <row r="198" spans="2:65" s="1" customFormat="1">
      <c r="B198" s="32"/>
      <c r="D198" s="145" t="s">
        <v>185</v>
      </c>
      <c r="F198" s="146" t="s">
        <v>409</v>
      </c>
      <c r="I198" s="147"/>
      <c r="L198" s="32"/>
      <c r="M198" s="148"/>
      <c r="T198" s="53"/>
      <c r="AT198" s="17" t="s">
        <v>185</v>
      </c>
      <c r="AU198" s="17" t="s">
        <v>82</v>
      </c>
    </row>
    <row r="199" spans="2:65" s="1" customFormat="1" ht="33" customHeight="1">
      <c r="B199" s="131"/>
      <c r="C199" s="132" t="s">
        <v>410</v>
      </c>
      <c r="D199" s="132" t="s">
        <v>147</v>
      </c>
      <c r="E199" s="133" t="s">
        <v>411</v>
      </c>
      <c r="F199" s="134" t="s">
        <v>412</v>
      </c>
      <c r="G199" s="135" t="s">
        <v>413</v>
      </c>
      <c r="H199" s="136">
        <v>40</v>
      </c>
      <c r="I199" s="137"/>
      <c r="J199" s="138">
        <f>ROUND(I199*H199,2)</f>
        <v>0</v>
      </c>
      <c r="K199" s="134" t="s">
        <v>183</v>
      </c>
      <c r="L199" s="32"/>
      <c r="M199" s="139" t="s">
        <v>3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165</v>
      </c>
      <c r="AT199" s="143" t="s">
        <v>147</v>
      </c>
      <c r="AU199" s="143" t="s">
        <v>82</v>
      </c>
      <c r="AY199" s="17" t="s">
        <v>144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80</v>
      </c>
      <c r="BK199" s="144">
        <f>ROUND(I199*H199,2)</f>
        <v>0</v>
      </c>
      <c r="BL199" s="17" t="s">
        <v>165</v>
      </c>
      <c r="BM199" s="143" t="s">
        <v>414</v>
      </c>
    </row>
    <row r="200" spans="2:65" s="1" customFormat="1">
      <c r="B200" s="32"/>
      <c r="D200" s="145" t="s">
        <v>185</v>
      </c>
      <c r="F200" s="146" t="s">
        <v>415</v>
      </c>
      <c r="I200" s="147"/>
      <c r="L200" s="32"/>
      <c r="M200" s="148"/>
      <c r="T200" s="53"/>
      <c r="AT200" s="17" t="s">
        <v>185</v>
      </c>
      <c r="AU200" s="17" t="s">
        <v>82</v>
      </c>
    </row>
    <row r="201" spans="2:65" s="1" customFormat="1">
      <c r="B201" s="32"/>
      <c r="D201" s="149" t="s">
        <v>187</v>
      </c>
      <c r="F201" s="150" t="s">
        <v>416</v>
      </c>
      <c r="I201" s="147"/>
      <c r="L201" s="32"/>
      <c r="M201" s="148"/>
      <c r="T201" s="53"/>
      <c r="AT201" s="17" t="s">
        <v>187</v>
      </c>
      <c r="AU201" s="17" t="s">
        <v>82</v>
      </c>
    </row>
    <row r="202" spans="2:65" s="1" customFormat="1" ht="37.9" customHeight="1">
      <c r="B202" s="131"/>
      <c r="C202" s="132" t="s">
        <v>417</v>
      </c>
      <c r="D202" s="132" t="s">
        <v>147</v>
      </c>
      <c r="E202" s="133" t="s">
        <v>418</v>
      </c>
      <c r="F202" s="134" t="s">
        <v>419</v>
      </c>
      <c r="G202" s="135" t="s">
        <v>282</v>
      </c>
      <c r="H202" s="136">
        <v>96</v>
      </c>
      <c r="I202" s="137"/>
      <c r="J202" s="138">
        <f>ROUND(I202*H202,2)</f>
        <v>0</v>
      </c>
      <c r="K202" s="134" t="s">
        <v>183</v>
      </c>
      <c r="L202" s="32"/>
      <c r="M202" s="139" t="s">
        <v>3</v>
      </c>
      <c r="N202" s="140" t="s">
        <v>43</v>
      </c>
      <c r="P202" s="141">
        <f>O202*H202</f>
        <v>0</v>
      </c>
      <c r="Q202" s="141">
        <v>1.0000000000000001E-5</v>
      </c>
      <c r="R202" s="141">
        <f>Q202*H202</f>
        <v>9.6000000000000013E-4</v>
      </c>
      <c r="S202" s="141">
        <v>0</v>
      </c>
      <c r="T202" s="142">
        <f>S202*H202</f>
        <v>0</v>
      </c>
      <c r="AR202" s="143" t="s">
        <v>165</v>
      </c>
      <c r="AT202" s="143" t="s">
        <v>147</v>
      </c>
      <c r="AU202" s="143" t="s">
        <v>82</v>
      </c>
      <c r="AY202" s="17" t="s">
        <v>144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80</v>
      </c>
      <c r="BK202" s="144">
        <f>ROUND(I202*H202,2)</f>
        <v>0</v>
      </c>
      <c r="BL202" s="17" t="s">
        <v>165</v>
      </c>
      <c r="BM202" s="143" t="s">
        <v>420</v>
      </c>
    </row>
    <row r="203" spans="2:65" s="1" customFormat="1">
      <c r="B203" s="32"/>
      <c r="D203" s="145" t="s">
        <v>185</v>
      </c>
      <c r="F203" s="146" t="s">
        <v>421</v>
      </c>
      <c r="I203" s="147"/>
      <c r="L203" s="32"/>
      <c r="M203" s="148"/>
      <c r="T203" s="53"/>
      <c r="AT203" s="17" t="s">
        <v>185</v>
      </c>
      <c r="AU203" s="17" t="s">
        <v>82</v>
      </c>
    </row>
    <row r="204" spans="2:65" s="12" customFormat="1">
      <c r="B204" s="154"/>
      <c r="D204" s="149" t="s">
        <v>218</v>
      </c>
      <c r="E204" s="155" t="s">
        <v>3</v>
      </c>
      <c r="F204" s="156" t="s">
        <v>422</v>
      </c>
      <c r="H204" s="157">
        <v>4</v>
      </c>
      <c r="I204" s="158"/>
      <c r="L204" s="154"/>
      <c r="M204" s="159"/>
      <c r="T204" s="160"/>
      <c r="AT204" s="155" t="s">
        <v>218</v>
      </c>
      <c r="AU204" s="155" t="s">
        <v>82</v>
      </c>
      <c r="AV204" s="12" t="s">
        <v>82</v>
      </c>
      <c r="AW204" s="12" t="s">
        <v>34</v>
      </c>
      <c r="AX204" s="12" t="s">
        <v>72</v>
      </c>
      <c r="AY204" s="155" t="s">
        <v>144</v>
      </c>
    </row>
    <row r="205" spans="2:65" s="12" customFormat="1">
      <c r="B205" s="154"/>
      <c r="D205" s="149" t="s">
        <v>218</v>
      </c>
      <c r="E205" s="155" t="s">
        <v>3</v>
      </c>
      <c r="F205" s="156" t="s">
        <v>423</v>
      </c>
      <c r="H205" s="157">
        <v>92</v>
      </c>
      <c r="I205" s="158"/>
      <c r="L205" s="154"/>
      <c r="M205" s="159"/>
      <c r="T205" s="160"/>
      <c r="AT205" s="155" t="s">
        <v>218</v>
      </c>
      <c r="AU205" s="155" t="s">
        <v>82</v>
      </c>
      <c r="AV205" s="12" t="s">
        <v>82</v>
      </c>
      <c r="AW205" s="12" t="s">
        <v>34</v>
      </c>
      <c r="AX205" s="12" t="s">
        <v>72</v>
      </c>
      <c r="AY205" s="155" t="s">
        <v>144</v>
      </c>
    </row>
    <row r="206" spans="2:65" s="13" customFormat="1">
      <c r="B206" s="171"/>
      <c r="D206" s="149" t="s">
        <v>218</v>
      </c>
      <c r="E206" s="172" t="s">
        <v>3</v>
      </c>
      <c r="F206" s="173" t="s">
        <v>332</v>
      </c>
      <c r="H206" s="174">
        <v>96</v>
      </c>
      <c r="I206" s="175"/>
      <c r="L206" s="171"/>
      <c r="M206" s="176"/>
      <c r="T206" s="177"/>
      <c r="AT206" s="172" t="s">
        <v>218</v>
      </c>
      <c r="AU206" s="172" t="s">
        <v>82</v>
      </c>
      <c r="AV206" s="13" t="s">
        <v>165</v>
      </c>
      <c r="AW206" s="13" t="s">
        <v>34</v>
      </c>
      <c r="AX206" s="13" t="s">
        <v>80</v>
      </c>
      <c r="AY206" s="172" t="s">
        <v>144</v>
      </c>
    </row>
    <row r="207" spans="2:65" s="1" customFormat="1" ht="37.9" customHeight="1">
      <c r="B207" s="131"/>
      <c r="C207" s="132" t="s">
        <v>424</v>
      </c>
      <c r="D207" s="132" t="s">
        <v>147</v>
      </c>
      <c r="E207" s="133" t="s">
        <v>425</v>
      </c>
      <c r="F207" s="134" t="s">
        <v>426</v>
      </c>
      <c r="G207" s="135" t="s">
        <v>282</v>
      </c>
      <c r="H207" s="136">
        <v>8</v>
      </c>
      <c r="I207" s="137"/>
      <c r="J207" s="138">
        <f>ROUND(I207*H207,2)</f>
        <v>0</v>
      </c>
      <c r="K207" s="134" t="s">
        <v>183</v>
      </c>
      <c r="L207" s="32"/>
      <c r="M207" s="139" t="s">
        <v>3</v>
      </c>
      <c r="N207" s="140" t="s">
        <v>43</v>
      </c>
      <c r="P207" s="141">
        <f>O207*H207</f>
        <v>0</v>
      </c>
      <c r="Q207" s="141">
        <v>2.0000000000000002E-5</v>
      </c>
      <c r="R207" s="141">
        <f>Q207*H207</f>
        <v>1.6000000000000001E-4</v>
      </c>
      <c r="S207" s="141">
        <v>0</v>
      </c>
      <c r="T207" s="142">
        <f>S207*H207</f>
        <v>0</v>
      </c>
      <c r="AR207" s="143" t="s">
        <v>165</v>
      </c>
      <c r="AT207" s="143" t="s">
        <v>147</v>
      </c>
      <c r="AU207" s="143" t="s">
        <v>82</v>
      </c>
      <c r="AY207" s="17" t="s">
        <v>144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80</v>
      </c>
      <c r="BK207" s="144">
        <f>ROUND(I207*H207,2)</f>
        <v>0</v>
      </c>
      <c r="BL207" s="17" t="s">
        <v>165</v>
      </c>
      <c r="BM207" s="143" t="s">
        <v>427</v>
      </c>
    </row>
    <row r="208" spans="2:65" s="1" customFormat="1">
      <c r="B208" s="32"/>
      <c r="D208" s="145" t="s">
        <v>185</v>
      </c>
      <c r="F208" s="146" t="s">
        <v>428</v>
      </c>
      <c r="I208" s="147"/>
      <c r="L208" s="32"/>
      <c r="M208" s="148"/>
      <c r="T208" s="53"/>
      <c r="AT208" s="17" t="s">
        <v>185</v>
      </c>
      <c r="AU208" s="17" t="s">
        <v>82</v>
      </c>
    </row>
    <row r="209" spans="2:65" s="12" customFormat="1">
      <c r="B209" s="154"/>
      <c r="D209" s="149" t="s">
        <v>218</v>
      </c>
      <c r="E209" s="155" t="s">
        <v>3</v>
      </c>
      <c r="F209" s="156" t="s">
        <v>429</v>
      </c>
      <c r="H209" s="157">
        <v>8</v>
      </c>
      <c r="I209" s="158"/>
      <c r="L209" s="154"/>
      <c r="M209" s="159"/>
      <c r="T209" s="160"/>
      <c r="AT209" s="155" t="s">
        <v>218</v>
      </c>
      <c r="AU209" s="155" t="s">
        <v>82</v>
      </c>
      <c r="AV209" s="12" t="s">
        <v>82</v>
      </c>
      <c r="AW209" s="12" t="s">
        <v>34</v>
      </c>
      <c r="AX209" s="12" t="s">
        <v>80</v>
      </c>
      <c r="AY209" s="155" t="s">
        <v>144</v>
      </c>
    </row>
    <row r="210" spans="2:65" s="1" customFormat="1" ht="37.9" customHeight="1">
      <c r="B210" s="131"/>
      <c r="C210" s="132" t="s">
        <v>430</v>
      </c>
      <c r="D210" s="132" t="s">
        <v>147</v>
      </c>
      <c r="E210" s="133" t="s">
        <v>431</v>
      </c>
      <c r="F210" s="134" t="s">
        <v>432</v>
      </c>
      <c r="G210" s="135" t="s">
        <v>282</v>
      </c>
      <c r="H210" s="136">
        <v>212</v>
      </c>
      <c r="I210" s="137"/>
      <c r="J210" s="138">
        <f>ROUND(I210*H210,2)</f>
        <v>0</v>
      </c>
      <c r="K210" s="134" t="s">
        <v>3</v>
      </c>
      <c r="L210" s="32"/>
      <c r="M210" s="139" t="s">
        <v>3</v>
      </c>
      <c r="N210" s="140" t="s">
        <v>43</v>
      </c>
      <c r="P210" s="141">
        <f>O210*H210</f>
        <v>0</v>
      </c>
      <c r="Q210" s="141">
        <v>1.0000000000000001E-5</v>
      </c>
      <c r="R210" s="141">
        <f>Q210*H210</f>
        <v>2.1200000000000004E-3</v>
      </c>
      <c r="S210" s="141">
        <v>0</v>
      </c>
      <c r="T210" s="142">
        <f>S210*H210</f>
        <v>0</v>
      </c>
      <c r="AR210" s="143" t="s">
        <v>165</v>
      </c>
      <c r="AT210" s="143" t="s">
        <v>147</v>
      </c>
      <c r="AU210" s="143" t="s">
        <v>82</v>
      </c>
      <c r="AY210" s="17" t="s">
        <v>144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80</v>
      </c>
      <c r="BK210" s="144">
        <f>ROUND(I210*H210,2)</f>
        <v>0</v>
      </c>
      <c r="BL210" s="17" t="s">
        <v>165</v>
      </c>
      <c r="BM210" s="143" t="s">
        <v>433</v>
      </c>
    </row>
    <row r="211" spans="2:65" s="12" customFormat="1">
      <c r="B211" s="154"/>
      <c r="D211" s="149" t="s">
        <v>218</v>
      </c>
      <c r="E211" s="155" t="s">
        <v>3</v>
      </c>
      <c r="F211" s="156" t="s">
        <v>434</v>
      </c>
      <c r="H211" s="157">
        <v>212</v>
      </c>
      <c r="I211" s="158"/>
      <c r="L211" s="154"/>
      <c r="M211" s="159"/>
      <c r="T211" s="160"/>
      <c r="AT211" s="155" t="s">
        <v>218</v>
      </c>
      <c r="AU211" s="155" t="s">
        <v>82</v>
      </c>
      <c r="AV211" s="12" t="s">
        <v>82</v>
      </c>
      <c r="AW211" s="12" t="s">
        <v>34</v>
      </c>
      <c r="AX211" s="12" t="s">
        <v>80</v>
      </c>
      <c r="AY211" s="155" t="s">
        <v>144</v>
      </c>
    </row>
    <row r="212" spans="2:65" s="1" customFormat="1" ht="55.5" customHeight="1">
      <c r="B212" s="131"/>
      <c r="C212" s="132" t="s">
        <v>435</v>
      </c>
      <c r="D212" s="132" t="s">
        <v>147</v>
      </c>
      <c r="E212" s="133" t="s">
        <v>436</v>
      </c>
      <c r="F212" s="134" t="s">
        <v>437</v>
      </c>
      <c r="G212" s="135" t="s">
        <v>233</v>
      </c>
      <c r="H212" s="136">
        <v>0.224</v>
      </c>
      <c r="I212" s="137"/>
      <c r="J212" s="138">
        <f>ROUND(I212*H212,2)</f>
        <v>0</v>
      </c>
      <c r="K212" s="134" t="s">
        <v>183</v>
      </c>
      <c r="L212" s="32"/>
      <c r="M212" s="139" t="s">
        <v>3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1.8</v>
      </c>
      <c r="T212" s="142">
        <f>S212*H212</f>
        <v>0.4032</v>
      </c>
      <c r="AR212" s="143" t="s">
        <v>165</v>
      </c>
      <c r="AT212" s="143" t="s">
        <v>147</v>
      </c>
      <c r="AU212" s="143" t="s">
        <v>82</v>
      </c>
      <c r="AY212" s="17" t="s">
        <v>144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80</v>
      </c>
      <c r="BK212" s="144">
        <f>ROUND(I212*H212,2)</f>
        <v>0</v>
      </c>
      <c r="BL212" s="17" t="s">
        <v>165</v>
      </c>
      <c r="BM212" s="143" t="s">
        <v>438</v>
      </c>
    </row>
    <row r="213" spans="2:65" s="1" customFormat="1">
      <c r="B213" s="32"/>
      <c r="D213" s="145" t="s">
        <v>185</v>
      </c>
      <c r="F213" s="146" t="s">
        <v>439</v>
      </c>
      <c r="I213" s="147"/>
      <c r="L213" s="32"/>
      <c r="M213" s="148"/>
      <c r="T213" s="53"/>
      <c r="AT213" s="17" t="s">
        <v>185</v>
      </c>
      <c r="AU213" s="17" t="s">
        <v>82</v>
      </c>
    </row>
    <row r="214" spans="2:65" s="12" customFormat="1">
      <c r="B214" s="154"/>
      <c r="D214" s="149" t="s">
        <v>218</v>
      </c>
      <c r="E214" s="155" t="s">
        <v>3</v>
      </c>
      <c r="F214" s="156" t="s">
        <v>440</v>
      </c>
      <c r="H214" s="157">
        <v>0.224</v>
      </c>
      <c r="I214" s="158"/>
      <c r="L214" s="154"/>
      <c r="M214" s="159"/>
      <c r="T214" s="160"/>
      <c r="AT214" s="155" t="s">
        <v>218</v>
      </c>
      <c r="AU214" s="155" t="s">
        <v>82</v>
      </c>
      <c r="AV214" s="12" t="s">
        <v>82</v>
      </c>
      <c r="AW214" s="12" t="s">
        <v>34</v>
      </c>
      <c r="AX214" s="12" t="s">
        <v>80</v>
      </c>
      <c r="AY214" s="155" t="s">
        <v>144</v>
      </c>
    </row>
    <row r="215" spans="2:65" s="1" customFormat="1" ht="55.5" customHeight="1">
      <c r="B215" s="131"/>
      <c r="C215" s="132" t="s">
        <v>441</v>
      </c>
      <c r="D215" s="132" t="s">
        <v>147</v>
      </c>
      <c r="E215" s="133" t="s">
        <v>442</v>
      </c>
      <c r="F215" s="134" t="s">
        <v>443</v>
      </c>
      <c r="G215" s="135" t="s">
        <v>233</v>
      </c>
      <c r="H215" s="136">
        <v>1.05</v>
      </c>
      <c r="I215" s="137"/>
      <c r="J215" s="138">
        <f>ROUND(I215*H215,2)</f>
        <v>0</v>
      </c>
      <c r="K215" s="134" t="s">
        <v>183</v>
      </c>
      <c r="L215" s="32"/>
      <c r="M215" s="139" t="s">
        <v>3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1.8</v>
      </c>
      <c r="T215" s="142">
        <f>S215*H215</f>
        <v>1.8900000000000001</v>
      </c>
      <c r="AR215" s="143" t="s">
        <v>165</v>
      </c>
      <c r="AT215" s="143" t="s">
        <v>147</v>
      </c>
      <c r="AU215" s="143" t="s">
        <v>82</v>
      </c>
      <c r="AY215" s="17" t="s">
        <v>144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80</v>
      </c>
      <c r="BK215" s="144">
        <f>ROUND(I215*H215,2)</f>
        <v>0</v>
      </c>
      <c r="BL215" s="17" t="s">
        <v>165</v>
      </c>
      <c r="BM215" s="143" t="s">
        <v>444</v>
      </c>
    </row>
    <row r="216" spans="2:65" s="1" customFormat="1">
      <c r="B216" s="32"/>
      <c r="D216" s="145" t="s">
        <v>185</v>
      </c>
      <c r="F216" s="146" t="s">
        <v>445</v>
      </c>
      <c r="I216" s="147"/>
      <c r="L216" s="32"/>
      <c r="M216" s="148"/>
      <c r="T216" s="53"/>
      <c r="AT216" s="17" t="s">
        <v>185</v>
      </c>
      <c r="AU216" s="17" t="s">
        <v>82</v>
      </c>
    </row>
    <row r="217" spans="2:65" s="12" customFormat="1">
      <c r="B217" s="154"/>
      <c r="D217" s="149" t="s">
        <v>218</v>
      </c>
      <c r="E217" s="155" t="s">
        <v>3</v>
      </c>
      <c r="F217" s="156" t="s">
        <v>446</v>
      </c>
      <c r="H217" s="157">
        <v>1.05</v>
      </c>
      <c r="I217" s="158"/>
      <c r="L217" s="154"/>
      <c r="M217" s="159"/>
      <c r="T217" s="160"/>
      <c r="AT217" s="155" t="s">
        <v>218</v>
      </c>
      <c r="AU217" s="155" t="s">
        <v>82</v>
      </c>
      <c r="AV217" s="12" t="s">
        <v>82</v>
      </c>
      <c r="AW217" s="12" t="s">
        <v>34</v>
      </c>
      <c r="AX217" s="12" t="s">
        <v>80</v>
      </c>
      <c r="AY217" s="155" t="s">
        <v>144</v>
      </c>
    </row>
    <row r="218" spans="2:65" s="1" customFormat="1" ht="37.9" customHeight="1">
      <c r="B218" s="131"/>
      <c r="C218" s="132" t="s">
        <v>447</v>
      </c>
      <c r="D218" s="132" t="s">
        <v>147</v>
      </c>
      <c r="E218" s="133" t="s">
        <v>448</v>
      </c>
      <c r="F218" s="134" t="s">
        <v>449</v>
      </c>
      <c r="G218" s="135" t="s">
        <v>327</v>
      </c>
      <c r="H218" s="136">
        <v>4.5</v>
      </c>
      <c r="I218" s="137"/>
      <c r="J218" s="138">
        <f>ROUND(I218*H218,2)</f>
        <v>0</v>
      </c>
      <c r="K218" s="134" t="s">
        <v>183</v>
      </c>
      <c r="L218" s="32"/>
      <c r="M218" s="139" t="s">
        <v>3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3.4000000000000002E-2</v>
      </c>
      <c r="T218" s="142">
        <f>S218*H218</f>
        <v>0.15300000000000002</v>
      </c>
      <c r="AR218" s="143" t="s">
        <v>165</v>
      </c>
      <c r="AT218" s="143" t="s">
        <v>147</v>
      </c>
      <c r="AU218" s="143" t="s">
        <v>82</v>
      </c>
      <c r="AY218" s="17" t="s">
        <v>144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80</v>
      </c>
      <c r="BK218" s="144">
        <f>ROUND(I218*H218,2)</f>
        <v>0</v>
      </c>
      <c r="BL218" s="17" t="s">
        <v>165</v>
      </c>
      <c r="BM218" s="143" t="s">
        <v>450</v>
      </c>
    </row>
    <row r="219" spans="2:65" s="1" customFormat="1">
      <c r="B219" s="32"/>
      <c r="D219" s="145" t="s">
        <v>185</v>
      </c>
      <c r="F219" s="146" t="s">
        <v>451</v>
      </c>
      <c r="I219" s="147"/>
      <c r="L219" s="32"/>
      <c r="M219" s="148"/>
      <c r="T219" s="53"/>
      <c r="AT219" s="17" t="s">
        <v>185</v>
      </c>
      <c r="AU219" s="17" t="s">
        <v>82</v>
      </c>
    </row>
    <row r="220" spans="2:65" s="12" customFormat="1">
      <c r="B220" s="154"/>
      <c r="D220" s="149" t="s">
        <v>218</v>
      </c>
      <c r="E220" s="155" t="s">
        <v>3</v>
      </c>
      <c r="F220" s="156" t="s">
        <v>452</v>
      </c>
      <c r="H220" s="157">
        <v>4.5</v>
      </c>
      <c r="I220" s="158"/>
      <c r="L220" s="154"/>
      <c r="M220" s="159"/>
      <c r="T220" s="160"/>
      <c r="AT220" s="155" t="s">
        <v>218</v>
      </c>
      <c r="AU220" s="155" t="s">
        <v>82</v>
      </c>
      <c r="AV220" s="12" t="s">
        <v>82</v>
      </c>
      <c r="AW220" s="12" t="s">
        <v>34</v>
      </c>
      <c r="AX220" s="12" t="s">
        <v>80</v>
      </c>
      <c r="AY220" s="155" t="s">
        <v>144</v>
      </c>
    </row>
    <row r="221" spans="2:65" s="1" customFormat="1" ht="44.25" customHeight="1">
      <c r="B221" s="131"/>
      <c r="C221" s="132" t="s">
        <v>453</v>
      </c>
      <c r="D221" s="132" t="s">
        <v>147</v>
      </c>
      <c r="E221" s="133" t="s">
        <v>454</v>
      </c>
      <c r="F221" s="134" t="s">
        <v>455</v>
      </c>
      <c r="G221" s="135" t="s">
        <v>327</v>
      </c>
      <c r="H221" s="136">
        <v>58</v>
      </c>
      <c r="I221" s="137"/>
      <c r="J221" s="138">
        <f>ROUND(I221*H221,2)</f>
        <v>0</v>
      </c>
      <c r="K221" s="134" t="s">
        <v>183</v>
      </c>
      <c r="L221" s="32"/>
      <c r="M221" s="139" t="s">
        <v>3</v>
      </c>
      <c r="N221" s="140" t="s">
        <v>43</v>
      </c>
      <c r="P221" s="141">
        <f>O221*H221</f>
        <v>0</v>
      </c>
      <c r="Q221" s="141">
        <v>1.23E-3</v>
      </c>
      <c r="R221" s="141">
        <f>Q221*H221</f>
        <v>7.1340000000000001E-2</v>
      </c>
      <c r="S221" s="141">
        <v>1.7000000000000001E-2</v>
      </c>
      <c r="T221" s="142">
        <f>S221*H221</f>
        <v>0.9860000000000001</v>
      </c>
      <c r="AR221" s="143" t="s">
        <v>165</v>
      </c>
      <c r="AT221" s="143" t="s">
        <v>147</v>
      </c>
      <c r="AU221" s="143" t="s">
        <v>82</v>
      </c>
      <c r="AY221" s="17" t="s">
        <v>144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80</v>
      </c>
      <c r="BK221" s="144">
        <f>ROUND(I221*H221,2)</f>
        <v>0</v>
      </c>
      <c r="BL221" s="17" t="s">
        <v>165</v>
      </c>
      <c r="BM221" s="143" t="s">
        <v>456</v>
      </c>
    </row>
    <row r="222" spans="2:65" s="1" customFormat="1">
      <c r="B222" s="32"/>
      <c r="D222" s="145" t="s">
        <v>185</v>
      </c>
      <c r="F222" s="146" t="s">
        <v>457</v>
      </c>
      <c r="I222" s="147"/>
      <c r="L222" s="32"/>
      <c r="M222" s="148"/>
      <c r="T222" s="53"/>
      <c r="AT222" s="17" t="s">
        <v>185</v>
      </c>
      <c r="AU222" s="17" t="s">
        <v>82</v>
      </c>
    </row>
    <row r="223" spans="2:65" s="12" customFormat="1">
      <c r="B223" s="154"/>
      <c r="D223" s="149" t="s">
        <v>218</v>
      </c>
      <c r="E223" s="155" t="s">
        <v>3</v>
      </c>
      <c r="F223" s="156" t="s">
        <v>458</v>
      </c>
      <c r="H223" s="157">
        <v>58</v>
      </c>
      <c r="I223" s="158"/>
      <c r="L223" s="154"/>
      <c r="M223" s="159"/>
      <c r="T223" s="160"/>
      <c r="AT223" s="155" t="s">
        <v>218</v>
      </c>
      <c r="AU223" s="155" t="s">
        <v>82</v>
      </c>
      <c r="AV223" s="12" t="s">
        <v>82</v>
      </c>
      <c r="AW223" s="12" t="s">
        <v>34</v>
      </c>
      <c r="AX223" s="12" t="s">
        <v>80</v>
      </c>
      <c r="AY223" s="155" t="s">
        <v>144</v>
      </c>
    </row>
    <row r="224" spans="2:65" s="1" customFormat="1" ht="44.25" customHeight="1">
      <c r="B224" s="131"/>
      <c r="C224" s="132" t="s">
        <v>459</v>
      </c>
      <c r="D224" s="132" t="s">
        <v>147</v>
      </c>
      <c r="E224" s="133" t="s">
        <v>460</v>
      </c>
      <c r="F224" s="134" t="s">
        <v>461</v>
      </c>
      <c r="G224" s="135" t="s">
        <v>327</v>
      </c>
      <c r="H224" s="136">
        <v>5.0750000000000002</v>
      </c>
      <c r="I224" s="137"/>
      <c r="J224" s="138">
        <f>ROUND(I224*H224,2)</f>
        <v>0</v>
      </c>
      <c r="K224" s="134" t="s">
        <v>183</v>
      </c>
      <c r="L224" s="32"/>
      <c r="M224" s="139" t="s">
        <v>3</v>
      </c>
      <c r="N224" s="140" t="s">
        <v>43</v>
      </c>
      <c r="P224" s="141">
        <f>O224*H224</f>
        <v>0</v>
      </c>
      <c r="Q224" s="141">
        <v>3.3E-3</v>
      </c>
      <c r="R224" s="141">
        <f>Q224*H224</f>
        <v>1.6747500000000002E-2</v>
      </c>
      <c r="S224" s="141">
        <v>0.11</v>
      </c>
      <c r="T224" s="142">
        <f>S224*H224</f>
        <v>0.55825000000000002</v>
      </c>
      <c r="AR224" s="143" t="s">
        <v>165</v>
      </c>
      <c r="AT224" s="143" t="s">
        <v>147</v>
      </c>
      <c r="AU224" s="143" t="s">
        <v>82</v>
      </c>
      <c r="AY224" s="17" t="s">
        <v>144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80</v>
      </c>
      <c r="BK224" s="144">
        <f>ROUND(I224*H224,2)</f>
        <v>0</v>
      </c>
      <c r="BL224" s="17" t="s">
        <v>165</v>
      </c>
      <c r="BM224" s="143" t="s">
        <v>462</v>
      </c>
    </row>
    <row r="225" spans="2:65" s="1" customFormat="1">
      <c r="B225" s="32"/>
      <c r="D225" s="145" t="s">
        <v>185</v>
      </c>
      <c r="F225" s="146" t="s">
        <v>463</v>
      </c>
      <c r="I225" s="147"/>
      <c r="L225" s="32"/>
      <c r="M225" s="148"/>
      <c r="T225" s="53"/>
      <c r="AT225" s="17" t="s">
        <v>185</v>
      </c>
      <c r="AU225" s="17" t="s">
        <v>82</v>
      </c>
    </row>
    <row r="226" spans="2:65" s="12" customFormat="1">
      <c r="B226" s="154"/>
      <c r="D226" s="149" t="s">
        <v>218</v>
      </c>
      <c r="E226" s="155" t="s">
        <v>3</v>
      </c>
      <c r="F226" s="156" t="s">
        <v>464</v>
      </c>
      <c r="H226" s="157">
        <v>5.0750000000000002</v>
      </c>
      <c r="I226" s="158"/>
      <c r="L226" s="154"/>
      <c r="M226" s="159"/>
      <c r="T226" s="160"/>
      <c r="AT226" s="155" t="s">
        <v>218</v>
      </c>
      <c r="AU226" s="155" t="s">
        <v>82</v>
      </c>
      <c r="AV226" s="12" t="s">
        <v>82</v>
      </c>
      <c r="AW226" s="12" t="s">
        <v>34</v>
      </c>
      <c r="AX226" s="12" t="s">
        <v>80</v>
      </c>
      <c r="AY226" s="155" t="s">
        <v>144</v>
      </c>
    </row>
    <row r="227" spans="2:65" s="11" customFormat="1" ht="22.9" customHeight="1">
      <c r="B227" s="119"/>
      <c r="D227" s="120" t="s">
        <v>71</v>
      </c>
      <c r="E227" s="129" t="s">
        <v>465</v>
      </c>
      <c r="F227" s="129" t="s">
        <v>466</v>
      </c>
      <c r="I227" s="122"/>
      <c r="J227" s="130">
        <f>BK227</f>
        <v>0</v>
      </c>
      <c r="L227" s="119"/>
      <c r="M227" s="124"/>
      <c r="P227" s="125">
        <f>SUM(P228:P241)</f>
        <v>0</v>
      </c>
      <c r="R227" s="125">
        <f>SUM(R228:R241)</f>
        <v>0</v>
      </c>
      <c r="T227" s="126">
        <f>SUM(T228:T241)</f>
        <v>0</v>
      </c>
      <c r="AR227" s="120" t="s">
        <v>80</v>
      </c>
      <c r="AT227" s="127" t="s">
        <v>71</v>
      </c>
      <c r="AU227" s="127" t="s">
        <v>80</v>
      </c>
      <c r="AY227" s="120" t="s">
        <v>144</v>
      </c>
      <c r="BK227" s="128">
        <f>SUM(BK228:BK241)</f>
        <v>0</v>
      </c>
    </row>
    <row r="228" spans="2:65" s="1" customFormat="1" ht="44.25" customHeight="1">
      <c r="B228" s="131"/>
      <c r="C228" s="132" t="s">
        <v>467</v>
      </c>
      <c r="D228" s="132" t="s">
        <v>147</v>
      </c>
      <c r="E228" s="133" t="s">
        <v>468</v>
      </c>
      <c r="F228" s="134" t="s">
        <v>469</v>
      </c>
      <c r="G228" s="135" t="s">
        <v>222</v>
      </c>
      <c r="H228" s="136">
        <v>34.030999999999999</v>
      </c>
      <c r="I228" s="137"/>
      <c r="J228" s="138">
        <f>ROUND(I228*H228,2)</f>
        <v>0</v>
      </c>
      <c r="K228" s="134" t="s">
        <v>183</v>
      </c>
      <c r="L228" s="32"/>
      <c r="M228" s="139" t="s">
        <v>3</v>
      </c>
      <c r="N228" s="140" t="s">
        <v>43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165</v>
      </c>
      <c r="AT228" s="143" t="s">
        <v>147</v>
      </c>
      <c r="AU228" s="143" t="s">
        <v>82</v>
      </c>
      <c r="AY228" s="17" t="s">
        <v>144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80</v>
      </c>
      <c r="BK228" s="144">
        <f>ROUND(I228*H228,2)</f>
        <v>0</v>
      </c>
      <c r="BL228" s="17" t="s">
        <v>165</v>
      </c>
      <c r="BM228" s="143" t="s">
        <v>470</v>
      </c>
    </row>
    <row r="229" spans="2:65" s="1" customFormat="1">
      <c r="B229" s="32"/>
      <c r="D229" s="145" t="s">
        <v>185</v>
      </c>
      <c r="F229" s="146" t="s">
        <v>471</v>
      </c>
      <c r="I229" s="147"/>
      <c r="L229" s="32"/>
      <c r="M229" s="148"/>
      <c r="T229" s="53"/>
      <c r="AT229" s="17" t="s">
        <v>185</v>
      </c>
      <c r="AU229" s="17" t="s">
        <v>82</v>
      </c>
    </row>
    <row r="230" spans="2:65" s="1" customFormat="1" ht="24.2" customHeight="1">
      <c r="B230" s="131"/>
      <c r="C230" s="132" t="s">
        <v>472</v>
      </c>
      <c r="D230" s="132" t="s">
        <v>147</v>
      </c>
      <c r="E230" s="133" t="s">
        <v>473</v>
      </c>
      <c r="F230" s="134" t="s">
        <v>474</v>
      </c>
      <c r="G230" s="135" t="s">
        <v>327</v>
      </c>
      <c r="H230" s="136">
        <v>12</v>
      </c>
      <c r="I230" s="137"/>
      <c r="J230" s="138">
        <f>ROUND(I230*H230,2)</f>
        <v>0</v>
      </c>
      <c r="K230" s="134" t="s">
        <v>183</v>
      </c>
      <c r="L230" s="32"/>
      <c r="M230" s="139" t="s">
        <v>3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165</v>
      </c>
      <c r="AT230" s="143" t="s">
        <v>147</v>
      </c>
      <c r="AU230" s="143" t="s">
        <v>82</v>
      </c>
      <c r="AY230" s="17" t="s">
        <v>144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80</v>
      </c>
      <c r="BK230" s="144">
        <f>ROUND(I230*H230,2)</f>
        <v>0</v>
      </c>
      <c r="BL230" s="17" t="s">
        <v>165</v>
      </c>
      <c r="BM230" s="143" t="s">
        <v>475</v>
      </c>
    </row>
    <row r="231" spans="2:65" s="1" customFormat="1">
      <c r="B231" s="32"/>
      <c r="D231" s="145" t="s">
        <v>185</v>
      </c>
      <c r="F231" s="146" t="s">
        <v>476</v>
      </c>
      <c r="I231" s="147"/>
      <c r="L231" s="32"/>
      <c r="M231" s="148"/>
      <c r="T231" s="53"/>
      <c r="AT231" s="17" t="s">
        <v>185</v>
      </c>
      <c r="AU231" s="17" t="s">
        <v>82</v>
      </c>
    </row>
    <row r="232" spans="2:65" s="1" customFormat="1" ht="37.9" customHeight="1">
      <c r="B232" s="131"/>
      <c r="C232" s="132" t="s">
        <v>477</v>
      </c>
      <c r="D232" s="132" t="s">
        <v>147</v>
      </c>
      <c r="E232" s="133" t="s">
        <v>478</v>
      </c>
      <c r="F232" s="134" t="s">
        <v>479</v>
      </c>
      <c r="G232" s="135" t="s">
        <v>327</v>
      </c>
      <c r="H232" s="136">
        <v>540</v>
      </c>
      <c r="I232" s="137"/>
      <c r="J232" s="138">
        <f>ROUND(I232*H232,2)</f>
        <v>0</v>
      </c>
      <c r="K232" s="134" t="s">
        <v>183</v>
      </c>
      <c r="L232" s="32"/>
      <c r="M232" s="139" t="s">
        <v>3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165</v>
      </c>
      <c r="AT232" s="143" t="s">
        <v>147</v>
      </c>
      <c r="AU232" s="143" t="s">
        <v>82</v>
      </c>
      <c r="AY232" s="17" t="s">
        <v>144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80</v>
      </c>
      <c r="BK232" s="144">
        <f>ROUND(I232*H232,2)</f>
        <v>0</v>
      </c>
      <c r="BL232" s="17" t="s">
        <v>165</v>
      </c>
      <c r="BM232" s="143" t="s">
        <v>480</v>
      </c>
    </row>
    <row r="233" spans="2:65" s="1" customFormat="1">
      <c r="B233" s="32"/>
      <c r="D233" s="145" t="s">
        <v>185</v>
      </c>
      <c r="F233" s="146" t="s">
        <v>481</v>
      </c>
      <c r="I233" s="147"/>
      <c r="L233" s="32"/>
      <c r="M233" s="148"/>
      <c r="T233" s="53"/>
      <c r="AT233" s="17" t="s">
        <v>185</v>
      </c>
      <c r="AU233" s="17" t="s">
        <v>82</v>
      </c>
    </row>
    <row r="234" spans="2:65" s="12" customFormat="1">
      <c r="B234" s="154"/>
      <c r="D234" s="149" t="s">
        <v>218</v>
      </c>
      <c r="F234" s="156" t="s">
        <v>482</v>
      </c>
      <c r="H234" s="157">
        <v>540</v>
      </c>
      <c r="I234" s="158"/>
      <c r="L234" s="154"/>
      <c r="M234" s="159"/>
      <c r="T234" s="160"/>
      <c r="AT234" s="155" t="s">
        <v>218</v>
      </c>
      <c r="AU234" s="155" t="s">
        <v>82</v>
      </c>
      <c r="AV234" s="12" t="s">
        <v>82</v>
      </c>
      <c r="AW234" s="12" t="s">
        <v>4</v>
      </c>
      <c r="AX234" s="12" t="s">
        <v>80</v>
      </c>
      <c r="AY234" s="155" t="s">
        <v>144</v>
      </c>
    </row>
    <row r="235" spans="2:65" s="1" customFormat="1" ht="33" customHeight="1">
      <c r="B235" s="131"/>
      <c r="C235" s="132" t="s">
        <v>483</v>
      </c>
      <c r="D235" s="132" t="s">
        <v>147</v>
      </c>
      <c r="E235" s="133" t="s">
        <v>484</v>
      </c>
      <c r="F235" s="134" t="s">
        <v>485</v>
      </c>
      <c r="G235" s="135" t="s">
        <v>222</v>
      </c>
      <c r="H235" s="136">
        <v>34.030999999999999</v>
      </c>
      <c r="I235" s="137"/>
      <c r="J235" s="138">
        <f>ROUND(I235*H235,2)</f>
        <v>0</v>
      </c>
      <c r="K235" s="134" t="s">
        <v>183</v>
      </c>
      <c r="L235" s="32"/>
      <c r="M235" s="139" t="s">
        <v>3</v>
      </c>
      <c r="N235" s="140" t="s">
        <v>43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165</v>
      </c>
      <c r="AT235" s="143" t="s">
        <v>147</v>
      </c>
      <c r="AU235" s="143" t="s">
        <v>82</v>
      </c>
      <c r="AY235" s="17" t="s">
        <v>144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80</v>
      </c>
      <c r="BK235" s="144">
        <f>ROUND(I235*H235,2)</f>
        <v>0</v>
      </c>
      <c r="BL235" s="17" t="s">
        <v>165</v>
      </c>
      <c r="BM235" s="143" t="s">
        <v>486</v>
      </c>
    </row>
    <row r="236" spans="2:65" s="1" customFormat="1">
      <c r="B236" s="32"/>
      <c r="D236" s="145" t="s">
        <v>185</v>
      </c>
      <c r="F236" s="146" t="s">
        <v>487</v>
      </c>
      <c r="I236" s="147"/>
      <c r="L236" s="32"/>
      <c r="M236" s="148"/>
      <c r="T236" s="53"/>
      <c r="AT236" s="17" t="s">
        <v>185</v>
      </c>
      <c r="AU236" s="17" t="s">
        <v>82</v>
      </c>
    </row>
    <row r="237" spans="2:65" s="1" customFormat="1" ht="44.25" customHeight="1">
      <c r="B237" s="131"/>
      <c r="C237" s="132" t="s">
        <v>488</v>
      </c>
      <c r="D237" s="132" t="s">
        <v>147</v>
      </c>
      <c r="E237" s="133" t="s">
        <v>489</v>
      </c>
      <c r="F237" s="134" t="s">
        <v>490</v>
      </c>
      <c r="G237" s="135" t="s">
        <v>222</v>
      </c>
      <c r="H237" s="136">
        <v>646.58900000000006</v>
      </c>
      <c r="I237" s="137"/>
      <c r="J237" s="138">
        <f>ROUND(I237*H237,2)</f>
        <v>0</v>
      </c>
      <c r="K237" s="134" t="s">
        <v>183</v>
      </c>
      <c r="L237" s="32"/>
      <c r="M237" s="139" t="s">
        <v>3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165</v>
      </c>
      <c r="AT237" s="143" t="s">
        <v>147</v>
      </c>
      <c r="AU237" s="143" t="s">
        <v>82</v>
      </c>
      <c r="AY237" s="17" t="s">
        <v>144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80</v>
      </c>
      <c r="BK237" s="144">
        <f>ROUND(I237*H237,2)</f>
        <v>0</v>
      </c>
      <c r="BL237" s="17" t="s">
        <v>165</v>
      </c>
      <c r="BM237" s="143" t="s">
        <v>491</v>
      </c>
    </row>
    <row r="238" spans="2:65" s="1" customFormat="1">
      <c r="B238" s="32"/>
      <c r="D238" s="145" t="s">
        <v>185</v>
      </c>
      <c r="F238" s="146" t="s">
        <v>492</v>
      </c>
      <c r="I238" s="147"/>
      <c r="L238" s="32"/>
      <c r="M238" s="148"/>
      <c r="T238" s="53"/>
      <c r="AT238" s="17" t="s">
        <v>185</v>
      </c>
      <c r="AU238" s="17" t="s">
        <v>82</v>
      </c>
    </row>
    <row r="239" spans="2:65" s="12" customFormat="1">
      <c r="B239" s="154"/>
      <c r="D239" s="149" t="s">
        <v>218</v>
      </c>
      <c r="F239" s="156" t="s">
        <v>493</v>
      </c>
      <c r="H239" s="157">
        <v>646.58900000000006</v>
      </c>
      <c r="I239" s="158"/>
      <c r="L239" s="154"/>
      <c r="M239" s="159"/>
      <c r="T239" s="160"/>
      <c r="AT239" s="155" t="s">
        <v>218</v>
      </c>
      <c r="AU239" s="155" t="s">
        <v>82</v>
      </c>
      <c r="AV239" s="12" t="s">
        <v>82</v>
      </c>
      <c r="AW239" s="12" t="s">
        <v>4</v>
      </c>
      <c r="AX239" s="12" t="s">
        <v>80</v>
      </c>
      <c r="AY239" s="155" t="s">
        <v>144</v>
      </c>
    </row>
    <row r="240" spans="2:65" s="1" customFormat="1" ht="44.25" customHeight="1">
      <c r="B240" s="131"/>
      <c r="C240" s="132" t="s">
        <v>494</v>
      </c>
      <c r="D240" s="132" t="s">
        <v>147</v>
      </c>
      <c r="E240" s="133" t="s">
        <v>495</v>
      </c>
      <c r="F240" s="134" t="s">
        <v>496</v>
      </c>
      <c r="G240" s="135" t="s">
        <v>222</v>
      </c>
      <c r="H240" s="136">
        <v>34.030999999999999</v>
      </c>
      <c r="I240" s="137"/>
      <c r="J240" s="138">
        <f>ROUND(I240*H240,2)</f>
        <v>0</v>
      </c>
      <c r="K240" s="134" t="s">
        <v>183</v>
      </c>
      <c r="L240" s="32"/>
      <c r="M240" s="139" t="s">
        <v>3</v>
      </c>
      <c r="N240" s="140" t="s">
        <v>43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165</v>
      </c>
      <c r="AT240" s="143" t="s">
        <v>147</v>
      </c>
      <c r="AU240" s="143" t="s">
        <v>82</v>
      </c>
      <c r="AY240" s="17" t="s">
        <v>144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80</v>
      </c>
      <c r="BK240" s="144">
        <f>ROUND(I240*H240,2)</f>
        <v>0</v>
      </c>
      <c r="BL240" s="17" t="s">
        <v>165</v>
      </c>
      <c r="BM240" s="143" t="s">
        <v>497</v>
      </c>
    </row>
    <row r="241" spans="2:65" s="1" customFormat="1">
      <c r="B241" s="32"/>
      <c r="D241" s="145" t="s">
        <v>185</v>
      </c>
      <c r="F241" s="146" t="s">
        <v>498</v>
      </c>
      <c r="I241" s="147"/>
      <c r="L241" s="32"/>
      <c r="M241" s="148"/>
      <c r="T241" s="53"/>
      <c r="AT241" s="17" t="s">
        <v>185</v>
      </c>
      <c r="AU241" s="17" t="s">
        <v>82</v>
      </c>
    </row>
    <row r="242" spans="2:65" s="11" customFormat="1" ht="22.9" customHeight="1">
      <c r="B242" s="119"/>
      <c r="D242" s="120" t="s">
        <v>71</v>
      </c>
      <c r="E242" s="129" t="s">
        <v>499</v>
      </c>
      <c r="F242" s="129" t="s">
        <v>500</v>
      </c>
      <c r="I242" s="122"/>
      <c r="J242" s="130">
        <f>BK242</f>
        <v>0</v>
      </c>
      <c r="L242" s="119"/>
      <c r="M242" s="124"/>
      <c r="P242" s="125">
        <f>SUM(P243:P244)</f>
        <v>0</v>
      </c>
      <c r="R242" s="125">
        <f>SUM(R243:R244)</f>
        <v>0</v>
      </c>
      <c r="T242" s="126">
        <f>SUM(T243:T244)</f>
        <v>0</v>
      </c>
      <c r="AR242" s="120" t="s">
        <v>80</v>
      </c>
      <c r="AT242" s="127" t="s">
        <v>71</v>
      </c>
      <c r="AU242" s="127" t="s">
        <v>80</v>
      </c>
      <c r="AY242" s="120" t="s">
        <v>144</v>
      </c>
      <c r="BK242" s="128">
        <f>SUM(BK243:BK244)</f>
        <v>0</v>
      </c>
    </row>
    <row r="243" spans="2:65" s="1" customFormat="1" ht="66.75" customHeight="1">
      <c r="B243" s="131"/>
      <c r="C243" s="132" t="s">
        <v>501</v>
      </c>
      <c r="D243" s="132" t="s">
        <v>147</v>
      </c>
      <c r="E243" s="133" t="s">
        <v>502</v>
      </c>
      <c r="F243" s="134" t="s">
        <v>503</v>
      </c>
      <c r="G243" s="135" t="s">
        <v>222</v>
      </c>
      <c r="H243" s="136">
        <v>32.210999999999999</v>
      </c>
      <c r="I243" s="137"/>
      <c r="J243" s="138">
        <f>ROUND(I243*H243,2)</f>
        <v>0</v>
      </c>
      <c r="K243" s="134" t="s">
        <v>183</v>
      </c>
      <c r="L243" s="32"/>
      <c r="M243" s="139" t="s">
        <v>3</v>
      </c>
      <c r="N243" s="140" t="s">
        <v>43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165</v>
      </c>
      <c r="AT243" s="143" t="s">
        <v>147</v>
      </c>
      <c r="AU243" s="143" t="s">
        <v>82</v>
      </c>
      <c r="AY243" s="17" t="s">
        <v>144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80</v>
      </c>
      <c r="BK243" s="144">
        <f>ROUND(I243*H243,2)</f>
        <v>0</v>
      </c>
      <c r="BL243" s="17" t="s">
        <v>165</v>
      </c>
      <c r="BM243" s="143" t="s">
        <v>504</v>
      </c>
    </row>
    <row r="244" spans="2:65" s="1" customFormat="1">
      <c r="B244" s="32"/>
      <c r="D244" s="145" t="s">
        <v>185</v>
      </c>
      <c r="F244" s="146" t="s">
        <v>505</v>
      </c>
      <c r="I244" s="147"/>
      <c r="L244" s="32"/>
      <c r="M244" s="148"/>
      <c r="T244" s="53"/>
      <c r="AT244" s="17" t="s">
        <v>185</v>
      </c>
      <c r="AU244" s="17" t="s">
        <v>82</v>
      </c>
    </row>
    <row r="245" spans="2:65" s="11" customFormat="1" ht="25.9" customHeight="1">
      <c r="B245" s="119"/>
      <c r="D245" s="120" t="s">
        <v>71</v>
      </c>
      <c r="E245" s="121" t="s">
        <v>506</v>
      </c>
      <c r="F245" s="121" t="s">
        <v>507</v>
      </c>
      <c r="I245" s="122"/>
      <c r="J245" s="123">
        <f>BK245</f>
        <v>0</v>
      </c>
      <c r="L245" s="119"/>
      <c r="M245" s="124"/>
      <c r="P245" s="125">
        <f>P246+P267+P276+P321+P339+P356+P366</f>
        <v>0</v>
      </c>
      <c r="R245" s="125">
        <f>R246+R267+R276+R321+R339+R356+R366</f>
        <v>15.161438589999998</v>
      </c>
      <c r="T245" s="126">
        <f>T246+T267+T276+T321+T339+T356+T366</f>
        <v>0.38919999999999999</v>
      </c>
      <c r="AR245" s="120" t="s">
        <v>82</v>
      </c>
      <c r="AT245" s="127" t="s">
        <v>71</v>
      </c>
      <c r="AU245" s="127" t="s">
        <v>72</v>
      </c>
      <c r="AY245" s="120" t="s">
        <v>144</v>
      </c>
      <c r="BK245" s="128">
        <f>BK246+BK267+BK276+BK321+BK339+BK356+BK366</f>
        <v>0</v>
      </c>
    </row>
    <row r="246" spans="2:65" s="11" customFormat="1" ht="22.9" customHeight="1">
      <c r="B246" s="119"/>
      <c r="D246" s="120" t="s">
        <v>71</v>
      </c>
      <c r="E246" s="129" t="s">
        <v>508</v>
      </c>
      <c r="F246" s="129" t="s">
        <v>509</v>
      </c>
      <c r="I246" s="122"/>
      <c r="J246" s="130">
        <f>BK246</f>
        <v>0</v>
      </c>
      <c r="L246" s="119"/>
      <c r="M246" s="124"/>
      <c r="P246" s="125">
        <f>SUM(P247:P266)</f>
        <v>0</v>
      </c>
      <c r="R246" s="125">
        <f>SUM(R247:R266)</f>
        <v>1.3280160000000001E-2</v>
      </c>
      <c r="T246" s="126">
        <f>SUM(T247:T266)</f>
        <v>0</v>
      </c>
      <c r="AR246" s="120" t="s">
        <v>82</v>
      </c>
      <c r="AT246" s="127" t="s">
        <v>71</v>
      </c>
      <c r="AU246" s="127" t="s">
        <v>80</v>
      </c>
      <c r="AY246" s="120" t="s">
        <v>144</v>
      </c>
      <c r="BK246" s="128">
        <f>SUM(BK247:BK266)</f>
        <v>0</v>
      </c>
    </row>
    <row r="247" spans="2:65" s="1" customFormat="1" ht="44.25" customHeight="1">
      <c r="B247" s="131"/>
      <c r="C247" s="132" t="s">
        <v>510</v>
      </c>
      <c r="D247" s="132" t="s">
        <v>147</v>
      </c>
      <c r="E247" s="133" t="s">
        <v>511</v>
      </c>
      <c r="F247" s="134" t="s">
        <v>512</v>
      </c>
      <c r="G247" s="135" t="s">
        <v>215</v>
      </c>
      <c r="H247" s="136">
        <v>9.1199999999999992</v>
      </c>
      <c r="I247" s="137"/>
      <c r="J247" s="138">
        <f>ROUND(I247*H247,2)</f>
        <v>0</v>
      </c>
      <c r="K247" s="134" t="s">
        <v>183</v>
      </c>
      <c r="L247" s="32"/>
      <c r="M247" s="139" t="s">
        <v>3</v>
      </c>
      <c r="N247" s="140" t="s">
        <v>43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302</v>
      </c>
      <c r="AT247" s="143" t="s">
        <v>147</v>
      </c>
      <c r="AU247" s="143" t="s">
        <v>82</v>
      </c>
      <c r="AY247" s="17" t="s">
        <v>144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80</v>
      </c>
      <c r="BK247" s="144">
        <f>ROUND(I247*H247,2)</f>
        <v>0</v>
      </c>
      <c r="BL247" s="17" t="s">
        <v>302</v>
      </c>
      <c r="BM247" s="143" t="s">
        <v>513</v>
      </c>
    </row>
    <row r="248" spans="2:65" s="1" customFormat="1">
      <c r="B248" s="32"/>
      <c r="D248" s="145" t="s">
        <v>185</v>
      </c>
      <c r="F248" s="146" t="s">
        <v>514</v>
      </c>
      <c r="I248" s="147"/>
      <c r="L248" s="32"/>
      <c r="M248" s="148"/>
      <c r="T248" s="53"/>
      <c r="AT248" s="17" t="s">
        <v>185</v>
      </c>
      <c r="AU248" s="17" t="s">
        <v>82</v>
      </c>
    </row>
    <row r="249" spans="2:65" s="12" customFormat="1">
      <c r="B249" s="154"/>
      <c r="D249" s="149" t="s">
        <v>218</v>
      </c>
      <c r="E249" s="155" t="s">
        <v>3</v>
      </c>
      <c r="F249" s="156" t="s">
        <v>515</v>
      </c>
      <c r="H249" s="157">
        <v>4.5599999999999996</v>
      </c>
      <c r="I249" s="158"/>
      <c r="L249" s="154"/>
      <c r="M249" s="159"/>
      <c r="T249" s="160"/>
      <c r="AT249" s="155" t="s">
        <v>218</v>
      </c>
      <c r="AU249" s="155" t="s">
        <v>82</v>
      </c>
      <c r="AV249" s="12" t="s">
        <v>82</v>
      </c>
      <c r="AW249" s="12" t="s">
        <v>34</v>
      </c>
      <c r="AX249" s="12" t="s">
        <v>80</v>
      </c>
      <c r="AY249" s="155" t="s">
        <v>144</v>
      </c>
    </row>
    <row r="250" spans="2:65" s="12" customFormat="1">
      <c r="B250" s="154"/>
      <c r="D250" s="149" t="s">
        <v>218</v>
      </c>
      <c r="F250" s="156" t="s">
        <v>516</v>
      </c>
      <c r="H250" s="157">
        <v>9.1199999999999992</v>
      </c>
      <c r="I250" s="158"/>
      <c r="L250" s="154"/>
      <c r="M250" s="159"/>
      <c r="T250" s="160"/>
      <c r="AT250" s="155" t="s">
        <v>218</v>
      </c>
      <c r="AU250" s="155" t="s">
        <v>82</v>
      </c>
      <c r="AV250" s="12" t="s">
        <v>82</v>
      </c>
      <c r="AW250" s="12" t="s">
        <v>4</v>
      </c>
      <c r="AX250" s="12" t="s">
        <v>80</v>
      </c>
      <c r="AY250" s="155" t="s">
        <v>144</v>
      </c>
    </row>
    <row r="251" spans="2:65" s="1" customFormat="1" ht="21.75" customHeight="1">
      <c r="B251" s="131"/>
      <c r="C251" s="161" t="s">
        <v>517</v>
      </c>
      <c r="D251" s="161" t="s">
        <v>275</v>
      </c>
      <c r="E251" s="162" t="s">
        <v>518</v>
      </c>
      <c r="F251" s="163" t="s">
        <v>519</v>
      </c>
      <c r="G251" s="164" t="s">
        <v>215</v>
      </c>
      <c r="H251" s="165">
        <v>10.488</v>
      </c>
      <c r="I251" s="166"/>
      <c r="J251" s="167">
        <f>ROUND(I251*H251,2)</f>
        <v>0</v>
      </c>
      <c r="K251" s="163" t="s">
        <v>183</v>
      </c>
      <c r="L251" s="168"/>
      <c r="M251" s="169" t="s">
        <v>3</v>
      </c>
      <c r="N251" s="170" t="s">
        <v>43</v>
      </c>
      <c r="P251" s="141">
        <f>O251*H251</f>
        <v>0</v>
      </c>
      <c r="Q251" s="141">
        <v>6.9999999999999994E-5</v>
      </c>
      <c r="R251" s="141">
        <f>Q251*H251</f>
        <v>7.3415999999999987E-4</v>
      </c>
      <c r="S251" s="141">
        <v>0</v>
      </c>
      <c r="T251" s="142">
        <f>S251*H251</f>
        <v>0</v>
      </c>
      <c r="AR251" s="143" t="s">
        <v>388</v>
      </c>
      <c r="AT251" s="143" t="s">
        <v>275</v>
      </c>
      <c r="AU251" s="143" t="s">
        <v>82</v>
      </c>
      <c r="AY251" s="17" t="s">
        <v>144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80</v>
      </c>
      <c r="BK251" s="144">
        <f>ROUND(I251*H251,2)</f>
        <v>0</v>
      </c>
      <c r="BL251" s="17" t="s">
        <v>302</v>
      </c>
      <c r="BM251" s="143" t="s">
        <v>520</v>
      </c>
    </row>
    <row r="252" spans="2:65" s="12" customFormat="1">
      <c r="B252" s="154"/>
      <c r="D252" s="149" t="s">
        <v>218</v>
      </c>
      <c r="F252" s="156" t="s">
        <v>521</v>
      </c>
      <c r="H252" s="157">
        <v>10.488</v>
      </c>
      <c r="I252" s="158"/>
      <c r="L252" s="154"/>
      <c r="M252" s="159"/>
      <c r="T252" s="160"/>
      <c r="AT252" s="155" t="s">
        <v>218</v>
      </c>
      <c r="AU252" s="155" t="s">
        <v>82</v>
      </c>
      <c r="AV252" s="12" t="s">
        <v>82</v>
      </c>
      <c r="AW252" s="12" t="s">
        <v>4</v>
      </c>
      <c r="AX252" s="12" t="s">
        <v>80</v>
      </c>
      <c r="AY252" s="155" t="s">
        <v>144</v>
      </c>
    </row>
    <row r="253" spans="2:65" s="1" customFormat="1" ht="16.5" customHeight="1">
      <c r="B253" s="131"/>
      <c r="C253" s="161" t="s">
        <v>522</v>
      </c>
      <c r="D253" s="161" t="s">
        <v>275</v>
      </c>
      <c r="E253" s="162" t="s">
        <v>523</v>
      </c>
      <c r="F253" s="163" t="s">
        <v>524</v>
      </c>
      <c r="G253" s="164" t="s">
        <v>525</v>
      </c>
      <c r="H253" s="165">
        <v>5.2439999999999998</v>
      </c>
      <c r="I253" s="166"/>
      <c r="J253" s="167">
        <f>ROUND(I253*H253,2)</f>
        <v>0</v>
      </c>
      <c r="K253" s="163" t="s">
        <v>183</v>
      </c>
      <c r="L253" s="168"/>
      <c r="M253" s="169" t="s">
        <v>3</v>
      </c>
      <c r="N253" s="170" t="s">
        <v>43</v>
      </c>
      <c r="P253" s="141">
        <f>O253*H253</f>
        <v>0</v>
      </c>
      <c r="Q253" s="141">
        <v>1E-3</v>
      </c>
      <c r="R253" s="141">
        <f>Q253*H253</f>
        <v>5.2439999999999995E-3</v>
      </c>
      <c r="S253" s="141">
        <v>0</v>
      </c>
      <c r="T253" s="142">
        <f>S253*H253</f>
        <v>0</v>
      </c>
      <c r="AR253" s="143" t="s">
        <v>388</v>
      </c>
      <c r="AT253" s="143" t="s">
        <v>275</v>
      </c>
      <c r="AU253" s="143" t="s">
        <v>82</v>
      </c>
      <c r="AY253" s="17" t="s">
        <v>144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80</v>
      </c>
      <c r="BK253" s="144">
        <f>ROUND(I253*H253,2)</f>
        <v>0</v>
      </c>
      <c r="BL253" s="17" t="s">
        <v>302</v>
      </c>
      <c r="BM253" s="143" t="s">
        <v>526</v>
      </c>
    </row>
    <row r="254" spans="2:65" s="12" customFormat="1">
      <c r="B254" s="154"/>
      <c r="D254" s="149" t="s">
        <v>218</v>
      </c>
      <c r="F254" s="156" t="s">
        <v>527</v>
      </c>
      <c r="H254" s="157">
        <v>5.2439999999999998</v>
      </c>
      <c r="I254" s="158"/>
      <c r="L254" s="154"/>
      <c r="M254" s="159"/>
      <c r="T254" s="160"/>
      <c r="AT254" s="155" t="s">
        <v>218</v>
      </c>
      <c r="AU254" s="155" t="s">
        <v>82</v>
      </c>
      <c r="AV254" s="12" t="s">
        <v>82</v>
      </c>
      <c r="AW254" s="12" t="s">
        <v>4</v>
      </c>
      <c r="AX254" s="12" t="s">
        <v>80</v>
      </c>
      <c r="AY254" s="155" t="s">
        <v>144</v>
      </c>
    </row>
    <row r="255" spans="2:65" s="1" customFormat="1" ht="24.2" customHeight="1">
      <c r="B255" s="131"/>
      <c r="C255" s="132" t="s">
        <v>528</v>
      </c>
      <c r="D255" s="132" t="s">
        <v>147</v>
      </c>
      <c r="E255" s="133" t="s">
        <v>529</v>
      </c>
      <c r="F255" s="134" t="s">
        <v>530</v>
      </c>
      <c r="G255" s="135" t="s">
        <v>327</v>
      </c>
      <c r="H255" s="136">
        <v>15.2</v>
      </c>
      <c r="I255" s="137"/>
      <c r="J255" s="138">
        <f>ROUND(I255*H255,2)</f>
        <v>0</v>
      </c>
      <c r="K255" s="134" t="s">
        <v>183</v>
      </c>
      <c r="L255" s="32"/>
      <c r="M255" s="139" t="s">
        <v>3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165</v>
      </c>
      <c r="AT255" s="143" t="s">
        <v>147</v>
      </c>
      <c r="AU255" s="143" t="s">
        <v>82</v>
      </c>
      <c r="AY255" s="17" t="s">
        <v>144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80</v>
      </c>
      <c r="BK255" s="144">
        <f>ROUND(I255*H255,2)</f>
        <v>0</v>
      </c>
      <c r="BL255" s="17" t="s">
        <v>165</v>
      </c>
      <c r="BM255" s="143" t="s">
        <v>531</v>
      </c>
    </row>
    <row r="256" spans="2:65" s="1" customFormat="1">
      <c r="B256" s="32"/>
      <c r="D256" s="145" t="s">
        <v>185</v>
      </c>
      <c r="F256" s="146" t="s">
        <v>532</v>
      </c>
      <c r="I256" s="147"/>
      <c r="L256" s="32"/>
      <c r="M256" s="148"/>
      <c r="T256" s="53"/>
      <c r="AT256" s="17" t="s">
        <v>185</v>
      </c>
      <c r="AU256" s="17" t="s">
        <v>82</v>
      </c>
    </row>
    <row r="257" spans="2:65" s="12" customFormat="1">
      <c r="B257" s="154"/>
      <c r="D257" s="149" t="s">
        <v>218</v>
      </c>
      <c r="E257" s="155" t="s">
        <v>3</v>
      </c>
      <c r="F257" s="156" t="s">
        <v>533</v>
      </c>
      <c r="H257" s="157">
        <v>15.2</v>
      </c>
      <c r="I257" s="158"/>
      <c r="L257" s="154"/>
      <c r="M257" s="159"/>
      <c r="T257" s="160"/>
      <c r="AT257" s="155" t="s">
        <v>218</v>
      </c>
      <c r="AU257" s="155" t="s">
        <v>82</v>
      </c>
      <c r="AV257" s="12" t="s">
        <v>82</v>
      </c>
      <c r="AW257" s="12" t="s">
        <v>34</v>
      </c>
      <c r="AX257" s="12" t="s">
        <v>80</v>
      </c>
      <c r="AY257" s="155" t="s">
        <v>144</v>
      </c>
    </row>
    <row r="258" spans="2:65" s="1" customFormat="1" ht="21.75" customHeight="1">
      <c r="B258" s="131"/>
      <c r="C258" s="161" t="s">
        <v>534</v>
      </c>
      <c r="D258" s="161" t="s">
        <v>275</v>
      </c>
      <c r="E258" s="162" t="s">
        <v>535</v>
      </c>
      <c r="F258" s="163" t="s">
        <v>536</v>
      </c>
      <c r="G258" s="164" t="s">
        <v>327</v>
      </c>
      <c r="H258" s="165">
        <v>15.96</v>
      </c>
      <c r="I258" s="166"/>
      <c r="J258" s="167">
        <f>ROUND(I258*H258,2)</f>
        <v>0</v>
      </c>
      <c r="K258" s="163" t="s">
        <v>183</v>
      </c>
      <c r="L258" s="168"/>
      <c r="M258" s="169" t="s">
        <v>3</v>
      </c>
      <c r="N258" s="170" t="s">
        <v>43</v>
      </c>
      <c r="P258" s="141">
        <f>O258*H258</f>
        <v>0</v>
      </c>
      <c r="Q258" s="141">
        <v>1E-4</v>
      </c>
      <c r="R258" s="141">
        <f>Q258*H258</f>
        <v>1.5960000000000002E-3</v>
      </c>
      <c r="S258" s="141">
        <v>0</v>
      </c>
      <c r="T258" s="142">
        <f>S258*H258</f>
        <v>0</v>
      </c>
      <c r="AR258" s="143" t="s">
        <v>253</v>
      </c>
      <c r="AT258" s="143" t="s">
        <v>275</v>
      </c>
      <c r="AU258" s="143" t="s">
        <v>82</v>
      </c>
      <c r="AY258" s="17" t="s">
        <v>144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80</v>
      </c>
      <c r="BK258" s="144">
        <f>ROUND(I258*H258,2)</f>
        <v>0</v>
      </c>
      <c r="BL258" s="17" t="s">
        <v>165</v>
      </c>
      <c r="BM258" s="143" t="s">
        <v>537</v>
      </c>
    </row>
    <row r="259" spans="2:65" s="12" customFormat="1">
      <c r="B259" s="154"/>
      <c r="D259" s="149" t="s">
        <v>218</v>
      </c>
      <c r="F259" s="156" t="s">
        <v>538</v>
      </c>
      <c r="H259" s="157">
        <v>15.96</v>
      </c>
      <c r="I259" s="158"/>
      <c r="L259" s="154"/>
      <c r="M259" s="159"/>
      <c r="T259" s="160"/>
      <c r="AT259" s="155" t="s">
        <v>218</v>
      </c>
      <c r="AU259" s="155" t="s">
        <v>82</v>
      </c>
      <c r="AV259" s="12" t="s">
        <v>82</v>
      </c>
      <c r="AW259" s="12" t="s">
        <v>4</v>
      </c>
      <c r="AX259" s="12" t="s">
        <v>80</v>
      </c>
      <c r="AY259" s="155" t="s">
        <v>144</v>
      </c>
    </row>
    <row r="260" spans="2:65" s="1" customFormat="1" ht="24.2" customHeight="1">
      <c r="B260" s="131"/>
      <c r="C260" s="132" t="s">
        <v>539</v>
      </c>
      <c r="D260" s="132" t="s">
        <v>147</v>
      </c>
      <c r="E260" s="133" t="s">
        <v>540</v>
      </c>
      <c r="F260" s="134" t="s">
        <v>541</v>
      </c>
      <c r="G260" s="135" t="s">
        <v>282</v>
      </c>
      <c r="H260" s="136">
        <v>1</v>
      </c>
      <c r="I260" s="137"/>
      <c r="J260" s="138">
        <f>ROUND(I260*H260,2)</f>
        <v>0</v>
      </c>
      <c r="K260" s="134" t="s">
        <v>3</v>
      </c>
      <c r="L260" s="32"/>
      <c r="M260" s="139" t="s">
        <v>3</v>
      </c>
      <c r="N260" s="140" t="s">
        <v>43</v>
      </c>
      <c r="P260" s="141">
        <f>O260*H260</f>
        <v>0</v>
      </c>
      <c r="Q260" s="141">
        <v>4.4999999999999999E-4</v>
      </c>
      <c r="R260" s="141">
        <f>Q260*H260</f>
        <v>4.4999999999999999E-4</v>
      </c>
      <c r="S260" s="141">
        <v>0</v>
      </c>
      <c r="T260" s="142">
        <f>S260*H260</f>
        <v>0</v>
      </c>
      <c r="AR260" s="143" t="s">
        <v>302</v>
      </c>
      <c r="AT260" s="143" t="s">
        <v>147</v>
      </c>
      <c r="AU260" s="143" t="s">
        <v>82</v>
      </c>
      <c r="AY260" s="17" t="s">
        <v>144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80</v>
      </c>
      <c r="BK260" s="144">
        <f>ROUND(I260*H260,2)</f>
        <v>0</v>
      </c>
      <c r="BL260" s="17" t="s">
        <v>302</v>
      </c>
      <c r="BM260" s="143" t="s">
        <v>542</v>
      </c>
    </row>
    <row r="261" spans="2:65" s="1" customFormat="1">
      <c r="B261" s="32"/>
      <c r="D261" s="149" t="s">
        <v>187</v>
      </c>
      <c r="F261" s="150" t="s">
        <v>543</v>
      </c>
      <c r="I261" s="147"/>
      <c r="L261" s="32"/>
      <c r="M261" s="148"/>
      <c r="T261" s="53"/>
      <c r="AT261" s="17" t="s">
        <v>187</v>
      </c>
      <c r="AU261" s="17" t="s">
        <v>82</v>
      </c>
    </row>
    <row r="262" spans="2:65" s="1" customFormat="1" ht="33" customHeight="1">
      <c r="B262" s="131"/>
      <c r="C262" s="132" t="s">
        <v>544</v>
      </c>
      <c r="D262" s="132" t="s">
        <v>147</v>
      </c>
      <c r="E262" s="133" t="s">
        <v>545</v>
      </c>
      <c r="F262" s="134" t="s">
        <v>546</v>
      </c>
      <c r="G262" s="135" t="s">
        <v>282</v>
      </c>
      <c r="H262" s="136">
        <v>4</v>
      </c>
      <c r="I262" s="137"/>
      <c r="J262" s="138">
        <f>ROUND(I262*H262,2)</f>
        <v>0</v>
      </c>
      <c r="K262" s="134" t="s">
        <v>3</v>
      </c>
      <c r="L262" s="32"/>
      <c r="M262" s="139" t="s">
        <v>3</v>
      </c>
      <c r="N262" s="140" t="s">
        <v>43</v>
      </c>
      <c r="P262" s="141">
        <f>O262*H262</f>
        <v>0</v>
      </c>
      <c r="Q262" s="141">
        <v>4.4999999999999999E-4</v>
      </c>
      <c r="R262" s="141">
        <f>Q262*H262</f>
        <v>1.8E-3</v>
      </c>
      <c r="S262" s="141">
        <v>0</v>
      </c>
      <c r="T262" s="142">
        <f>S262*H262</f>
        <v>0</v>
      </c>
      <c r="AR262" s="143" t="s">
        <v>302</v>
      </c>
      <c r="AT262" s="143" t="s">
        <v>147</v>
      </c>
      <c r="AU262" s="143" t="s">
        <v>82</v>
      </c>
      <c r="AY262" s="17" t="s">
        <v>144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80</v>
      </c>
      <c r="BK262" s="144">
        <f>ROUND(I262*H262,2)</f>
        <v>0</v>
      </c>
      <c r="BL262" s="17" t="s">
        <v>302</v>
      </c>
      <c r="BM262" s="143" t="s">
        <v>547</v>
      </c>
    </row>
    <row r="263" spans="2:65" s="1" customFormat="1">
      <c r="B263" s="32"/>
      <c r="D263" s="149" t="s">
        <v>187</v>
      </c>
      <c r="F263" s="150" t="s">
        <v>548</v>
      </c>
      <c r="I263" s="147"/>
      <c r="L263" s="32"/>
      <c r="M263" s="148"/>
      <c r="T263" s="53"/>
      <c r="AT263" s="17" t="s">
        <v>187</v>
      </c>
      <c r="AU263" s="17" t="s">
        <v>82</v>
      </c>
    </row>
    <row r="264" spans="2:65" s="1" customFormat="1" ht="16.5" customHeight="1">
      <c r="B264" s="131"/>
      <c r="C264" s="161" t="s">
        <v>549</v>
      </c>
      <c r="D264" s="161" t="s">
        <v>275</v>
      </c>
      <c r="E264" s="162" t="s">
        <v>550</v>
      </c>
      <c r="F264" s="163" t="s">
        <v>551</v>
      </c>
      <c r="G264" s="164" t="s">
        <v>215</v>
      </c>
      <c r="H264" s="165">
        <v>0.64</v>
      </c>
      <c r="I264" s="166"/>
      <c r="J264" s="167">
        <f>ROUND(I264*H264,2)</f>
        <v>0</v>
      </c>
      <c r="K264" s="163" t="s">
        <v>3</v>
      </c>
      <c r="L264" s="168"/>
      <c r="M264" s="169" t="s">
        <v>3</v>
      </c>
      <c r="N264" s="170" t="s">
        <v>43</v>
      </c>
      <c r="P264" s="141">
        <f>O264*H264</f>
        <v>0</v>
      </c>
      <c r="Q264" s="141">
        <v>5.4000000000000003E-3</v>
      </c>
      <c r="R264" s="141">
        <f>Q264*H264</f>
        <v>3.4560000000000003E-3</v>
      </c>
      <c r="S264" s="141">
        <v>0</v>
      </c>
      <c r="T264" s="142">
        <f>S264*H264</f>
        <v>0</v>
      </c>
      <c r="AR264" s="143" t="s">
        <v>388</v>
      </c>
      <c r="AT264" s="143" t="s">
        <v>275</v>
      </c>
      <c r="AU264" s="143" t="s">
        <v>82</v>
      </c>
      <c r="AY264" s="17" t="s">
        <v>144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80</v>
      </c>
      <c r="BK264" s="144">
        <f>ROUND(I264*H264,2)</f>
        <v>0</v>
      </c>
      <c r="BL264" s="17" t="s">
        <v>302</v>
      </c>
      <c r="BM264" s="143" t="s">
        <v>552</v>
      </c>
    </row>
    <row r="265" spans="2:65" s="1" customFormat="1">
      <c r="B265" s="32"/>
      <c r="D265" s="149" t="s">
        <v>187</v>
      </c>
      <c r="F265" s="150" t="s">
        <v>553</v>
      </c>
      <c r="I265" s="147"/>
      <c r="L265" s="32"/>
      <c r="M265" s="148"/>
      <c r="T265" s="53"/>
      <c r="AT265" s="17" t="s">
        <v>187</v>
      </c>
      <c r="AU265" s="17" t="s">
        <v>82</v>
      </c>
    </row>
    <row r="266" spans="2:65" s="12" customFormat="1">
      <c r="B266" s="154"/>
      <c r="D266" s="149" t="s">
        <v>218</v>
      </c>
      <c r="E266" s="155" t="s">
        <v>3</v>
      </c>
      <c r="F266" s="156" t="s">
        <v>554</v>
      </c>
      <c r="H266" s="157">
        <v>0.64</v>
      </c>
      <c r="I266" s="158"/>
      <c r="L266" s="154"/>
      <c r="M266" s="159"/>
      <c r="T266" s="160"/>
      <c r="AT266" s="155" t="s">
        <v>218</v>
      </c>
      <c r="AU266" s="155" t="s">
        <v>82</v>
      </c>
      <c r="AV266" s="12" t="s">
        <v>82</v>
      </c>
      <c r="AW266" s="12" t="s">
        <v>34</v>
      </c>
      <c r="AX266" s="12" t="s">
        <v>80</v>
      </c>
      <c r="AY266" s="155" t="s">
        <v>144</v>
      </c>
    </row>
    <row r="267" spans="2:65" s="11" customFormat="1" ht="22.9" customHeight="1">
      <c r="B267" s="119"/>
      <c r="D267" s="120" t="s">
        <v>71</v>
      </c>
      <c r="E267" s="129" t="s">
        <v>555</v>
      </c>
      <c r="F267" s="129" t="s">
        <v>556</v>
      </c>
      <c r="I267" s="122"/>
      <c r="J267" s="130">
        <f>BK267</f>
        <v>0</v>
      </c>
      <c r="L267" s="119"/>
      <c r="M267" s="124"/>
      <c r="P267" s="125">
        <f>SUM(P268:P275)</f>
        <v>0</v>
      </c>
      <c r="R267" s="125">
        <f>SUM(R268:R275)</f>
        <v>2.1432E-2</v>
      </c>
      <c r="T267" s="126">
        <f>SUM(T268:T275)</f>
        <v>0</v>
      </c>
      <c r="AR267" s="120" t="s">
        <v>82</v>
      </c>
      <c r="AT267" s="127" t="s">
        <v>71</v>
      </c>
      <c r="AU267" s="127" t="s">
        <v>80</v>
      </c>
      <c r="AY267" s="120" t="s">
        <v>144</v>
      </c>
      <c r="BK267" s="128">
        <f>SUM(BK268:BK275)</f>
        <v>0</v>
      </c>
    </row>
    <row r="268" spans="2:65" s="1" customFormat="1" ht="44.25" customHeight="1">
      <c r="B268" s="131"/>
      <c r="C268" s="132" t="s">
        <v>557</v>
      </c>
      <c r="D268" s="132" t="s">
        <v>147</v>
      </c>
      <c r="E268" s="133" t="s">
        <v>558</v>
      </c>
      <c r="F268" s="134" t="s">
        <v>559</v>
      </c>
      <c r="G268" s="135" t="s">
        <v>215</v>
      </c>
      <c r="H268" s="136">
        <v>1.52</v>
      </c>
      <c r="I268" s="137"/>
      <c r="J268" s="138">
        <f>ROUND(I268*H268,2)</f>
        <v>0</v>
      </c>
      <c r="K268" s="134" t="s">
        <v>183</v>
      </c>
      <c r="L268" s="32"/>
      <c r="M268" s="139" t="s">
        <v>3</v>
      </c>
      <c r="N268" s="140" t="s">
        <v>43</v>
      </c>
      <c r="P268" s="141">
        <f>O268*H268</f>
        <v>0</v>
      </c>
      <c r="Q268" s="141">
        <v>6.0000000000000001E-3</v>
      </c>
      <c r="R268" s="141">
        <f>Q268*H268</f>
        <v>9.1199999999999996E-3</v>
      </c>
      <c r="S268" s="141">
        <v>0</v>
      </c>
      <c r="T268" s="142">
        <f>S268*H268</f>
        <v>0</v>
      </c>
      <c r="AR268" s="143" t="s">
        <v>302</v>
      </c>
      <c r="AT268" s="143" t="s">
        <v>147</v>
      </c>
      <c r="AU268" s="143" t="s">
        <v>82</v>
      </c>
      <c r="AY268" s="17" t="s">
        <v>144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80</v>
      </c>
      <c r="BK268" s="144">
        <f>ROUND(I268*H268,2)</f>
        <v>0</v>
      </c>
      <c r="BL268" s="17" t="s">
        <v>302</v>
      </c>
      <c r="BM268" s="143" t="s">
        <v>560</v>
      </c>
    </row>
    <row r="269" spans="2:65" s="1" customFormat="1">
      <c r="B269" s="32"/>
      <c r="D269" s="145" t="s">
        <v>185</v>
      </c>
      <c r="F269" s="146" t="s">
        <v>561</v>
      </c>
      <c r="I269" s="147"/>
      <c r="L269" s="32"/>
      <c r="M269" s="148"/>
      <c r="T269" s="53"/>
      <c r="AT269" s="17" t="s">
        <v>185</v>
      </c>
      <c r="AU269" s="17" t="s">
        <v>82</v>
      </c>
    </row>
    <row r="270" spans="2:65" s="12" customFormat="1">
      <c r="B270" s="154"/>
      <c r="D270" s="149" t="s">
        <v>218</v>
      </c>
      <c r="E270" s="155" t="s">
        <v>3</v>
      </c>
      <c r="F270" s="156" t="s">
        <v>562</v>
      </c>
      <c r="H270" s="157">
        <v>1.52</v>
      </c>
      <c r="I270" s="158"/>
      <c r="L270" s="154"/>
      <c r="M270" s="159"/>
      <c r="T270" s="160"/>
      <c r="AT270" s="155" t="s">
        <v>218</v>
      </c>
      <c r="AU270" s="155" t="s">
        <v>82</v>
      </c>
      <c r="AV270" s="12" t="s">
        <v>82</v>
      </c>
      <c r="AW270" s="12" t="s">
        <v>34</v>
      </c>
      <c r="AX270" s="12" t="s">
        <v>80</v>
      </c>
      <c r="AY270" s="155" t="s">
        <v>144</v>
      </c>
    </row>
    <row r="271" spans="2:65" s="1" customFormat="1" ht="24.2" customHeight="1">
      <c r="B271" s="131"/>
      <c r="C271" s="161" t="s">
        <v>563</v>
      </c>
      <c r="D271" s="161" t="s">
        <v>275</v>
      </c>
      <c r="E271" s="162" t="s">
        <v>564</v>
      </c>
      <c r="F271" s="163" t="s">
        <v>565</v>
      </c>
      <c r="G271" s="164" t="s">
        <v>215</v>
      </c>
      <c r="H271" s="165">
        <v>1.8240000000000001</v>
      </c>
      <c r="I271" s="166"/>
      <c r="J271" s="167">
        <f>ROUND(I271*H271,2)</f>
        <v>0</v>
      </c>
      <c r="K271" s="163" t="s">
        <v>183</v>
      </c>
      <c r="L271" s="168"/>
      <c r="M271" s="169" t="s">
        <v>3</v>
      </c>
      <c r="N271" s="170" t="s">
        <v>43</v>
      </c>
      <c r="P271" s="141">
        <f>O271*H271</f>
        <v>0</v>
      </c>
      <c r="Q271" s="141">
        <v>3.0000000000000001E-3</v>
      </c>
      <c r="R271" s="141">
        <f>Q271*H271</f>
        <v>5.4720000000000003E-3</v>
      </c>
      <c r="S271" s="141">
        <v>0</v>
      </c>
      <c r="T271" s="142">
        <f>S271*H271</f>
        <v>0</v>
      </c>
      <c r="AR271" s="143" t="s">
        <v>388</v>
      </c>
      <c r="AT271" s="143" t="s">
        <v>275</v>
      </c>
      <c r="AU271" s="143" t="s">
        <v>82</v>
      </c>
      <c r="AY271" s="17" t="s">
        <v>144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80</v>
      </c>
      <c r="BK271" s="144">
        <f>ROUND(I271*H271,2)</f>
        <v>0</v>
      </c>
      <c r="BL271" s="17" t="s">
        <v>302</v>
      </c>
      <c r="BM271" s="143" t="s">
        <v>566</v>
      </c>
    </row>
    <row r="272" spans="2:65" s="12" customFormat="1">
      <c r="B272" s="154"/>
      <c r="D272" s="149" t="s">
        <v>218</v>
      </c>
      <c r="F272" s="156" t="s">
        <v>567</v>
      </c>
      <c r="H272" s="157">
        <v>1.8240000000000001</v>
      </c>
      <c r="I272" s="158"/>
      <c r="L272" s="154"/>
      <c r="M272" s="159"/>
      <c r="T272" s="160"/>
      <c r="AT272" s="155" t="s">
        <v>218</v>
      </c>
      <c r="AU272" s="155" t="s">
        <v>82</v>
      </c>
      <c r="AV272" s="12" t="s">
        <v>82</v>
      </c>
      <c r="AW272" s="12" t="s">
        <v>4</v>
      </c>
      <c r="AX272" s="12" t="s">
        <v>80</v>
      </c>
      <c r="AY272" s="155" t="s">
        <v>144</v>
      </c>
    </row>
    <row r="273" spans="2:65" s="1" customFormat="1" ht="24.2" customHeight="1">
      <c r="B273" s="131"/>
      <c r="C273" s="161" t="s">
        <v>568</v>
      </c>
      <c r="D273" s="161" t="s">
        <v>275</v>
      </c>
      <c r="E273" s="162" t="s">
        <v>569</v>
      </c>
      <c r="F273" s="163" t="s">
        <v>570</v>
      </c>
      <c r="G273" s="164" t="s">
        <v>215</v>
      </c>
      <c r="H273" s="165">
        <v>4.5599999999999996</v>
      </c>
      <c r="I273" s="166"/>
      <c r="J273" s="167">
        <f>ROUND(I273*H273,2)</f>
        <v>0</v>
      </c>
      <c r="K273" s="163" t="s">
        <v>183</v>
      </c>
      <c r="L273" s="168"/>
      <c r="M273" s="169" t="s">
        <v>3</v>
      </c>
      <c r="N273" s="170" t="s">
        <v>43</v>
      </c>
      <c r="P273" s="141">
        <f>O273*H273</f>
        <v>0</v>
      </c>
      <c r="Q273" s="141">
        <v>1.5E-3</v>
      </c>
      <c r="R273" s="141">
        <f>Q273*H273</f>
        <v>6.8399999999999997E-3</v>
      </c>
      <c r="S273" s="141">
        <v>0</v>
      </c>
      <c r="T273" s="142">
        <f>S273*H273</f>
        <v>0</v>
      </c>
      <c r="AR273" s="143" t="s">
        <v>388</v>
      </c>
      <c r="AT273" s="143" t="s">
        <v>275</v>
      </c>
      <c r="AU273" s="143" t="s">
        <v>82</v>
      </c>
      <c r="AY273" s="17" t="s">
        <v>144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80</v>
      </c>
      <c r="BK273" s="144">
        <f>ROUND(I273*H273,2)</f>
        <v>0</v>
      </c>
      <c r="BL273" s="17" t="s">
        <v>302</v>
      </c>
      <c r="BM273" s="143" t="s">
        <v>571</v>
      </c>
    </row>
    <row r="274" spans="2:65" s="12" customFormat="1">
      <c r="B274" s="154"/>
      <c r="D274" s="149" t="s">
        <v>218</v>
      </c>
      <c r="E274" s="155" t="s">
        <v>3</v>
      </c>
      <c r="F274" s="156" t="s">
        <v>572</v>
      </c>
      <c r="H274" s="157">
        <v>3.8</v>
      </c>
      <c r="I274" s="158"/>
      <c r="L274" s="154"/>
      <c r="M274" s="159"/>
      <c r="T274" s="160"/>
      <c r="AT274" s="155" t="s">
        <v>218</v>
      </c>
      <c r="AU274" s="155" t="s">
        <v>82</v>
      </c>
      <c r="AV274" s="12" t="s">
        <v>82</v>
      </c>
      <c r="AW274" s="12" t="s">
        <v>34</v>
      </c>
      <c r="AX274" s="12" t="s">
        <v>80</v>
      </c>
      <c r="AY274" s="155" t="s">
        <v>144</v>
      </c>
    </row>
    <row r="275" spans="2:65" s="12" customFormat="1">
      <c r="B275" s="154"/>
      <c r="D275" s="149" t="s">
        <v>218</v>
      </c>
      <c r="F275" s="156" t="s">
        <v>573</v>
      </c>
      <c r="H275" s="157">
        <v>4.5599999999999996</v>
      </c>
      <c r="I275" s="158"/>
      <c r="L275" s="154"/>
      <c r="M275" s="159"/>
      <c r="T275" s="160"/>
      <c r="AT275" s="155" t="s">
        <v>218</v>
      </c>
      <c r="AU275" s="155" t="s">
        <v>82</v>
      </c>
      <c r="AV275" s="12" t="s">
        <v>82</v>
      </c>
      <c r="AW275" s="12" t="s">
        <v>4</v>
      </c>
      <c r="AX275" s="12" t="s">
        <v>80</v>
      </c>
      <c r="AY275" s="155" t="s">
        <v>144</v>
      </c>
    </row>
    <row r="276" spans="2:65" s="11" customFormat="1" ht="22.9" customHeight="1">
      <c r="B276" s="119"/>
      <c r="D276" s="120" t="s">
        <v>71</v>
      </c>
      <c r="E276" s="129" t="s">
        <v>574</v>
      </c>
      <c r="F276" s="129" t="s">
        <v>575</v>
      </c>
      <c r="I276" s="122"/>
      <c r="J276" s="130">
        <f>BK276</f>
        <v>0</v>
      </c>
      <c r="L276" s="119"/>
      <c r="M276" s="124"/>
      <c r="P276" s="125">
        <f>SUM(P277:P320)</f>
        <v>0</v>
      </c>
      <c r="R276" s="125">
        <f>SUM(R277:R320)</f>
        <v>0.28599799999999997</v>
      </c>
      <c r="T276" s="126">
        <f>SUM(T277:T320)</f>
        <v>0.38919999999999999</v>
      </c>
      <c r="AR276" s="120" t="s">
        <v>82</v>
      </c>
      <c r="AT276" s="127" t="s">
        <v>71</v>
      </c>
      <c r="AU276" s="127" t="s">
        <v>80</v>
      </c>
      <c r="AY276" s="120" t="s">
        <v>144</v>
      </c>
      <c r="BK276" s="128">
        <f>SUM(BK277:BK320)</f>
        <v>0</v>
      </c>
    </row>
    <row r="277" spans="2:65" s="1" customFormat="1" ht="33" customHeight="1">
      <c r="B277" s="131"/>
      <c r="C277" s="132" t="s">
        <v>576</v>
      </c>
      <c r="D277" s="132" t="s">
        <v>147</v>
      </c>
      <c r="E277" s="133" t="s">
        <v>577</v>
      </c>
      <c r="F277" s="134" t="s">
        <v>578</v>
      </c>
      <c r="G277" s="135" t="s">
        <v>327</v>
      </c>
      <c r="H277" s="136">
        <v>19.95</v>
      </c>
      <c r="I277" s="137"/>
      <c r="J277" s="138">
        <f>ROUND(I277*H277,2)</f>
        <v>0</v>
      </c>
      <c r="K277" s="134" t="s">
        <v>183</v>
      </c>
      <c r="L277" s="32"/>
      <c r="M277" s="139" t="s">
        <v>3</v>
      </c>
      <c r="N277" s="140" t="s">
        <v>43</v>
      </c>
      <c r="P277" s="141">
        <f>O277*H277</f>
        <v>0</v>
      </c>
      <c r="Q277" s="141">
        <v>0</v>
      </c>
      <c r="R277" s="141">
        <f>Q277*H277</f>
        <v>0</v>
      </c>
      <c r="S277" s="141">
        <v>1.6E-2</v>
      </c>
      <c r="T277" s="142">
        <f>S277*H277</f>
        <v>0.31919999999999998</v>
      </c>
      <c r="AR277" s="143" t="s">
        <v>302</v>
      </c>
      <c r="AT277" s="143" t="s">
        <v>147</v>
      </c>
      <c r="AU277" s="143" t="s">
        <v>82</v>
      </c>
      <c r="AY277" s="17" t="s">
        <v>144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80</v>
      </c>
      <c r="BK277" s="144">
        <f>ROUND(I277*H277,2)</f>
        <v>0</v>
      </c>
      <c r="BL277" s="17" t="s">
        <v>302</v>
      </c>
      <c r="BM277" s="143" t="s">
        <v>579</v>
      </c>
    </row>
    <row r="278" spans="2:65" s="1" customFormat="1">
      <c r="B278" s="32"/>
      <c r="D278" s="145" t="s">
        <v>185</v>
      </c>
      <c r="F278" s="146" t="s">
        <v>580</v>
      </c>
      <c r="I278" s="147"/>
      <c r="L278" s="32"/>
      <c r="M278" s="148"/>
      <c r="T278" s="53"/>
      <c r="AT278" s="17" t="s">
        <v>185</v>
      </c>
      <c r="AU278" s="17" t="s">
        <v>82</v>
      </c>
    </row>
    <row r="279" spans="2:65" s="12" customFormat="1">
      <c r="B279" s="154"/>
      <c r="D279" s="149" t="s">
        <v>218</v>
      </c>
      <c r="E279" s="155" t="s">
        <v>3</v>
      </c>
      <c r="F279" s="156" t="s">
        <v>581</v>
      </c>
      <c r="H279" s="157">
        <v>19.95</v>
      </c>
      <c r="I279" s="158"/>
      <c r="L279" s="154"/>
      <c r="M279" s="159"/>
      <c r="T279" s="160"/>
      <c r="AT279" s="155" t="s">
        <v>218</v>
      </c>
      <c r="AU279" s="155" t="s">
        <v>82</v>
      </c>
      <c r="AV279" s="12" t="s">
        <v>82</v>
      </c>
      <c r="AW279" s="12" t="s">
        <v>34</v>
      </c>
      <c r="AX279" s="12" t="s">
        <v>80</v>
      </c>
      <c r="AY279" s="155" t="s">
        <v>144</v>
      </c>
    </row>
    <row r="280" spans="2:65" s="1" customFormat="1" ht="33" customHeight="1">
      <c r="B280" s="131"/>
      <c r="C280" s="132" t="s">
        <v>343</v>
      </c>
      <c r="D280" s="132" t="s">
        <v>147</v>
      </c>
      <c r="E280" s="133" t="s">
        <v>582</v>
      </c>
      <c r="F280" s="134" t="s">
        <v>583</v>
      </c>
      <c r="G280" s="135" t="s">
        <v>327</v>
      </c>
      <c r="H280" s="136">
        <v>2.8</v>
      </c>
      <c r="I280" s="137"/>
      <c r="J280" s="138">
        <f>ROUND(I280*H280,2)</f>
        <v>0</v>
      </c>
      <c r="K280" s="134" t="s">
        <v>183</v>
      </c>
      <c r="L280" s="32"/>
      <c r="M280" s="139" t="s">
        <v>3</v>
      </c>
      <c r="N280" s="140" t="s">
        <v>43</v>
      </c>
      <c r="P280" s="141">
        <f>O280*H280</f>
        <v>0</v>
      </c>
      <c r="Q280" s="141">
        <v>0</v>
      </c>
      <c r="R280" s="141">
        <f>Q280*H280</f>
        <v>0</v>
      </c>
      <c r="S280" s="141">
        <v>2.5000000000000001E-2</v>
      </c>
      <c r="T280" s="142">
        <f>S280*H280</f>
        <v>6.9999999999999993E-2</v>
      </c>
      <c r="AR280" s="143" t="s">
        <v>302</v>
      </c>
      <c r="AT280" s="143" t="s">
        <v>147</v>
      </c>
      <c r="AU280" s="143" t="s">
        <v>82</v>
      </c>
      <c r="AY280" s="17" t="s">
        <v>144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80</v>
      </c>
      <c r="BK280" s="144">
        <f>ROUND(I280*H280,2)</f>
        <v>0</v>
      </c>
      <c r="BL280" s="17" t="s">
        <v>302</v>
      </c>
      <c r="BM280" s="143" t="s">
        <v>584</v>
      </c>
    </row>
    <row r="281" spans="2:65" s="1" customFormat="1">
      <c r="B281" s="32"/>
      <c r="D281" s="145" t="s">
        <v>185</v>
      </c>
      <c r="F281" s="146" t="s">
        <v>585</v>
      </c>
      <c r="I281" s="147"/>
      <c r="L281" s="32"/>
      <c r="M281" s="148"/>
      <c r="T281" s="53"/>
      <c r="AT281" s="17" t="s">
        <v>185</v>
      </c>
      <c r="AU281" s="17" t="s">
        <v>82</v>
      </c>
    </row>
    <row r="282" spans="2:65" s="12" customFormat="1">
      <c r="B282" s="154"/>
      <c r="D282" s="149" t="s">
        <v>218</v>
      </c>
      <c r="E282" s="155" t="s">
        <v>3</v>
      </c>
      <c r="F282" s="156" t="s">
        <v>586</v>
      </c>
      <c r="H282" s="157">
        <v>2.8</v>
      </c>
      <c r="I282" s="158"/>
      <c r="L282" s="154"/>
      <c r="M282" s="159"/>
      <c r="T282" s="160"/>
      <c r="AT282" s="155" t="s">
        <v>218</v>
      </c>
      <c r="AU282" s="155" t="s">
        <v>82</v>
      </c>
      <c r="AV282" s="12" t="s">
        <v>82</v>
      </c>
      <c r="AW282" s="12" t="s">
        <v>34</v>
      </c>
      <c r="AX282" s="12" t="s">
        <v>80</v>
      </c>
      <c r="AY282" s="155" t="s">
        <v>144</v>
      </c>
    </row>
    <row r="283" spans="2:65" s="1" customFormat="1" ht="24.2" customHeight="1">
      <c r="B283" s="131"/>
      <c r="C283" s="132" t="s">
        <v>587</v>
      </c>
      <c r="D283" s="132" t="s">
        <v>147</v>
      </c>
      <c r="E283" s="133" t="s">
        <v>588</v>
      </c>
      <c r="F283" s="134" t="s">
        <v>589</v>
      </c>
      <c r="G283" s="135" t="s">
        <v>327</v>
      </c>
      <c r="H283" s="136">
        <v>5.4</v>
      </c>
      <c r="I283" s="137"/>
      <c r="J283" s="138">
        <f>ROUND(I283*H283,2)</f>
        <v>0</v>
      </c>
      <c r="K283" s="134" t="s">
        <v>183</v>
      </c>
      <c r="L283" s="32"/>
      <c r="M283" s="139" t="s">
        <v>3</v>
      </c>
      <c r="N283" s="140" t="s">
        <v>43</v>
      </c>
      <c r="P283" s="141">
        <f>O283*H283</f>
        <v>0</v>
      </c>
      <c r="Q283" s="141">
        <v>7.2000000000000005E-4</v>
      </c>
      <c r="R283" s="141">
        <f>Q283*H283</f>
        <v>3.8880000000000004E-3</v>
      </c>
      <c r="S283" s="141">
        <v>0</v>
      </c>
      <c r="T283" s="142">
        <f>S283*H283</f>
        <v>0</v>
      </c>
      <c r="AR283" s="143" t="s">
        <v>302</v>
      </c>
      <c r="AT283" s="143" t="s">
        <v>147</v>
      </c>
      <c r="AU283" s="143" t="s">
        <v>82</v>
      </c>
      <c r="AY283" s="17" t="s">
        <v>144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80</v>
      </c>
      <c r="BK283" s="144">
        <f>ROUND(I283*H283,2)</f>
        <v>0</v>
      </c>
      <c r="BL283" s="17" t="s">
        <v>302</v>
      </c>
      <c r="BM283" s="143" t="s">
        <v>590</v>
      </c>
    </row>
    <row r="284" spans="2:65" s="1" customFormat="1">
      <c r="B284" s="32"/>
      <c r="D284" s="145" t="s">
        <v>185</v>
      </c>
      <c r="F284" s="146" t="s">
        <v>591</v>
      </c>
      <c r="I284" s="147"/>
      <c r="L284" s="32"/>
      <c r="M284" s="148"/>
      <c r="T284" s="53"/>
      <c r="AT284" s="17" t="s">
        <v>185</v>
      </c>
      <c r="AU284" s="17" t="s">
        <v>82</v>
      </c>
    </row>
    <row r="285" spans="2:65" s="12" customFormat="1">
      <c r="B285" s="154"/>
      <c r="D285" s="149" t="s">
        <v>218</v>
      </c>
      <c r="E285" s="155" t="s">
        <v>3</v>
      </c>
      <c r="F285" s="156" t="s">
        <v>592</v>
      </c>
      <c r="H285" s="157">
        <v>2.6</v>
      </c>
      <c r="I285" s="158"/>
      <c r="L285" s="154"/>
      <c r="M285" s="159"/>
      <c r="T285" s="160"/>
      <c r="AT285" s="155" t="s">
        <v>218</v>
      </c>
      <c r="AU285" s="155" t="s">
        <v>82</v>
      </c>
      <c r="AV285" s="12" t="s">
        <v>82</v>
      </c>
      <c r="AW285" s="12" t="s">
        <v>34</v>
      </c>
      <c r="AX285" s="12" t="s">
        <v>72</v>
      </c>
      <c r="AY285" s="155" t="s">
        <v>144</v>
      </c>
    </row>
    <row r="286" spans="2:65" s="12" customFormat="1">
      <c r="B286" s="154"/>
      <c r="D286" s="149" t="s">
        <v>218</v>
      </c>
      <c r="E286" s="155" t="s">
        <v>3</v>
      </c>
      <c r="F286" s="156" t="s">
        <v>593</v>
      </c>
      <c r="H286" s="157">
        <v>2.8</v>
      </c>
      <c r="I286" s="158"/>
      <c r="L286" s="154"/>
      <c r="M286" s="159"/>
      <c r="T286" s="160"/>
      <c r="AT286" s="155" t="s">
        <v>218</v>
      </c>
      <c r="AU286" s="155" t="s">
        <v>82</v>
      </c>
      <c r="AV286" s="12" t="s">
        <v>82</v>
      </c>
      <c r="AW286" s="12" t="s">
        <v>34</v>
      </c>
      <c r="AX286" s="12" t="s">
        <v>72</v>
      </c>
      <c r="AY286" s="155" t="s">
        <v>144</v>
      </c>
    </row>
    <row r="287" spans="2:65" s="13" customFormat="1">
      <c r="B287" s="171"/>
      <c r="D287" s="149" t="s">
        <v>218</v>
      </c>
      <c r="E287" s="172" t="s">
        <v>3</v>
      </c>
      <c r="F287" s="173" t="s">
        <v>332</v>
      </c>
      <c r="H287" s="174">
        <v>5.4</v>
      </c>
      <c r="I287" s="175"/>
      <c r="L287" s="171"/>
      <c r="M287" s="176"/>
      <c r="T287" s="177"/>
      <c r="AT287" s="172" t="s">
        <v>218</v>
      </c>
      <c r="AU287" s="172" t="s">
        <v>82</v>
      </c>
      <c r="AV287" s="13" t="s">
        <v>165</v>
      </c>
      <c r="AW287" s="13" t="s">
        <v>34</v>
      </c>
      <c r="AX287" s="13" t="s">
        <v>80</v>
      </c>
      <c r="AY287" s="172" t="s">
        <v>144</v>
      </c>
    </row>
    <row r="288" spans="2:65" s="1" customFormat="1" ht="66.75" customHeight="1">
      <c r="B288" s="131"/>
      <c r="C288" s="161" t="s">
        <v>594</v>
      </c>
      <c r="D288" s="161" t="s">
        <v>275</v>
      </c>
      <c r="E288" s="162" t="s">
        <v>595</v>
      </c>
      <c r="F288" s="163" t="s">
        <v>596</v>
      </c>
      <c r="G288" s="164" t="s">
        <v>327</v>
      </c>
      <c r="H288" s="165">
        <v>2.6</v>
      </c>
      <c r="I288" s="166"/>
      <c r="J288" s="167">
        <f>ROUND(I288*H288,2)</f>
        <v>0</v>
      </c>
      <c r="K288" s="163" t="s">
        <v>3</v>
      </c>
      <c r="L288" s="168"/>
      <c r="M288" s="169" t="s">
        <v>3</v>
      </c>
      <c r="N288" s="170" t="s">
        <v>43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388</v>
      </c>
      <c r="AT288" s="143" t="s">
        <v>275</v>
      </c>
      <c r="AU288" s="143" t="s">
        <v>82</v>
      </c>
      <c r="AY288" s="17" t="s">
        <v>144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80</v>
      </c>
      <c r="BK288" s="144">
        <f>ROUND(I288*H288,2)</f>
        <v>0</v>
      </c>
      <c r="BL288" s="17" t="s">
        <v>302</v>
      </c>
      <c r="BM288" s="143" t="s">
        <v>597</v>
      </c>
    </row>
    <row r="289" spans="2:65" s="12" customFormat="1">
      <c r="B289" s="154"/>
      <c r="D289" s="149" t="s">
        <v>218</v>
      </c>
      <c r="E289" s="155" t="s">
        <v>3</v>
      </c>
      <c r="F289" s="156" t="s">
        <v>592</v>
      </c>
      <c r="H289" s="157">
        <v>2.6</v>
      </c>
      <c r="I289" s="158"/>
      <c r="L289" s="154"/>
      <c r="M289" s="159"/>
      <c r="T289" s="160"/>
      <c r="AT289" s="155" t="s">
        <v>218</v>
      </c>
      <c r="AU289" s="155" t="s">
        <v>82</v>
      </c>
      <c r="AV289" s="12" t="s">
        <v>82</v>
      </c>
      <c r="AW289" s="12" t="s">
        <v>34</v>
      </c>
      <c r="AX289" s="12" t="s">
        <v>80</v>
      </c>
      <c r="AY289" s="155" t="s">
        <v>144</v>
      </c>
    </row>
    <row r="290" spans="2:65" s="1" customFormat="1" ht="24.2" customHeight="1">
      <c r="B290" s="131"/>
      <c r="C290" s="132" t="s">
        <v>598</v>
      </c>
      <c r="D290" s="132" t="s">
        <v>147</v>
      </c>
      <c r="E290" s="133" t="s">
        <v>599</v>
      </c>
      <c r="F290" s="134" t="s">
        <v>600</v>
      </c>
      <c r="G290" s="135" t="s">
        <v>282</v>
      </c>
      <c r="H290" s="136">
        <v>1</v>
      </c>
      <c r="I290" s="137"/>
      <c r="J290" s="138">
        <f>ROUND(I290*H290,2)</f>
        <v>0</v>
      </c>
      <c r="K290" s="134" t="s">
        <v>183</v>
      </c>
      <c r="L290" s="32"/>
      <c r="M290" s="139" t="s">
        <v>3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302</v>
      </c>
      <c r="AT290" s="143" t="s">
        <v>147</v>
      </c>
      <c r="AU290" s="143" t="s">
        <v>82</v>
      </c>
      <c r="AY290" s="17" t="s">
        <v>144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80</v>
      </c>
      <c r="BK290" s="144">
        <f>ROUND(I290*H290,2)</f>
        <v>0</v>
      </c>
      <c r="BL290" s="17" t="s">
        <v>302</v>
      </c>
      <c r="BM290" s="143" t="s">
        <v>601</v>
      </c>
    </row>
    <row r="291" spans="2:65" s="1" customFormat="1">
      <c r="B291" s="32"/>
      <c r="D291" s="145" t="s">
        <v>185</v>
      </c>
      <c r="F291" s="146" t="s">
        <v>602</v>
      </c>
      <c r="I291" s="147"/>
      <c r="L291" s="32"/>
      <c r="M291" s="148"/>
      <c r="T291" s="53"/>
      <c r="AT291" s="17" t="s">
        <v>185</v>
      </c>
      <c r="AU291" s="17" t="s">
        <v>82</v>
      </c>
    </row>
    <row r="292" spans="2:65" s="1" customFormat="1" ht="24.2" customHeight="1">
      <c r="B292" s="131"/>
      <c r="C292" s="161" t="s">
        <v>603</v>
      </c>
      <c r="D292" s="161" t="s">
        <v>275</v>
      </c>
      <c r="E292" s="162" t="s">
        <v>604</v>
      </c>
      <c r="F292" s="163" t="s">
        <v>605</v>
      </c>
      <c r="G292" s="164" t="s">
        <v>282</v>
      </c>
      <c r="H292" s="165">
        <v>1</v>
      </c>
      <c r="I292" s="166"/>
      <c r="J292" s="167">
        <f>ROUND(I292*H292,2)</f>
        <v>0</v>
      </c>
      <c r="K292" s="163" t="s">
        <v>3</v>
      </c>
      <c r="L292" s="168"/>
      <c r="M292" s="169" t="s">
        <v>3</v>
      </c>
      <c r="N292" s="17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388</v>
      </c>
      <c r="AT292" s="143" t="s">
        <v>275</v>
      </c>
      <c r="AU292" s="143" t="s">
        <v>82</v>
      </c>
      <c r="AY292" s="17" t="s">
        <v>144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80</v>
      </c>
      <c r="BK292" s="144">
        <f>ROUND(I292*H292,2)</f>
        <v>0</v>
      </c>
      <c r="BL292" s="17" t="s">
        <v>302</v>
      </c>
      <c r="BM292" s="143" t="s">
        <v>606</v>
      </c>
    </row>
    <row r="293" spans="2:65" s="1" customFormat="1" ht="24.2" customHeight="1">
      <c r="B293" s="131"/>
      <c r="C293" s="132" t="s">
        <v>607</v>
      </c>
      <c r="D293" s="132" t="s">
        <v>147</v>
      </c>
      <c r="E293" s="133" t="s">
        <v>608</v>
      </c>
      <c r="F293" s="134" t="s">
        <v>609</v>
      </c>
      <c r="G293" s="135" t="s">
        <v>525</v>
      </c>
      <c r="H293" s="136">
        <v>1436</v>
      </c>
      <c r="I293" s="137"/>
      <c r="J293" s="138">
        <f>ROUND(I293*H293,2)</f>
        <v>0</v>
      </c>
      <c r="K293" s="134" t="s">
        <v>183</v>
      </c>
      <c r="L293" s="32"/>
      <c r="M293" s="139" t="s">
        <v>3</v>
      </c>
      <c r="N293" s="140" t="s">
        <v>43</v>
      </c>
      <c r="P293" s="141">
        <f>O293*H293</f>
        <v>0</v>
      </c>
      <c r="Q293" s="141">
        <v>6.0000000000000002E-5</v>
      </c>
      <c r="R293" s="141">
        <f>Q293*H293</f>
        <v>8.616E-2</v>
      </c>
      <c r="S293" s="141">
        <v>0</v>
      </c>
      <c r="T293" s="142">
        <f>S293*H293</f>
        <v>0</v>
      </c>
      <c r="AR293" s="143" t="s">
        <v>302</v>
      </c>
      <c r="AT293" s="143" t="s">
        <v>147</v>
      </c>
      <c r="AU293" s="143" t="s">
        <v>82</v>
      </c>
      <c r="AY293" s="17" t="s">
        <v>144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80</v>
      </c>
      <c r="BK293" s="144">
        <f>ROUND(I293*H293,2)</f>
        <v>0</v>
      </c>
      <c r="BL293" s="17" t="s">
        <v>302</v>
      </c>
      <c r="BM293" s="143" t="s">
        <v>610</v>
      </c>
    </row>
    <row r="294" spans="2:65" s="1" customFormat="1">
      <c r="B294" s="32"/>
      <c r="D294" s="145" t="s">
        <v>185</v>
      </c>
      <c r="F294" s="146" t="s">
        <v>611</v>
      </c>
      <c r="I294" s="147"/>
      <c r="L294" s="32"/>
      <c r="M294" s="148"/>
      <c r="T294" s="53"/>
      <c r="AT294" s="17" t="s">
        <v>185</v>
      </c>
      <c r="AU294" s="17" t="s">
        <v>82</v>
      </c>
    </row>
    <row r="295" spans="2:65" s="12" customFormat="1">
      <c r="B295" s="154"/>
      <c r="D295" s="149" t="s">
        <v>218</v>
      </c>
      <c r="E295" s="155" t="s">
        <v>3</v>
      </c>
      <c r="F295" s="156" t="s">
        <v>612</v>
      </c>
      <c r="H295" s="157">
        <v>1436</v>
      </c>
      <c r="I295" s="158"/>
      <c r="L295" s="154"/>
      <c r="M295" s="159"/>
      <c r="T295" s="160"/>
      <c r="AT295" s="155" t="s">
        <v>218</v>
      </c>
      <c r="AU295" s="155" t="s">
        <v>82</v>
      </c>
      <c r="AV295" s="12" t="s">
        <v>82</v>
      </c>
      <c r="AW295" s="12" t="s">
        <v>34</v>
      </c>
      <c r="AX295" s="12" t="s">
        <v>80</v>
      </c>
      <c r="AY295" s="155" t="s">
        <v>144</v>
      </c>
    </row>
    <row r="296" spans="2:65" s="1" customFormat="1" ht="37.9" customHeight="1">
      <c r="B296" s="131"/>
      <c r="C296" s="161" t="s">
        <v>613</v>
      </c>
      <c r="D296" s="161" t="s">
        <v>275</v>
      </c>
      <c r="E296" s="162" t="s">
        <v>614</v>
      </c>
      <c r="F296" s="163" t="s">
        <v>615</v>
      </c>
      <c r="G296" s="164" t="s">
        <v>282</v>
      </c>
      <c r="H296" s="165">
        <v>52</v>
      </c>
      <c r="I296" s="166"/>
      <c r="J296" s="167">
        <f>ROUND(I296*H296,2)</f>
        <v>0</v>
      </c>
      <c r="K296" s="163" t="s">
        <v>3</v>
      </c>
      <c r="L296" s="168"/>
      <c r="M296" s="169" t="s">
        <v>3</v>
      </c>
      <c r="N296" s="170" t="s">
        <v>43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388</v>
      </c>
      <c r="AT296" s="143" t="s">
        <v>275</v>
      </c>
      <c r="AU296" s="143" t="s">
        <v>82</v>
      </c>
      <c r="AY296" s="17" t="s">
        <v>144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80</v>
      </c>
      <c r="BK296" s="144">
        <f>ROUND(I296*H296,2)</f>
        <v>0</v>
      </c>
      <c r="BL296" s="17" t="s">
        <v>302</v>
      </c>
      <c r="BM296" s="143" t="s">
        <v>616</v>
      </c>
    </row>
    <row r="297" spans="2:65" s="1" customFormat="1" ht="37.9" customHeight="1">
      <c r="B297" s="131"/>
      <c r="C297" s="161" t="s">
        <v>617</v>
      </c>
      <c r="D297" s="161" t="s">
        <v>275</v>
      </c>
      <c r="E297" s="162" t="s">
        <v>618</v>
      </c>
      <c r="F297" s="163" t="s">
        <v>619</v>
      </c>
      <c r="G297" s="164" t="s">
        <v>282</v>
      </c>
      <c r="H297" s="165">
        <v>1</v>
      </c>
      <c r="I297" s="166"/>
      <c r="J297" s="167">
        <f>ROUND(I297*H297,2)</f>
        <v>0</v>
      </c>
      <c r="K297" s="163" t="s">
        <v>3</v>
      </c>
      <c r="L297" s="168"/>
      <c r="M297" s="169" t="s">
        <v>3</v>
      </c>
      <c r="N297" s="17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388</v>
      </c>
      <c r="AT297" s="143" t="s">
        <v>275</v>
      </c>
      <c r="AU297" s="143" t="s">
        <v>82</v>
      </c>
      <c r="AY297" s="17" t="s">
        <v>144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80</v>
      </c>
      <c r="BK297" s="144">
        <f>ROUND(I297*H297,2)</f>
        <v>0</v>
      </c>
      <c r="BL297" s="17" t="s">
        <v>302</v>
      </c>
      <c r="BM297" s="143" t="s">
        <v>620</v>
      </c>
    </row>
    <row r="298" spans="2:65" s="1" customFormat="1" ht="37.9" customHeight="1">
      <c r="B298" s="131"/>
      <c r="C298" s="161" t="s">
        <v>621</v>
      </c>
      <c r="D298" s="161" t="s">
        <v>275</v>
      </c>
      <c r="E298" s="162" t="s">
        <v>622</v>
      </c>
      <c r="F298" s="163" t="s">
        <v>623</v>
      </c>
      <c r="G298" s="164" t="s">
        <v>282</v>
      </c>
      <c r="H298" s="165">
        <v>18</v>
      </c>
      <c r="I298" s="166"/>
      <c r="J298" s="167">
        <f>ROUND(I298*H298,2)</f>
        <v>0</v>
      </c>
      <c r="K298" s="163" t="s">
        <v>3</v>
      </c>
      <c r="L298" s="168"/>
      <c r="M298" s="169" t="s">
        <v>3</v>
      </c>
      <c r="N298" s="17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388</v>
      </c>
      <c r="AT298" s="143" t="s">
        <v>275</v>
      </c>
      <c r="AU298" s="143" t="s">
        <v>82</v>
      </c>
      <c r="AY298" s="17" t="s">
        <v>144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80</v>
      </c>
      <c r="BK298" s="144">
        <f>ROUND(I298*H298,2)</f>
        <v>0</v>
      </c>
      <c r="BL298" s="17" t="s">
        <v>302</v>
      </c>
      <c r="BM298" s="143" t="s">
        <v>624</v>
      </c>
    </row>
    <row r="299" spans="2:65" s="1" customFormat="1" ht="55.5" customHeight="1">
      <c r="B299" s="131"/>
      <c r="C299" s="161" t="s">
        <v>625</v>
      </c>
      <c r="D299" s="161" t="s">
        <v>275</v>
      </c>
      <c r="E299" s="162" t="s">
        <v>626</v>
      </c>
      <c r="F299" s="163" t="s">
        <v>627</v>
      </c>
      <c r="G299" s="164" t="s">
        <v>525</v>
      </c>
      <c r="H299" s="165">
        <v>250</v>
      </c>
      <c r="I299" s="166"/>
      <c r="J299" s="167">
        <f>ROUND(I299*H299,2)</f>
        <v>0</v>
      </c>
      <c r="K299" s="163" t="s">
        <v>3</v>
      </c>
      <c r="L299" s="168"/>
      <c r="M299" s="169" t="s">
        <v>3</v>
      </c>
      <c r="N299" s="170" t="s">
        <v>43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388</v>
      </c>
      <c r="AT299" s="143" t="s">
        <v>275</v>
      </c>
      <c r="AU299" s="143" t="s">
        <v>82</v>
      </c>
      <c r="AY299" s="17" t="s">
        <v>144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80</v>
      </c>
      <c r="BK299" s="144">
        <f>ROUND(I299*H299,2)</f>
        <v>0</v>
      </c>
      <c r="BL299" s="17" t="s">
        <v>302</v>
      </c>
      <c r="BM299" s="143" t="s">
        <v>628</v>
      </c>
    </row>
    <row r="300" spans="2:65" s="1" customFormat="1" ht="78" customHeight="1">
      <c r="B300" s="131"/>
      <c r="C300" s="161" t="s">
        <v>629</v>
      </c>
      <c r="D300" s="161" t="s">
        <v>275</v>
      </c>
      <c r="E300" s="162" t="s">
        <v>630</v>
      </c>
      <c r="F300" s="163" t="s">
        <v>631</v>
      </c>
      <c r="G300" s="164" t="s">
        <v>282</v>
      </c>
      <c r="H300" s="165">
        <v>1</v>
      </c>
      <c r="I300" s="166"/>
      <c r="J300" s="167">
        <f>ROUND(I300*H300,2)</f>
        <v>0</v>
      </c>
      <c r="K300" s="163" t="s">
        <v>3</v>
      </c>
      <c r="L300" s="168"/>
      <c r="M300" s="169" t="s">
        <v>3</v>
      </c>
      <c r="N300" s="17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388</v>
      </c>
      <c r="AT300" s="143" t="s">
        <v>275</v>
      </c>
      <c r="AU300" s="143" t="s">
        <v>82</v>
      </c>
      <c r="AY300" s="17" t="s">
        <v>144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80</v>
      </c>
      <c r="BK300" s="144">
        <f>ROUND(I300*H300,2)</f>
        <v>0</v>
      </c>
      <c r="BL300" s="17" t="s">
        <v>302</v>
      </c>
      <c r="BM300" s="143" t="s">
        <v>632</v>
      </c>
    </row>
    <row r="301" spans="2:65" s="1" customFormat="1" ht="21.75" customHeight="1">
      <c r="B301" s="131"/>
      <c r="C301" s="161" t="s">
        <v>633</v>
      </c>
      <c r="D301" s="161" t="s">
        <v>275</v>
      </c>
      <c r="E301" s="162" t="s">
        <v>634</v>
      </c>
      <c r="F301" s="163" t="s">
        <v>635</v>
      </c>
      <c r="G301" s="164" t="s">
        <v>525</v>
      </c>
      <c r="H301" s="165">
        <v>180</v>
      </c>
      <c r="I301" s="166"/>
      <c r="J301" s="167">
        <f>ROUND(I301*H301,2)</f>
        <v>0</v>
      </c>
      <c r="K301" s="163" t="s">
        <v>3</v>
      </c>
      <c r="L301" s="168"/>
      <c r="M301" s="169" t="s">
        <v>3</v>
      </c>
      <c r="N301" s="17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388</v>
      </c>
      <c r="AT301" s="143" t="s">
        <v>275</v>
      </c>
      <c r="AU301" s="143" t="s">
        <v>82</v>
      </c>
      <c r="AY301" s="17" t="s">
        <v>144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80</v>
      </c>
      <c r="BK301" s="144">
        <f>ROUND(I301*H301,2)</f>
        <v>0</v>
      </c>
      <c r="BL301" s="17" t="s">
        <v>302</v>
      </c>
      <c r="BM301" s="143" t="s">
        <v>636</v>
      </c>
    </row>
    <row r="302" spans="2:65" s="1" customFormat="1" ht="24.2" customHeight="1">
      <c r="B302" s="131"/>
      <c r="C302" s="132" t="s">
        <v>637</v>
      </c>
      <c r="D302" s="132" t="s">
        <v>147</v>
      </c>
      <c r="E302" s="133" t="s">
        <v>638</v>
      </c>
      <c r="F302" s="134" t="s">
        <v>639</v>
      </c>
      <c r="G302" s="135" t="s">
        <v>525</v>
      </c>
      <c r="H302" s="136">
        <v>490</v>
      </c>
      <c r="I302" s="137"/>
      <c r="J302" s="138">
        <f>ROUND(I302*H302,2)</f>
        <v>0</v>
      </c>
      <c r="K302" s="134" t="s">
        <v>183</v>
      </c>
      <c r="L302" s="32"/>
      <c r="M302" s="139" t="s">
        <v>3</v>
      </c>
      <c r="N302" s="140" t="s">
        <v>43</v>
      </c>
      <c r="P302" s="141">
        <f>O302*H302</f>
        <v>0</v>
      </c>
      <c r="Q302" s="141">
        <v>5.0000000000000002E-5</v>
      </c>
      <c r="R302" s="141">
        <f>Q302*H302</f>
        <v>2.4500000000000001E-2</v>
      </c>
      <c r="S302" s="141">
        <v>0</v>
      </c>
      <c r="T302" s="142">
        <f>S302*H302</f>
        <v>0</v>
      </c>
      <c r="AR302" s="143" t="s">
        <v>302</v>
      </c>
      <c r="AT302" s="143" t="s">
        <v>147</v>
      </c>
      <c r="AU302" s="143" t="s">
        <v>82</v>
      </c>
      <c r="AY302" s="17" t="s">
        <v>144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80</v>
      </c>
      <c r="BK302" s="144">
        <f>ROUND(I302*H302,2)</f>
        <v>0</v>
      </c>
      <c r="BL302" s="17" t="s">
        <v>302</v>
      </c>
      <c r="BM302" s="143" t="s">
        <v>640</v>
      </c>
    </row>
    <row r="303" spans="2:65" s="1" customFormat="1">
      <c r="B303" s="32"/>
      <c r="D303" s="145" t="s">
        <v>185</v>
      </c>
      <c r="F303" s="146" t="s">
        <v>641</v>
      </c>
      <c r="I303" s="147"/>
      <c r="L303" s="32"/>
      <c r="M303" s="148"/>
      <c r="T303" s="53"/>
      <c r="AT303" s="17" t="s">
        <v>185</v>
      </c>
      <c r="AU303" s="17" t="s">
        <v>82</v>
      </c>
    </row>
    <row r="304" spans="2:65" s="12" customFormat="1">
      <c r="B304" s="154"/>
      <c r="D304" s="149" t="s">
        <v>218</v>
      </c>
      <c r="F304" s="156" t="s">
        <v>642</v>
      </c>
      <c r="H304" s="157">
        <v>490</v>
      </c>
      <c r="I304" s="158"/>
      <c r="L304" s="154"/>
      <c r="M304" s="159"/>
      <c r="T304" s="160"/>
      <c r="AT304" s="155" t="s">
        <v>218</v>
      </c>
      <c r="AU304" s="155" t="s">
        <v>82</v>
      </c>
      <c r="AV304" s="12" t="s">
        <v>82</v>
      </c>
      <c r="AW304" s="12" t="s">
        <v>4</v>
      </c>
      <c r="AX304" s="12" t="s">
        <v>80</v>
      </c>
      <c r="AY304" s="155" t="s">
        <v>144</v>
      </c>
    </row>
    <row r="305" spans="2:65" s="1" customFormat="1" ht="77.099999999999994" customHeight="1">
      <c r="B305" s="131"/>
      <c r="C305" s="161" t="s">
        <v>643</v>
      </c>
      <c r="D305" s="161" t="s">
        <v>275</v>
      </c>
      <c r="E305" s="162" t="s">
        <v>644</v>
      </c>
      <c r="F305" s="163" t="s">
        <v>645</v>
      </c>
      <c r="G305" s="164" t="s">
        <v>215</v>
      </c>
      <c r="H305" s="165">
        <v>110</v>
      </c>
      <c r="I305" s="166"/>
      <c r="J305" s="167">
        <f>ROUND(I305*H305,2)</f>
        <v>0</v>
      </c>
      <c r="K305" s="163" t="s">
        <v>3</v>
      </c>
      <c r="L305" s="168"/>
      <c r="M305" s="169" t="s">
        <v>3</v>
      </c>
      <c r="N305" s="17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388</v>
      </c>
      <c r="AT305" s="143" t="s">
        <v>275</v>
      </c>
      <c r="AU305" s="143" t="s">
        <v>82</v>
      </c>
      <c r="AY305" s="17" t="s">
        <v>144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80</v>
      </c>
      <c r="BK305" s="144">
        <f>ROUND(I305*H305,2)</f>
        <v>0</v>
      </c>
      <c r="BL305" s="17" t="s">
        <v>302</v>
      </c>
      <c r="BM305" s="143" t="s">
        <v>646</v>
      </c>
    </row>
    <row r="306" spans="2:65" s="1" customFormat="1" ht="24.2" customHeight="1">
      <c r="B306" s="131"/>
      <c r="C306" s="132" t="s">
        <v>647</v>
      </c>
      <c r="D306" s="132" t="s">
        <v>147</v>
      </c>
      <c r="E306" s="133" t="s">
        <v>648</v>
      </c>
      <c r="F306" s="134" t="s">
        <v>649</v>
      </c>
      <c r="G306" s="135" t="s">
        <v>525</v>
      </c>
      <c r="H306" s="136">
        <v>1150</v>
      </c>
      <c r="I306" s="137"/>
      <c r="J306" s="138">
        <f>ROUND(I306*H306,2)</f>
        <v>0</v>
      </c>
      <c r="K306" s="134" t="s">
        <v>183</v>
      </c>
      <c r="L306" s="32"/>
      <c r="M306" s="139" t="s">
        <v>3</v>
      </c>
      <c r="N306" s="140" t="s">
        <v>43</v>
      </c>
      <c r="P306" s="141">
        <f>O306*H306</f>
        <v>0</v>
      </c>
      <c r="Q306" s="141">
        <v>5.0000000000000002E-5</v>
      </c>
      <c r="R306" s="141">
        <f>Q306*H306</f>
        <v>5.7500000000000002E-2</v>
      </c>
      <c r="S306" s="141">
        <v>0</v>
      </c>
      <c r="T306" s="142">
        <f>S306*H306</f>
        <v>0</v>
      </c>
      <c r="AR306" s="143" t="s">
        <v>302</v>
      </c>
      <c r="AT306" s="143" t="s">
        <v>147</v>
      </c>
      <c r="AU306" s="143" t="s">
        <v>82</v>
      </c>
      <c r="AY306" s="17" t="s">
        <v>144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80</v>
      </c>
      <c r="BK306" s="144">
        <f>ROUND(I306*H306,2)</f>
        <v>0</v>
      </c>
      <c r="BL306" s="17" t="s">
        <v>302</v>
      </c>
      <c r="BM306" s="143" t="s">
        <v>650</v>
      </c>
    </row>
    <row r="307" spans="2:65" s="1" customFormat="1">
      <c r="B307" s="32"/>
      <c r="D307" s="145" t="s">
        <v>185</v>
      </c>
      <c r="F307" s="146" t="s">
        <v>651</v>
      </c>
      <c r="I307" s="147"/>
      <c r="L307" s="32"/>
      <c r="M307" s="148"/>
      <c r="T307" s="53"/>
      <c r="AT307" s="17" t="s">
        <v>185</v>
      </c>
      <c r="AU307" s="17" t="s">
        <v>82</v>
      </c>
    </row>
    <row r="308" spans="2:65" s="1" customFormat="1" ht="37.9" customHeight="1">
      <c r="B308" s="131"/>
      <c r="C308" s="161" t="s">
        <v>652</v>
      </c>
      <c r="D308" s="161" t="s">
        <v>275</v>
      </c>
      <c r="E308" s="162" t="s">
        <v>653</v>
      </c>
      <c r="F308" s="163" t="s">
        <v>654</v>
      </c>
      <c r="G308" s="164" t="s">
        <v>525</v>
      </c>
      <c r="H308" s="165">
        <v>1150</v>
      </c>
      <c r="I308" s="166"/>
      <c r="J308" s="167">
        <f>ROUND(I308*H308,2)</f>
        <v>0</v>
      </c>
      <c r="K308" s="163" t="s">
        <v>3</v>
      </c>
      <c r="L308" s="168"/>
      <c r="M308" s="169" t="s">
        <v>3</v>
      </c>
      <c r="N308" s="170" t="s">
        <v>43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388</v>
      </c>
      <c r="AT308" s="143" t="s">
        <v>275</v>
      </c>
      <c r="AU308" s="143" t="s">
        <v>82</v>
      </c>
      <c r="AY308" s="17" t="s">
        <v>144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80</v>
      </c>
      <c r="BK308" s="144">
        <f>ROUND(I308*H308,2)</f>
        <v>0</v>
      </c>
      <c r="BL308" s="17" t="s">
        <v>302</v>
      </c>
      <c r="BM308" s="143" t="s">
        <v>655</v>
      </c>
    </row>
    <row r="309" spans="2:65" s="1" customFormat="1" ht="24.2" customHeight="1">
      <c r="B309" s="131"/>
      <c r="C309" s="132" t="s">
        <v>656</v>
      </c>
      <c r="D309" s="132" t="s">
        <v>147</v>
      </c>
      <c r="E309" s="133" t="s">
        <v>648</v>
      </c>
      <c r="F309" s="134" t="s">
        <v>649</v>
      </c>
      <c r="G309" s="135" t="s">
        <v>525</v>
      </c>
      <c r="H309" s="136">
        <v>319</v>
      </c>
      <c r="I309" s="137"/>
      <c r="J309" s="138">
        <f>ROUND(I309*H309,2)</f>
        <v>0</v>
      </c>
      <c r="K309" s="134" t="s">
        <v>183</v>
      </c>
      <c r="L309" s="32"/>
      <c r="M309" s="139" t="s">
        <v>3</v>
      </c>
      <c r="N309" s="140" t="s">
        <v>43</v>
      </c>
      <c r="P309" s="141">
        <f>O309*H309</f>
        <v>0</v>
      </c>
      <c r="Q309" s="141">
        <v>5.0000000000000002E-5</v>
      </c>
      <c r="R309" s="141">
        <f>Q309*H309</f>
        <v>1.5950000000000002E-2</v>
      </c>
      <c r="S309" s="141">
        <v>0</v>
      </c>
      <c r="T309" s="142">
        <f>S309*H309</f>
        <v>0</v>
      </c>
      <c r="AR309" s="143" t="s">
        <v>302</v>
      </c>
      <c r="AT309" s="143" t="s">
        <v>147</v>
      </c>
      <c r="AU309" s="143" t="s">
        <v>82</v>
      </c>
      <c r="AY309" s="17" t="s">
        <v>144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80</v>
      </c>
      <c r="BK309" s="144">
        <f>ROUND(I309*H309,2)</f>
        <v>0</v>
      </c>
      <c r="BL309" s="17" t="s">
        <v>302</v>
      </c>
      <c r="BM309" s="143" t="s">
        <v>657</v>
      </c>
    </row>
    <row r="310" spans="2:65" s="1" customFormat="1">
      <c r="B310" s="32"/>
      <c r="D310" s="145" t="s">
        <v>185</v>
      </c>
      <c r="F310" s="146" t="s">
        <v>651</v>
      </c>
      <c r="I310" s="147"/>
      <c r="L310" s="32"/>
      <c r="M310" s="148"/>
      <c r="T310" s="53"/>
      <c r="AT310" s="17" t="s">
        <v>185</v>
      </c>
      <c r="AU310" s="17" t="s">
        <v>82</v>
      </c>
    </row>
    <row r="311" spans="2:65" s="1" customFormat="1" ht="194.45" customHeight="1">
      <c r="B311" s="131"/>
      <c r="C311" s="161" t="s">
        <v>658</v>
      </c>
      <c r="D311" s="161" t="s">
        <v>275</v>
      </c>
      <c r="E311" s="162" t="s">
        <v>659</v>
      </c>
      <c r="F311" s="163" t="s">
        <v>660</v>
      </c>
      <c r="G311" s="164" t="s">
        <v>525</v>
      </c>
      <c r="H311" s="165">
        <v>319</v>
      </c>
      <c r="I311" s="166"/>
      <c r="J311" s="167">
        <f>ROUND(I311*H311,2)</f>
        <v>0</v>
      </c>
      <c r="K311" s="163" t="s">
        <v>3</v>
      </c>
      <c r="L311" s="168"/>
      <c r="M311" s="169" t="s">
        <v>3</v>
      </c>
      <c r="N311" s="170" t="s">
        <v>43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388</v>
      </c>
      <c r="AT311" s="143" t="s">
        <v>275</v>
      </c>
      <c r="AU311" s="143" t="s">
        <v>82</v>
      </c>
      <c r="AY311" s="17" t="s">
        <v>144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80</v>
      </c>
      <c r="BK311" s="144">
        <f>ROUND(I311*H311,2)</f>
        <v>0</v>
      </c>
      <c r="BL311" s="17" t="s">
        <v>302</v>
      </c>
      <c r="BM311" s="143" t="s">
        <v>661</v>
      </c>
    </row>
    <row r="312" spans="2:65" s="1" customFormat="1" ht="194.45" customHeight="1">
      <c r="B312" s="131"/>
      <c r="C312" s="161" t="s">
        <v>662</v>
      </c>
      <c r="D312" s="161" t="s">
        <v>275</v>
      </c>
      <c r="E312" s="162" t="s">
        <v>663</v>
      </c>
      <c r="F312" s="163" t="s">
        <v>660</v>
      </c>
      <c r="G312" s="164" t="s">
        <v>664</v>
      </c>
      <c r="H312" s="165">
        <v>1</v>
      </c>
      <c r="I312" s="166"/>
      <c r="J312" s="167">
        <f>ROUND(I312*H312,2)</f>
        <v>0</v>
      </c>
      <c r="K312" s="163" t="s">
        <v>3</v>
      </c>
      <c r="L312" s="168"/>
      <c r="M312" s="169" t="s">
        <v>3</v>
      </c>
      <c r="N312" s="17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388</v>
      </c>
      <c r="AT312" s="143" t="s">
        <v>275</v>
      </c>
      <c r="AU312" s="143" t="s">
        <v>82</v>
      </c>
      <c r="AY312" s="17" t="s">
        <v>144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80</v>
      </c>
      <c r="BK312" s="144">
        <f>ROUND(I312*H312,2)</f>
        <v>0</v>
      </c>
      <c r="BL312" s="17" t="s">
        <v>302</v>
      </c>
      <c r="BM312" s="143" t="s">
        <v>665</v>
      </c>
    </row>
    <row r="313" spans="2:65" s="1" customFormat="1" ht="24.2" customHeight="1">
      <c r="B313" s="131"/>
      <c r="C313" s="132" t="s">
        <v>666</v>
      </c>
      <c r="D313" s="132" t="s">
        <v>147</v>
      </c>
      <c r="E313" s="133" t="s">
        <v>667</v>
      </c>
      <c r="F313" s="134" t="s">
        <v>668</v>
      </c>
      <c r="G313" s="135" t="s">
        <v>525</v>
      </c>
      <c r="H313" s="136">
        <v>1960</v>
      </c>
      <c r="I313" s="137"/>
      <c r="J313" s="138">
        <f>ROUND(I313*H313,2)</f>
        <v>0</v>
      </c>
      <c r="K313" s="134" t="s">
        <v>183</v>
      </c>
      <c r="L313" s="32"/>
      <c r="M313" s="139" t="s">
        <v>3</v>
      </c>
      <c r="N313" s="140" t="s">
        <v>43</v>
      </c>
      <c r="P313" s="141">
        <f>O313*H313</f>
        <v>0</v>
      </c>
      <c r="Q313" s="141">
        <v>5.0000000000000002E-5</v>
      </c>
      <c r="R313" s="141">
        <f>Q313*H313</f>
        <v>9.8000000000000004E-2</v>
      </c>
      <c r="S313" s="141">
        <v>0</v>
      </c>
      <c r="T313" s="142">
        <f>S313*H313</f>
        <v>0</v>
      </c>
      <c r="AR313" s="143" t="s">
        <v>302</v>
      </c>
      <c r="AT313" s="143" t="s">
        <v>147</v>
      </c>
      <c r="AU313" s="143" t="s">
        <v>82</v>
      </c>
      <c r="AY313" s="17" t="s">
        <v>144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80</v>
      </c>
      <c r="BK313" s="144">
        <f>ROUND(I313*H313,2)</f>
        <v>0</v>
      </c>
      <c r="BL313" s="17" t="s">
        <v>302</v>
      </c>
      <c r="BM313" s="143" t="s">
        <v>669</v>
      </c>
    </row>
    <row r="314" spans="2:65" s="1" customFormat="1">
      <c r="B314" s="32"/>
      <c r="D314" s="145" t="s">
        <v>185</v>
      </c>
      <c r="F314" s="146" t="s">
        <v>670</v>
      </c>
      <c r="I314" s="147"/>
      <c r="L314" s="32"/>
      <c r="M314" s="148"/>
      <c r="T314" s="53"/>
      <c r="AT314" s="17" t="s">
        <v>185</v>
      </c>
      <c r="AU314" s="17" t="s">
        <v>82</v>
      </c>
    </row>
    <row r="315" spans="2:65" s="1" customFormat="1" ht="67.5" customHeight="1">
      <c r="B315" s="131"/>
      <c r="C315" s="161" t="s">
        <v>671</v>
      </c>
      <c r="D315" s="161" t="s">
        <v>275</v>
      </c>
      <c r="E315" s="162" t="s">
        <v>672</v>
      </c>
      <c r="F315" s="163" t="s">
        <v>673</v>
      </c>
      <c r="G315" s="164" t="s">
        <v>525</v>
      </c>
      <c r="H315" s="165">
        <v>1960</v>
      </c>
      <c r="I315" s="166"/>
      <c r="J315" s="167">
        <f>ROUND(I315*H315,2)</f>
        <v>0</v>
      </c>
      <c r="K315" s="163" t="s">
        <v>3</v>
      </c>
      <c r="L315" s="168"/>
      <c r="M315" s="169" t="s">
        <v>3</v>
      </c>
      <c r="N315" s="17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388</v>
      </c>
      <c r="AT315" s="143" t="s">
        <v>275</v>
      </c>
      <c r="AU315" s="143" t="s">
        <v>82</v>
      </c>
      <c r="AY315" s="17" t="s">
        <v>144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80</v>
      </c>
      <c r="BK315" s="144">
        <f>ROUND(I315*H315,2)</f>
        <v>0</v>
      </c>
      <c r="BL315" s="17" t="s">
        <v>302</v>
      </c>
      <c r="BM315" s="143" t="s">
        <v>674</v>
      </c>
    </row>
    <row r="316" spans="2:65" s="1" customFormat="1" ht="16.5" customHeight="1">
      <c r="B316" s="131"/>
      <c r="C316" s="132" t="s">
        <v>675</v>
      </c>
      <c r="D316" s="132" t="s">
        <v>147</v>
      </c>
      <c r="E316" s="133" t="s">
        <v>676</v>
      </c>
      <c r="F316" s="134" t="s">
        <v>677</v>
      </c>
      <c r="G316" s="135" t="s">
        <v>282</v>
      </c>
      <c r="H316" s="136">
        <v>1</v>
      </c>
      <c r="I316" s="137"/>
      <c r="J316" s="138">
        <f>ROUND(I316*H316,2)</f>
        <v>0</v>
      </c>
      <c r="K316" s="134" t="s">
        <v>3</v>
      </c>
      <c r="L316" s="32"/>
      <c r="M316" s="139" t="s">
        <v>3</v>
      </c>
      <c r="N316" s="140" t="s">
        <v>43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302</v>
      </c>
      <c r="AT316" s="143" t="s">
        <v>147</v>
      </c>
      <c r="AU316" s="143" t="s">
        <v>82</v>
      </c>
      <c r="AY316" s="17" t="s">
        <v>144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80</v>
      </c>
      <c r="BK316" s="144">
        <f>ROUND(I316*H316,2)</f>
        <v>0</v>
      </c>
      <c r="BL316" s="17" t="s">
        <v>302</v>
      </c>
      <c r="BM316" s="143" t="s">
        <v>678</v>
      </c>
    </row>
    <row r="317" spans="2:65" s="1" customFormat="1" ht="408" customHeight="1">
      <c r="B317" s="131"/>
      <c r="C317" s="161" t="s">
        <v>679</v>
      </c>
      <c r="D317" s="161" t="s">
        <v>275</v>
      </c>
      <c r="E317" s="162" t="s">
        <v>680</v>
      </c>
      <c r="F317" s="178" t="s">
        <v>681</v>
      </c>
      <c r="G317" s="164" t="s">
        <v>282</v>
      </c>
      <c r="H317" s="165">
        <v>1</v>
      </c>
      <c r="I317" s="166"/>
      <c r="J317" s="167">
        <f>ROUND(I317*H317,2)</f>
        <v>0</v>
      </c>
      <c r="K317" s="163" t="s">
        <v>3</v>
      </c>
      <c r="L317" s="168"/>
      <c r="M317" s="169" t="s">
        <v>3</v>
      </c>
      <c r="N317" s="170" t="s">
        <v>43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388</v>
      </c>
      <c r="AT317" s="143" t="s">
        <v>275</v>
      </c>
      <c r="AU317" s="143" t="s">
        <v>82</v>
      </c>
      <c r="AY317" s="17" t="s">
        <v>144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80</v>
      </c>
      <c r="BK317" s="144">
        <f>ROUND(I317*H317,2)</f>
        <v>0</v>
      </c>
      <c r="BL317" s="17" t="s">
        <v>302</v>
      </c>
      <c r="BM317" s="143" t="s">
        <v>682</v>
      </c>
    </row>
    <row r="318" spans="2:65" s="1" customFormat="1" ht="111.75" customHeight="1">
      <c r="B318" s="131"/>
      <c r="C318" s="132" t="s">
        <v>683</v>
      </c>
      <c r="D318" s="132" t="s">
        <v>147</v>
      </c>
      <c r="E318" s="133" t="s">
        <v>659</v>
      </c>
      <c r="F318" s="134" t="s">
        <v>684</v>
      </c>
      <c r="G318" s="135" t="s">
        <v>664</v>
      </c>
      <c r="H318" s="136">
        <v>8</v>
      </c>
      <c r="I318" s="137"/>
      <c r="J318" s="138">
        <f>ROUND(I318*H318,2)</f>
        <v>0</v>
      </c>
      <c r="K318" s="134" t="s">
        <v>3</v>
      </c>
      <c r="L318" s="32"/>
      <c r="M318" s="139" t="s">
        <v>3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302</v>
      </c>
      <c r="AT318" s="143" t="s">
        <v>147</v>
      </c>
      <c r="AU318" s="143" t="s">
        <v>82</v>
      </c>
      <c r="AY318" s="17" t="s">
        <v>144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80</v>
      </c>
      <c r="BK318" s="144">
        <f>ROUND(I318*H318,2)</f>
        <v>0</v>
      </c>
      <c r="BL318" s="17" t="s">
        <v>302</v>
      </c>
      <c r="BM318" s="143" t="s">
        <v>685</v>
      </c>
    </row>
    <row r="319" spans="2:65" s="1" customFormat="1" ht="55.5" customHeight="1">
      <c r="B319" s="131"/>
      <c r="C319" s="132" t="s">
        <v>686</v>
      </c>
      <c r="D319" s="132" t="s">
        <v>147</v>
      </c>
      <c r="E319" s="133" t="s">
        <v>687</v>
      </c>
      <c r="F319" s="134" t="s">
        <v>688</v>
      </c>
      <c r="G319" s="135" t="s">
        <v>689</v>
      </c>
      <c r="H319" s="179"/>
      <c r="I319" s="137"/>
      <c r="J319" s="138">
        <f>ROUND(I319*H319,2)</f>
        <v>0</v>
      </c>
      <c r="K319" s="134" t="s">
        <v>183</v>
      </c>
      <c r="L319" s="32"/>
      <c r="M319" s="139" t="s">
        <v>3</v>
      </c>
      <c r="N319" s="140" t="s">
        <v>43</v>
      </c>
      <c r="P319" s="141">
        <f>O319*H319</f>
        <v>0</v>
      </c>
      <c r="Q319" s="141">
        <v>0</v>
      </c>
      <c r="R319" s="141">
        <f>Q319*H319</f>
        <v>0</v>
      </c>
      <c r="S319" s="141">
        <v>0</v>
      </c>
      <c r="T319" s="142">
        <f>S319*H319</f>
        <v>0</v>
      </c>
      <c r="AR319" s="143" t="s">
        <v>302</v>
      </c>
      <c r="AT319" s="143" t="s">
        <v>147</v>
      </c>
      <c r="AU319" s="143" t="s">
        <v>82</v>
      </c>
      <c r="AY319" s="17" t="s">
        <v>144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80</v>
      </c>
      <c r="BK319" s="144">
        <f>ROUND(I319*H319,2)</f>
        <v>0</v>
      </c>
      <c r="BL319" s="17" t="s">
        <v>302</v>
      </c>
      <c r="BM319" s="143" t="s">
        <v>690</v>
      </c>
    </row>
    <row r="320" spans="2:65" s="1" customFormat="1">
      <c r="B320" s="32"/>
      <c r="D320" s="145" t="s">
        <v>185</v>
      </c>
      <c r="F320" s="146" t="s">
        <v>691</v>
      </c>
      <c r="I320" s="147"/>
      <c r="L320" s="32"/>
      <c r="M320" s="148"/>
      <c r="T320" s="53"/>
      <c r="AT320" s="17" t="s">
        <v>185</v>
      </c>
      <c r="AU320" s="17" t="s">
        <v>82</v>
      </c>
    </row>
    <row r="321" spans="2:65" s="11" customFormat="1" ht="22.9" customHeight="1">
      <c r="B321" s="119"/>
      <c r="D321" s="120" t="s">
        <v>71</v>
      </c>
      <c r="E321" s="129" t="s">
        <v>692</v>
      </c>
      <c r="F321" s="129" t="s">
        <v>693</v>
      </c>
      <c r="I321" s="122"/>
      <c r="J321" s="130">
        <f>BK321</f>
        <v>0</v>
      </c>
      <c r="L321" s="119"/>
      <c r="M321" s="124"/>
      <c r="P321" s="125">
        <f>SUM(P322:P338)</f>
        <v>0</v>
      </c>
      <c r="R321" s="125">
        <f>SUM(R322:R338)</f>
        <v>0.27224700000000002</v>
      </c>
      <c r="T321" s="126">
        <f>SUM(T322:T338)</f>
        <v>0</v>
      </c>
      <c r="AR321" s="120" t="s">
        <v>82</v>
      </c>
      <c r="AT321" s="127" t="s">
        <v>71</v>
      </c>
      <c r="AU321" s="127" t="s">
        <v>80</v>
      </c>
      <c r="AY321" s="120" t="s">
        <v>144</v>
      </c>
      <c r="BK321" s="128">
        <f>SUM(BK322:BK338)</f>
        <v>0</v>
      </c>
    </row>
    <row r="322" spans="2:65" s="1" customFormat="1" ht="24.2" customHeight="1">
      <c r="B322" s="131"/>
      <c r="C322" s="132" t="s">
        <v>694</v>
      </c>
      <c r="D322" s="132" t="s">
        <v>147</v>
      </c>
      <c r="E322" s="133" t="s">
        <v>695</v>
      </c>
      <c r="F322" s="134" t="s">
        <v>696</v>
      </c>
      <c r="G322" s="135" t="s">
        <v>215</v>
      </c>
      <c r="H322" s="136">
        <v>6.02</v>
      </c>
      <c r="I322" s="137"/>
      <c r="J322" s="138">
        <f>ROUND(I322*H322,2)</f>
        <v>0</v>
      </c>
      <c r="K322" s="134" t="s">
        <v>183</v>
      </c>
      <c r="L322" s="32"/>
      <c r="M322" s="139" t="s">
        <v>3</v>
      </c>
      <c r="N322" s="140" t="s">
        <v>43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302</v>
      </c>
      <c r="AT322" s="143" t="s">
        <v>147</v>
      </c>
      <c r="AU322" s="143" t="s">
        <v>82</v>
      </c>
      <c r="AY322" s="17" t="s">
        <v>144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80</v>
      </c>
      <c r="BK322" s="144">
        <f>ROUND(I322*H322,2)</f>
        <v>0</v>
      </c>
      <c r="BL322" s="17" t="s">
        <v>302</v>
      </c>
      <c r="BM322" s="143" t="s">
        <v>697</v>
      </c>
    </row>
    <row r="323" spans="2:65" s="1" customFormat="1">
      <c r="B323" s="32"/>
      <c r="D323" s="145" t="s">
        <v>185</v>
      </c>
      <c r="F323" s="146" t="s">
        <v>698</v>
      </c>
      <c r="I323" s="147"/>
      <c r="L323" s="32"/>
      <c r="M323" s="148"/>
      <c r="T323" s="53"/>
      <c r="AT323" s="17" t="s">
        <v>185</v>
      </c>
      <c r="AU323" s="17" t="s">
        <v>82</v>
      </c>
    </row>
    <row r="324" spans="2:65" s="12" customFormat="1">
      <c r="B324" s="154"/>
      <c r="D324" s="149" t="s">
        <v>218</v>
      </c>
      <c r="E324" s="155" t="s">
        <v>3</v>
      </c>
      <c r="F324" s="156" t="s">
        <v>699</v>
      </c>
      <c r="H324" s="157">
        <v>6.02</v>
      </c>
      <c r="I324" s="158"/>
      <c r="L324" s="154"/>
      <c r="M324" s="159"/>
      <c r="T324" s="160"/>
      <c r="AT324" s="155" t="s">
        <v>218</v>
      </c>
      <c r="AU324" s="155" t="s">
        <v>82</v>
      </c>
      <c r="AV324" s="12" t="s">
        <v>82</v>
      </c>
      <c r="AW324" s="12" t="s">
        <v>34</v>
      </c>
      <c r="AX324" s="12" t="s">
        <v>80</v>
      </c>
      <c r="AY324" s="155" t="s">
        <v>144</v>
      </c>
    </row>
    <row r="325" spans="2:65" s="1" customFormat="1" ht="24.2" customHeight="1">
      <c r="B325" s="131"/>
      <c r="C325" s="132" t="s">
        <v>700</v>
      </c>
      <c r="D325" s="132" t="s">
        <v>147</v>
      </c>
      <c r="E325" s="133" t="s">
        <v>701</v>
      </c>
      <c r="F325" s="134" t="s">
        <v>702</v>
      </c>
      <c r="G325" s="135" t="s">
        <v>215</v>
      </c>
      <c r="H325" s="136">
        <v>6.02</v>
      </c>
      <c r="I325" s="137"/>
      <c r="J325" s="138">
        <f>ROUND(I325*H325,2)</f>
        <v>0</v>
      </c>
      <c r="K325" s="134" t="s">
        <v>183</v>
      </c>
      <c r="L325" s="32"/>
      <c r="M325" s="139" t="s">
        <v>3</v>
      </c>
      <c r="N325" s="140" t="s">
        <v>43</v>
      </c>
      <c r="P325" s="141">
        <f>O325*H325</f>
        <v>0</v>
      </c>
      <c r="Q325" s="141">
        <v>2.9999999999999997E-4</v>
      </c>
      <c r="R325" s="141">
        <f>Q325*H325</f>
        <v>1.8059999999999997E-3</v>
      </c>
      <c r="S325" s="141">
        <v>0</v>
      </c>
      <c r="T325" s="142">
        <f>S325*H325</f>
        <v>0</v>
      </c>
      <c r="AR325" s="143" t="s">
        <v>302</v>
      </c>
      <c r="AT325" s="143" t="s">
        <v>147</v>
      </c>
      <c r="AU325" s="143" t="s">
        <v>82</v>
      </c>
      <c r="AY325" s="17" t="s">
        <v>144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80</v>
      </c>
      <c r="BK325" s="144">
        <f>ROUND(I325*H325,2)</f>
        <v>0</v>
      </c>
      <c r="BL325" s="17" t="s">
        <v>302</v>
      </c>
      <c r="BM325" s="143" t="s">
        <v>703</v>
      </c>
    </row>
    <row r="326" spans="2:65" s="1" customFormat="1">
      <c r="B326" s="32"/>
      <c r="D326" s="145" t="s">
        <v>185</v>
      </c>
      <c r="F326" s="146" t="s">
        <v>704</v>
      </c>
      <c r="I326" s="147"/>
      <c r="L326" s="32"/>
      <c r="M326" s="148"/>
      <c r="T326" s="53"/>
      <c r="AT326" s="17" t="s">
        <v>185</v>
      </c>
      <c r="AU326" s="17" t="s">
        <v>82</v>
      </c>
    </row>
    <row r="327" spans="2:65" s="1" customFormat="1" ht="37.9" customHeight="1">
      <c r="B327" s="131"/>
      <c r="C327" s="132" t="s">
        <v>705</v>
      </c>
      <c r="D327" s="132" t="s">
        <v>147</v>
      </c>
      <c r="E327" s="133" t="s">
        <v>706</v>
      </c>
      <c r="F327" s="134" t="s">
        <v>707</v>
      </c>
      <c r="G327" s="135" t="s">
        <v>215</v>
      </c>
      <c r="H327" s="136">
        <v>6.02</v>
      </c>
      <c r="I327" s="137"/>
      <c r="J327" s="138">
        <f>ROUND(I327*H327,2)</f>
        <v>0</v>
      </c>
      <c r="K327" s="134" t="s">
        <v>183</v>
      </c>
      <c r="L327" s="32"/>
      <c r="M327" s="139" t="s">
        <v>3</v>
      </c>
      <c r="N327" s="140" t="s">
        <v>43</v>
      </c>
      <c r="P327" s="141">
        <f>O327*H327</f>
        <v>0</v>
      </c>
      <c r="Q327" s="141">
        <v>7.5799999999999999E-3</v>
      </c>
      <c r="R327" s="141">
        <f>Q327*H327</f>
        <v>4.5631599999999994E-2</v>
      </c>
      <c r="S327" s="141">
        <v>0</v>
      </c>
      <c r="T327" s="142">
        <f>S327*H327</f>
        <v>0</v>
      </c>
      <c r="AR327" s="143" t="s">
        <v>302</v>
      </c>
      <c r="AT327" s="143" t="s">
        <v>147</v>
      </c>
      <c r="AU327" s="143" t="s">
        <v>82</v>
      </c>
      <c r="AY327" s="17" t="s">
        <v>144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80</v>
      </c>
      <c r="BK327" s="144">
        <f>ROUND(I327*H327,2)</f>
        <v>0</v>
      </c>
      <c r="BL327" s="17" t="s">
        <v>302</v>
      </c>
      <c r="BM327" s="143" t="s">
        <v>708</v>
      </c>
    </row>
    <row r="328" spans="2:65" s="1" customFormat="1">
      <c r="B328" s="32"/>
      <c r="D328" s="145" t="s">
        <v>185</v>
      </c>
      <c r="F328" s="146" t="s">
        <v>709</v>
      </c>
      <c r="I328" s="147"/>
      <c r="L328" s="32"/>
      <c r="M328" s="148"/>
      <c r="T328" s="53"/>
      <c r="AT328" s="17" t="s">
        <v>185</v>
      </c>
      <c r="AU328" s="17" t="s">
        <v>82</v>
      </c>
    </row>
    <row r="329" spans="2:65" s="1" customFormat="1" ht="44.25" customHeight="1">
      <c r="B329" s="131"/>
      <c r="C329" s="132" t="s">
        <v>710</v>
      </c>
      <c r="D329" s="132" t="s">
        <v>147</v>
      </c>
      <c r="E329" s="133" t="s">
        <v>711</v>
      </c>
      <c r="F329" s="134" t="s">
        <v>712</v>
      </c>
      <c r="G329" s="135" t="s">
        <v>215</v>
      </c>
      <c r="H329" s="136">
        <v>6.02</v>
      </c>
      <c r="I329" s="137"/>
      <c r="J329" s="138">
        <f>ROUND(I329*H329,2)</f>
        <v>0</v>
      </c>
      <c r="K329" s="134" t="s">
        <v>183</v>
      </c>
      <c r="L329" s="32"/>
      <c r="M329" s="139" t="s">
        <v>3</v>
      </c>
      <c r="N329" s="140" t="s">
        <v>43</v>
      </c>
      <c r="P329" s="141">
        <f>O329*H329</f>
        <v>0</v>
      </c>
      <c r="Q329" s="141">
        <v>7.5500000000000003E-3</v>
      </c>
      <c r="R329" s="141">
        <f>Q329*H329</f>
        <v>4.5450999999999998E-2</v>
      </c>
      <c r="S329" s="141">
        <v>0</v>
      </c>
      <c r="T329" s="142">
        <f>S329*H329</f>
        <v>0</v>
      </c>
      <c r="AR329" s="143" t="s">
        <v>302</v>
      </c>
      <c r="AT329" s="143" t="s">
        <v>147</v>
      </c>
      <c r="AU329" s="143" t="s">
        <v>82</v>
      </c>
      <c r="AY329" s="17" t="s">
        <v>144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80</v>
      </c>
      <c r="BK329" s="144">
        <f>ROUND(I329*H329,2)</f>
        <v>0</v>
      </c>
      <c r="BL329" s="17" t="s">
        <v>302</v>
      </c>
      <c r="BM329" s="143" t="s">
        <v>713</v>
      </c>
    </row>
    <row r="330" spans="2:65" s="1" customFormat="1">
      <c r="B330" s="32"/>
      <c r="D330" s="145" t="s">
        <v>185</v>
      </c>
      <c r="F330" s="146" t="s">
        <v>714</v>
      </c>
      <c r="I330" s="147"/>
      <c r="L330" s="32"/>
      <c r="M330" s="148"/>
      <c r="T330" s="53"/>
      <c r="AT330" s="17" t="s">
        <v>185</v>
      </c>
      <c r="AU330" s="17" t="s">
        <v>82</v>
      </c>
    </row>
    <row r="331" spans="2:65" s="1" customFormat="1" ht="24.2" customHeight="1">
      <c r="B331" s="131"/>
      <c r="C331" s="161" t="s">
        <v>715</v>
      </c>
      <c r="D331" s="161" t="s">
        <v>275</v>
      </c>
      <c r="E331" s="162" t="s">
        <v>716</v>
      </c>
      <c r="F331" s="163" t="s">
        <v>717</v>
      </c>
      <c r="G331" s="164" t="s">
        <v>215</v>
      </c>
      <c r="H331" s="165">
        <v>6.6219999999999999</v>
      </c>
      <c r="I331" s="166"/>
      <c r="J331" s="167">
        <f>ROUND(I331*H331,2)</f>
        <v>0</v>
      </c>
      <c r="K331" s="163" t="s">
        <v>183</v>
      </c>
      <c r="L331" s="168"/>
      <c r="M331" s="169" t="s">
        <v>3</v>
      </c>
      <c r="N331" s="170" t="s">
        <v>43</v>
      </c>
      <c r="P331" s="141">
        <f>O331*H331</f>
        <v>0</v>
      </c>
      <c r="Q331" s="141">
        <v>2.1999999999999999E-2</v>
      </c>
      <c r="R331" s="141">
        <f>Q331*H331</f>
        <v>0.14568399999999998</v>
      </c>
      <c r="S331" s="141">
        <v>0</v>
      </c>
      <c r="T331" s="142">
        <f>S331*H331</f>
        <v>0</v>
      </c>
      <c r="AR331" s="143" t="s">
        <v>388</v>
      </c>
      <c r="AT331" s="143" t="s">
        <v>275</v>
      </c>
      <c r="AU331" s="143" t="s">
        <v>82</v>
      </c>
      <c r="AY331" s="17" t="s">
        <v>144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80</v>
      </c>
      <c r="BK331" s="144">
        <f>ROUND(I331*H331,2)</f>
        <v>0</v>
      </c>
      <c r="BL331" s="17" t="s">
        <v>302</v>
      </c>
      <c r="BM331" s="143" t="s">
        <v>718</v>
      </c>
    </row>
    <row r="332" spans="2:65" s="12" customFormat="1">
      <c r="B332" s="154"/>
      <c r="D332" s="149" t="s">
        <v>218</v>
      </c>
      <c r="F332" s="156" t="s">
        <v>719</v>
      </c>
      <c r="H332" s="157">
        <v>6.6219999999999999</v>
      </c>
      <c r="I332" s="158"/>
      <c r="L332" s="154"/>
      <c r="M332" s="159"/>
      <c r="T332" s="160"/>
      <c r="AT332" s="155" t="s">
        <v>218</v>
      </c>
      <c r="AU332" s="155" t="s">
        <v>82</v>
      </c>
      <c r="AV332" s="12" t="s">
        <v>82</v>
      </c>
      <c r="AW332" s="12" t="s">
        <v>4</v>
      </c>
      <c r="AX332" s="12" t="s">
        <v>80</v>
      </c>
      <c r="AY332" s="155" t="s">
        <v>144</v>
      </c>
    </row>
    <row r="333" spans="2:65" s="1" customFormat="1" ht="24.2" customHeight="1">
      <c r="B333" s="131"/>
      <c r="C333" s="132" t="s">
        <v>720</v>
      </c>
      <c r="D333" s="132" t="s">
        <v>147</v>
      </c>
      <c r="E333" s="133" t="s">
        <v>721</v>
      </c>
      <c r="F333" s="134" t="s">
        <v>722</v>
      </c>
      <c r="G333" s="135" t="s">
        <v>327</v>
      </c>
      <c r="H333" s="136">
        <v>5.4</v>
      </c>
      <c r="I333" s="137"/>
      <c r="J333" s="138">
        <f>ROUND(I333*H333,2)</f>
        <v>0</v>
      </c>
      <c r="K333" s="134" t="s">
        <v>3</v>
      </c>
      <c r="L333" s="32"/>
      <c r="M333" s="139" t="s">
        <v>3</v>
      </c>
      <c r="N333" s="140" t="s">
        <v>43</v>
      </c>
      <c r="P333" s="141">
        <f>O333*H333</f>
        <v>0</v>
      </c>
      <c r="Q333" s="141">
        <v>6.11E-3</v>
      </c>
      <c r="R333" s="141">
        <f>Q333*H333</f>
        <v>3.2994000000000002E-2</v>
      </c>
      <c r="S333" s="141">
        <v>0</v>
      </c>
      <c r="T333" s="142">
        <f>S333*H333</f>
        <v>0</v>
      </c>
      <c r="AR333" s="143" t="s">
        <v>302</v>
      </c>
      <c r="AT333" s="143" t="s">
        <v>147</v>
      </c>
      <c r="AU333" s="143" t="s">
        <v>82</v>
      </c>
      <c r="AY333" s="17" t="s">
        <v>144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80</v>
      </c>
      <c r="BK333" s="144">
        <f>ROUND(I333*H333,2)</f>
        <v>0</v>
      </c>
      <c r="BL333" s="17" t="s">
        <v>302</v>
      </c>
      <c r="BM333" s="143" t="s">
        <v>723</v>
      </c>
    </row>
    <row r="334" spans="2:65" s="12" customFormat="1">
      <c r="B334" s="154"/>
      <c r="D334" s="149" t="s">
        <v>218</v>
      </c>
      <c r="E334" s="155" t="s">
        <v>3</v>
      </c>
      <c r="F334" s="156" t="s">
        <v>724</v>
      </c>
      <c r="H334" s="157">
        <v>5.4</v>
      </c>
      <c r="I334" s="158"/>
      <c r="L334" s="154"/>
      <c r="M334" s="159"/>
      <c r="T334" s="160"/>
      <c r="AT334" s="155" t="s">
        <v>218</v>
      </c>
      <c r="AU334" s="155" t="s">
        <v>82</v>
      </c>
      <c r="AV334" s="12" t="s">
        <v>82</v>
      </c>
      <c r="AW334" s="12" t="s">
        <v>34</v>
      </c>
      <c r="AX334" s="12" t="s">
        <v>80</v>
      </c>
      <c r="AY334" s="155" t="s">
        <v>144</v>
      </c>
    </row>
    <row r="335" spans="2:65" s="1" customFormat="1" ht="16.5" customHeight="1">
      <c r="B335" s="131"/>
      <c r="C335" s="161" t="s">
        <v>725</v>
      </c>
      <c r="D335" s="161" t="s">
        <v>275</v>
      </c>
      <c r="E335" s="162" t="s">
        <v>726</v>
      </c>
      <c r="F335" s="163" t="s">
        <v>727</v>
      </c>
      <c r="G335" s="164" t="s">
        <v>327</v>
      </c>
      <c r="H335" s="165">
        <v>5.67</v>
      </c>
      <c r="I335" s="166"/>
      <c r="J335" s="167">
        <f>ROUND(I335*H335,2)</f>
        <v>0</v>
      </c>
      <c r="K335" s="163" t="s">
        <v>183</v>
      </c>
      <c r="L335" s="168"/>
      <c r="M335" s="169" t="s">
        <v>3</v>
      </c>
      <c r="N335" s="170" t="s">
        <v>43</v>
      </c>
      <c r="P335" s="141">
        <f>O335*H335</f>
        <v>0</v>
      </c>
      <c r="Q335" s="141">
        <v>1.2E-4</v>
      </c>
      <c r="R335" s="141">
        <f>Q335*H335</f>
        <v>6.8040000000000006E-4</v>
      </c>
      <c r="S335" s="141">
        <v>0</v>
      </c>
      <c r="T335" s="142">
        <f>S335*H335</f>
        <v>0</v>
      </c>
      <c r="AR335" s="143" t="s">
        <v>388</v>
      </c>
      <c r="AT335" s="143" t="s">
        <v>275</v>
      </c>
      <c r="AU335" s="143" t="s">
        <v>82</v>
      </c>
      <c r="AY335" s="17" t="s">
        <v>144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80</v>
      </c>
      <c r="BK335" s="144">
        <f>ROUND(I335*H335,2)</f>
        <v>0</v>
      </c>
      <c r="BL335" s="17" t="s">
        <v>302</v>
      </c>
      <c r="BM335" s="143" t="s">
        <v>728</v>
      </c>
    </row>
    <row r="336" spans="2:65" s="12" customFormat="1">
      <c r="B336" s="154"/>
      <c r="D336" s="149" t="s">
        <v>218</v>
      </c>
      <c r="F336" s="156" t="s">
        <v>729</v>
      </c>
      <c r="H336" s="157">
        <v>5.67</v>
      </c>
      <c r="I336" s="158"/>
      <c r="L336" s="154"/>
      <c r="M336" s="159"/>
      <c r="T336" s="160"/>
      <c r="AT336" s="155" t="s">
        <v>218</v>
      </c>
      <c r="AU336" s="155" t="s">
        <v>82</v>
      </c>
      <c r="AV336" s="12" t="s">
        <v>82</v>
      </c>
      <c r="AW336" s="12" t="s">
        <v>4</v>
      </c>
      <c r="AX336" s="12" t="s">
        <v>80</v>
      </c>
      <c r="AY336" s="155" t="s">
        <v>144</v>
      </c>
    </row>
    <row r="337" spans="2:65" s="1" customFormat="1" ht="55.5" customHeight="1">
      <c r="B337" s="131"/>
      <c r="C337" s="132" t="s">
        <v>730</v>
      </c>
      <c r="D337" s="132" t="s">
        <v>147</v>
      </c>
      <c r="E337" s="133" t="s">
        <v>731</v>
      </c>
      <c r="F337" s="134" t="s">
        <v>732</v>
      </c>
      <c r="G337" s="135" t="s">
        <v>222</v>
      </c>
      <c r="H337" s="136">
        <v>0.27200000000000002</v>
      </c>
      <c r="I337" s="137"/>
      <c r="J337" s="138">
        <f>ROUND(I337*H337,2)</f>
        <v>0</v>
      </c>
      <c r="K337" s="134" t="s">
        <v>183</v>
      </c>
      <c r="L337" s="32"/>
      <c r="M337" s="139" t="s">
        <v>3</v>
      </c>
      <c r="N337" s="140" t="s">
        <v>43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302</v>
      </c>
      <c r="AT337" s="143" t="s">
        <v>147</v>
      </c>
      <c r="AU337" s="143" t="s">
        <v>82</v>
      </c>
      <c r="AY337" s="17" t="s">
        <v>144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80</v>
      </c>
      <c r="BK337" s="144">
        <f>ROUND(I337*H337,2)</f>
        <v>0</v>
      </c>
      <c r="BL337" s="17" t="s">
        <v>302</v>
      </c>
      <c r="BM337" s="143" t="s">
        <v>733</v>
      </c>
    </row>
    <row r="338" spans="2:65" s="1" customFormat="1">
      <c r="B338" s="32"/>
      <c r="D338" s="145" t="s">
        <v>185</v>
      </c>
      <c r="F338" s="146" t="s">
        <v>734</v>
      </c>
      <c r="I338" s="147"/>
      <c r="L338" s="32"/>
      <c r="M338" s="148"/>
      <c r="T338" s="53"/>
      <c r="AT338" s="17" t="s">
        <v>185</v>
      </c>
      <c r="AU338" s="17" t="s">
        <v>82</v>
      </c>
    </row>
    <row r="339" spans="2:65" s="11" customFormat="1" ht="22.9" customHeight="1">
      <c r="B339" s="119"/>
      <c r="D339" s="120" t="s">
        <v>71</v>
      </c>
      <c r="E339" s="129" t="s">
        <v>735</v>
      </c>
      <c r="F339" s="129" t="s">
        <v>736</v>
      </c>
      <c r="I339" s="122"/>
      <c r="J339" s="130">
        <f>BK339</f>
        <v>0</v>
      </c>
      <c r="L339" s="119"/>
      <c r="M339" s="124"/>
      <c r="P339" s="125">
        <f>SUM(P340:P355)</f>
        <v>0</v>
      </c>
      <c r="R339" s="125">
        <f>SUM(R340:R355)</f>
        <v>0.15613763</v>
      </c>
      <c r="T339" s="126">
        <f>SUM(T340:T355)</f>
        <v>0</v>
      </c>
      <c r="AR339" s="120" t="s">
        <v>82</v>
      </c>
      <c r="AT339" s="127" t="s">
        <v>71</v>
      </c>
      <c r="AU339" s="127" t="s">
        <v>80</v>
      </c>
      <c r="AY339" s="120" t="s">
        <v>144</v>
      </c>
      <c r="BK339" s="128">
        <f>SUM(BK340:BK355)</f>
        <v>0</v>
      </c>
    </row>
    <row r="340" spans="2:65" s="1" customFormat="1" ht="24.2" customHeight="1">
      <c r="B340" s="131"/>
      <c r="C340" s="132" t="s">
        <v>737</v>
      </c>
      <c r="D340" s="132" t="s">
        <v>147</v>
      </c>
      <c r="E340" s="133" t="s">
        <v>738</v>
      </c>
      <c r="F340" s="134" t="s">
        <v>739</v>
      </c>
      <c r="G340" s="135" t="s">
        <v>215</v>
      </c>
      <c r="H340" s="136">
        <v>4.95</v>
      </c>
      <c r="I340" s="137"/>
      <c r="J340" s="138">
        <f>ROUND(I340*H340,2)</f>
        <v>0</v>
      </c>
      <c r="K340" s="134" t="s">
        <v>183</v>
      </c>
      <c r="L340" s="32"/>
      <c r="M340" s="139" t="s">
        <v>3</v>
      </c>
      <c r="N340" s="140" t="s">
        <v>43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302</v>
      </c>
      <c r="AT340" s="143" t="s">
        <v>147</v>
      </c>
      <c r="AU340" s="143" t="s">
        <v>82</v>
      </c>
      <c r="AY340" s="17" t="s">
        <v>144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80</v>
      </c>
      <c r="BK340" s="144">
        <f>ROUND(I340*H340,2)</f>
        <v>0</v>
      </c>
      <c r="BL340" s="17" t="s">
        <v>302</v>
      </c>
      <c r="BM340" s="143" t="s">
        <v>740</v>
      </c>
    </row>
    <row r="341" spans="2:65" s="1" customFormat="1">
      <c r="B341" s="32"/>
      <c r="D341" s="145" t="s">
        <v>185</v>
      </c>
      <c r="F341" s="146" t="s">
        <v>741</v>
      </c>
      <c r="I341" s="147"/>
      <c r="L341" s="32"/>
      <c r="M341" s="148"/>
      <c r="T341" s="53"/>
      <c r="AT341" s="17" t="s">
        <v>185</v>
      </c>
      <c r="AU341" s="17" t="s">
        <v>82</v>
      </c>
    </row>
    <row r="342" spans="2:65" s="12" customFormat="1">
      <c r="B342" s="154"/>
      <c r="D342" s="149" t="s">
        <v>218</v>
      </c>
      <c r="E342" s="155" t="s">
        <v>3</v>
      </c>
      <c r="F342" s="156" t="s">
        <v>742</v>
      </c>
      <c r="H342" s="157">
        <v>4.95</v>
      </c>
      <c r="I342" s="158"/>
      <c r="L342" s="154"/>
      <c r="M342" s="159"/>
      <c r="T342" s="160"/>
      <c r="AT342" s="155" t="s">
        <v>218</v>
      </c>
      <c r="AU342" s="155" t="s">
        <v>82</v>
      </c>
      <c r="AV342" s="12" t="s">
        <v>82</v>
      </c>
      <c r="AW342" s="12" t="s">
        <v>34</v>
      </c>
      <c r="AX342" s="12" t="s">
        <v>80</v>
      </c>
      <c r="AY342" s="155" t="s">
        <v>144</v>
      </c>
    </row>
    <row r="343" spans="2:65" s="1" customFormat="1" ht="24.2" customHeight="1">
      <c r="B343" s="131"/>
      <c r="C343" s="132" t="s">
        <v>743</v>
      </c>
      <c r="D343" s="132" t="s">
        <v>147</v>
      </c>
      <c r="E343" s="133" t="s">
        <v>744</v>
      </c>
      <c r="F343" s="134" t="s">
        <v>745</v>
      </c>
      <c r="G343" s="135" t="s">
        <v>215</v>
      </c>
      <c r="H343" s="136">
        <v>4.95</v>
      </c>
      <c r="I343" s="137"/>
      <c r="J343" s="138">
        <f>ROUND(I343*H343,2)</f>
        <v>0</v>
      </c>
      <c r="K343" s="134" t="s">
        <v>183</v>
      </c>
      <c r="L343" s="32"/>
      <c r="M343" s="139" t="s">
        <v>3</v>
      </c>
      <c r="N343" s="140" t="s">
        <v>43</v>
      </c>
      <c r="P343" s="141">
        <f>O343*H343</f>
        <v>0</v>
      </c>
      <c r="Q343" s="141">
        <v>2.9999999999999997E-4</v>
      </c>
      <c r="R343" s="141">
        <f>Q343*H343</f>
        <v>1.485E-3</v>
      </c>
      <c r="S343" s="141">
        <v>0</v>
      </c>
      <c r="T343" s="142">
        <f>S343*H343</f>
        <v>0</v>
      </c>
      <c r="AR343" s="143" t="s">
        <v>302</v>
      </c>
      <c r="AT343" s="143" t="s">
        <v>147</v>
      </c>
      <c r="AU343" s="143" t="s">
        <v>82</v>
      </c>
      <c r="AY343" s="17" t="s">
        <v>144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7" t="s">
        <v>80</v>
      </c>
      <c r="BK343" s="144">
        <f>ROUND(I343*H343,2)</f>
        <v>0</v>
      </c>
      <c r="BL343" s="17" t="s">
        <v>302</v>
      </c>
      <c r="BM343" s="143" t="s">
        <v>746</v>
      </c>
    </row>
    <row r="344" spans="2:65" s="1" customFormat="1">
      <c r="B344" s="32"/>
      <c r="D344" s="145" t="s">
        <v>185</v>
      </c>
      <c r="F344" s="146" t="s">
        <v>747</v>
      </c>
      <c r="I344" s="147"/>
      <c r="L344" s="32"/>
      <c r="M344" s="148"/>
      <c r="T344" s="53"/>
      <c r="AT344" s="17" t="s">
        <v>185</v>
      </c>
      <c r="AU344" s="17" t="s">
        <v>82</v>
      </c>
    </row>
    <row r="345" spans="2:65" s="1" customFormat="1" ht="37.9" customHeight="1">
      <c r="B345" s="131"/>
      <c r="C345" s="132" t="s">
        <v>748</v>
      </c>
      <c r="D345" s="132" t="s">
        <v>147</v>
      </c>
      <c r="E345" s="133" t="s">
        <v>749</v>
      </c>
      <c r="F345" s="134" t="s">
        <v>750</v>
      </c>
      <c r="G345" s="135" t="s">
        <v>215</v>
      </c>
      <c r="H345" s="136">
        <v>4.95</v>
      </c>
      <c r="I345" s="137"/>
      <c r="J345" s="138">
        <f>ROUND(I345*H345,2)</f>
        <v>0</v>
      </c>
      <c r="K345" s="134" t="s">
        <v>183</v>
      </c>
      <c r="L345" s="32"/>
      <c r="M345" s="139" t="s">
        <v>3</v>
      </c>
      <c r="N345" s="140" t="s">
        <v>43</v>
      </c>
      <c r="P345" s="141">
        <f>O345*H345</f>
        <v>0</v>
      </c>
      <c r="Q345" s="141">
        <v>7.5500000000000003E-3</v>
      </c>
      <c r="R345" s="141">
        <f>Q345*H345</f>
        <v>3.7372500000000003E-2</v>
      </c>
      <c r="S345" s="141">
        <v>0</v>
      </c>
      <c r="T345" s="142">
        <f>S345*H345</f>
        <v>0</v>
      </c>
      <c r="AR345" s="143" t="s">
        <v>302</v>
      </c>
      <c r="AT345" s="143" t="s">
        <v>147</v>
      </c>
      <c r="AU345" s="143" t="s">
        <v>82</v>
      </c>
      <c r="AY345" s="17" t="s">
        <v>144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80</v>
      </c>
      <c r="BK345" s="144">
        <f>ROUND(I345*H345,2)</f>
        <v>0</v>
      </c>
      <c r="BL345" s="17" t="s">
        <v>302</v>
      </c>
      <c r="BM345" s="143" t="s">
        <v>751</v>
      </c>
    </row>
    <row r="346" spans="2:65" s="1" customFormat="1">
      <c r="B346" s="32"/>
      <c r="D346" s="145" t="s">
        <v>185</v>
      </c>
      <c r="F346" s="146" t="s">
        <v>752</v>
      </c>
      <c r="I346" s="147"/>
      <c r="L346" s="32"/>
      <c r="M346" s="148"/>
      <c r="T346" s="53"/>
      <c r="AT346" s="17" t="s">
        <v>185</v>
      </c>
      <c r="AU346" s="17" t="s">
        <v>82</v>
      </c>
    </row>
    <row r="347" spans="2:65" s="1" customFormat="1" ht="24.2" customHeight="1">
      <c r="B347" s="131"/>
      <c r="C347" s="161" t="s">
        <v>753</v>
      </c>
      <c r="D347" s="161" t="s">
        <v>275</v>
      </c>
      <c r="E347" s="162" t="s">
        <v>754</v>
      </c>
      <c r="F347" s="163" t="s">
        <v>755</v>
      </c>
      <c r="G347" s="164" t="s">
        <v>215</v>
      </c>
      <c r="H347" s="165">
        <v>5.6929999999999996</v>
      </c>
      <c r="I347" s="166"/>
      <c r="J347" s="167">
        <f>ROUND(I347*H347,2)</f>
        <v>0</v>
      </c>
      <c r="K347" s="163" t="s">
        <v>183</v>
      </c>
      <c r="L347" s="168"/>
      <c r="M347" s="169" t="s">
        <v>3</v>
      </c>
      <c r="N347" s="170" t="s">
        <v>43</v>
      </c>
      <c r="P347" s="141">
        <f>O347*H347</f>
        <v>0</v>
      </c>
      <c r="Q347" s="141">
        <v>1.8409999999999999E-2</v>
      </c>
      <c r="R347" s="141">
        <f>Q347*H347</f>
        <v>0.10480812999999999</v>
      </c>
      <c r="S347" s="141">
        <v>0</v>
      </c>
      <c r="T347" s="142">
        <f>S347*H347</f>
        <v>0</v>
      </c>
      <c r="AR347" s="143" t="s">
        <v>388</v>
      </c>
      <c r="AT347" s="143" t="s">
        <v>275</v>
      </c>
      <c r="AU347" s="143" t="s">
        <v>82</v>
      </c>
      <c r="AY347" s="17" t="s">
        <v>144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80</v>
      </c>
      <c r="BK347" s="144">
        <f>ROUND(I347*H347,2)</f>
        <v>0</v>
      </c>
      <c r="BL347" s="17" t="s">
        <v>302</v>
      </c>
      <c r="BM347" s="143" t="s">
        <v>756</v>
      </c>
    </row>
    <row r="348" spans="2:65" s="12" customFormat="1">
      <c r="B348" s="154"/>
      <c r="D348" s="149" t="s">
        <v>218</v>
      </c>
      <c r="F348" s="156" t="s">
        <v>757</v>
      </c>
      <c r="H348" s="157">
        <v>5.6929999999999996</v>
      </c>
      <c r="I348" s="158"/>
      <c r="L348" s="154"/>
      <c r="M348" s="159"/>
      <c r="T348" s="160"/>
      <c r="AT348" s="155" t="s">
        <v>218</v>
      </c>
      <c r="AU348" s="155" t="s">
        <v>82</v>
      </c>
      <c r="AV348" s="12" t="s">
        <v>82</v>
      </c>
      <c r="AW348" s="12" t="s">
        <v>4</v>
      </c>
      <c r="AX348" s="12" t="s">
        <v>80</v>
      </c>
      <c r="AY348" s="155" t="s">
        <v>144</v>
      </c>
    </row>
    <row r="349" spans="2:65" s="1" customFormat="1" ht="24.2" customHeight="1">
      <c r="B349" s="131"/>
      <c r="C349" s="132" t="s">
        <v>758</v>
      </c>
      <c r="D349" s="132" t="s">
        <v>147</v>
      </c>
      <c r="E349" s="133" t="s">
        <v>759</v>
      </c>
      <c r="F349" s="134" t="s">
        <v>760</v>
      </c>
      <c r="G349" s="135" t="s">
        <v>327</v>
      </c>
      <c r="H349" s="136">
        <v>2</v>
      </c>
      <c r="I349" s="137"/>
      <c r="J349" s="138">
        <f>ROUND(I349*H349,2)</f>
        <v>0</v>
      </c>
      <c r="K349" s="134" t="s">
        <v>183</v>
      </c>
      <c r="L349" s="32"/>
      <c r="M349" s="139" t="s">
        <v>3</v>
      </c>
      <c r="N349" s="140" t="s">
        <v>43</v>
      </c>
      <c r="P349" s="141">
        <f>O349*H349</f>
        <v>0</v>
      </c>
      <c r="Q349" s="141">
        <v>6.11E-3</v>
      </c>
      <c r="R349" s="141">
        <f>Q349*H349</f>
        <v>1.222E-2</v>
      </c>
      <c r="S349" s="141">
        <v>0</v>
      </c>
      <c r="T349" s="142">
        <f>S349*H349</f>
        <v>0</v>
      </c>
      <c r="AR349" s="143" t="s">
        <v>302</v>
      </c>
      <c r="AT349" s="143" t="s">
        <v>147</v>
      </c>
      <c r="AU349" s="143" t="s">
        <v>82</v>
      </c>
      <c r="AY349" s="17" t="s">
        <v>144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80</v>
      </c>
      <c r="BK349" s="144">
        <f>ROUND(I349*H349,2)</f>
        <v>0</v>
      </c>
      <c r="BL349" s="17" t="s">
        <v>302</v>
      </c>
      <c r="BM349" s="143" t="s">
        <v>761</v>
      </c>
    </row>
    <row r="350" spans="2:65" s="1" customFormat="1">
      <c r="B350" s="32"/>
      <c r="D350" s="145" t="s">
        <v>185</v>
      </c>
      <c r="F350" s="146" t="s">
        <v>762</v>
      </c>
      <c r="I350" s="147"/>
      <c r="L350" s="32"/>
      <c r="M350" s="148"/>
      <c r="T350" s="53"/>
      <c r="AT350" s="17" t="s">
        <v>185</v>
      </c>
      <c r="AU350" s="17" t="s">
        <v>82</v>
      </c>
    </row>
    <row r="351" spans="2:65" s="1" customFormat="1" ht="16.5" customHeight="1">
      <c r="B351" s="131"/>
      <c r="C351" s="161" t="s">
        <v>763</v>
      </c>
      <c r="D351" s="161" t="s">
        <v>275</v>
      </c>
      <c r="E351" s="162" t="s">
        <v>764</v>
      </c>
      <c r="F351" s="163" t="s">
        <v>765</v>
      </c>
      <c r="G351" s="164" t="s">
        <v>327</v>
      </c>
      <c r="H351" s="165">
        <v>2.1</v>
      </c>
      <c r="I351" s="166"/>
      <c r="J351" s="167">
        <f>ROUND(I351*H351,2)</f>
        <v>0</v>
      </c>
      <c r="K351" s="163" t="s">
        <v>183</v>
      </c>
      <c r="L351" s="168"/>
      <c r="M351" s="169" t="s">
        <v>3</v>
      </c>
      <c r="N351" s="170" t="s">
        <v>43</v>
      </c>
      <c r="P351" s="141">
        <f>O351*H351</f>
        <v>0</v>
      </c>
      <c r="Q351" s="141">
        <v>1.2E-4</v>
      </c>
      <c r="R351" s="141">
        <f>Q351*H351</f>
        <v>2.52E-4</v>
      </c>
      <c r="S351" s="141">
        <v>0</v>
      </c>
      <c r="T351" s="142">
        <f>S351*H351</f>
        <v>0</v>
      </c>
      <c r="AR351" s="143" t="s">
        <v>388</v>
      </c>
      <c r="AT351" s="143" t="s">
        <v>275</v>
      </c>
      <c r="AU351" s="143" t="s">
        <v>82</v>
      </c>
      <c r="AY351" s="17" t="s">
        <v>144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80</v>
      </c>
      <c r="BK351" s="144">
        <f>ROUND(I351*H351,2)</f>
        <v>0</v>
      </c>
      <c r="BL351" s="17" t="s">
        <v>302</v>
      </c>
      <c r="BM351" s="143" t="s">
        <v>766</v>
      </c>
    </row>
    <row r="352" spans="2:65" s="12" customFormat="1">
      <c r="B352" s="154"/>
      <c r="D352" s="149" t="s">
        <v>218</v>
      </c>
      <c r="E352" s="155" t="s">
        <v>3</v>
      </c>
      <c r="F352" s="156" t="s">
        <v>767</v>
      </c>
      <c r="H352" s="157">
        <v>2</v>
      </c>
      <c r="I352" s="158"/>
      <c r="L352" s="154"/>
      <c r="M352" s="159"/>
      <c r="T352" s="160"/>
      <c r="AT352" s="155" t="s">
        <v>218</v>
      </c>
      <c r="AU352" s="155" t="s">
        <v>82</v>
      </c>
      <c r="AV352" s="12" t="s">
        <v>82</v>
      </c>
      <c r="AW352" s="12" t="s">
        <v>34</v>
      </c>
      <c r="AX352" s="12" t="s">
        <v>80</v>
      </c>
      <c r="AY352" s="155" t="s">
        <v>144</v>
      </c>
    </row>
    <row r="353" spans="2:65" s="12" customFormat="1">
      <c r="B353" s="154"/>
      <c r="D353" s="149" t="s">
        <v>218</v>
      </c>
      <c r="F353" s="156" t="s">
        <v>768</v>
      </c>
      <c r="H353" s="157">
        <v>2.1</v>
      </c>
      <c r="I353" s="158"/>
      <c r="L353" s="154"/>
      <c r="M353" s="159"/>
      <c r="T353" s="160"/>
      <c r="AT353" s="155" t="s">
        <v>218</v>
      </c>
      <c r="AU353" s="155" t="s">
        <v>82</v>
      </c>
      <c r="AV353" s="12" t="s">
        <v>82</v>
      </c>
      <c r="AW353" s="12" t="s">
        <v>4</v>
      </c>
      <c r="AX353" s="12" t="s">
        <v>80</v>
      </c>
      <c r="AY353" s="155" t="s">
        <v>144</v>
      </c>
    </row>
    <row r="354" spans="2:65" s="1" customFormat="1" ht="55.5" customHeight="1">
      <c r="B354" s="131"/>
      <c r="C354" s="132" t="s">
        <v>769</v>
      </c>
      <c r="D354" s="132" t="s">
        <v>147</v>
      </c>
      <c r="E354" s="133" t="s">
        <v>770</v>
      </c>
      <c r="F354" s="134" t="s">
        <v>771</v>
      </c>
      <c r="G354" s="135" t="s">
        <v>222</v>
      </c>
      <c r="H354" s="136">
        <v>0.156</v>
      </c>
      <c r="I354" s="137"/>
      <c r="J354" s="138">
        <f>ROUND(I354*H354,2)</f>
        <v>0</v>
      </c>
      <c r="K354" s="134" t="s">
        <v>183</v>
      </c>
      <c r="L354" s="32"/>
      <c r="M354" s="139" t="s">
        <v>3</v>
      </c>
      <c r="N354" s="140" t="s">
        <v>43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302</v>
      </c>
      <c r="AT354" s="143" t="s">
        <v>147</v>
      </c>
      <c r="AU354" s="143" t="s">
        <v>82</v>
      </c>
      <c r="AY354" s="17" t="s">
        <v>144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80</v>
      </c>
      <c r="BK354" s="144">
        <f>ROUND(I354*H354,2)</f>
        <v>0</v>
      </c>
      <c r="BL354" s="17" t="s">
        <v>302</v>
      </c>
      <c r="BM354" s="143" t="s">
        <v>772</v>
      </c>
    </row>
    <row r="355" spans="2:65" s="1" customFormat="1">
      <c r="B355" s="32"/>
      <c r="D355" s="145" t="s">
        <v>185</v>
      </c>
      <c r="F355" s="146" t="s">
        <v>773</v>
      </c>
      <c r="I355" s="147"/>
      <c r="L355" s="32"/>
      <c r="M355" s="148"/>
      <c r="T355" s="53"/>
      <c r="AT355" s="17" t="s">
        <v>185</v>
      </c>
      <c r="AU355" s="17" t="s">
        <v>82</v>
      </c>
    </row>
    <row r="356" spans="2:65" s="11" customFormat="1" ht="22.9" customHeight="1">
      <c r="B356" s="119"/>
      <c r="D356" s="120" t="s">
        <v>71</v>
      </c>
      <c r="E356" s="129" t="s">
        <v>774</v>
      </c>
      <c r="F356" s="129" t="s">
        <v>775</v>
      </c>
      <c r="I356" s="122"/>
      <c r="J356" s="130">
        <f>BK356</f>
        <v>0</v>
      </c>
      <c r="L356" s="119"/>
      <c r="M356" s="124"/>
      <c r="P356" s="125">
        <f>SUM(P357:P365)</f>
        <v>0</v>
      </c>
      <c r="R356" s="125">
        <f>SUM(R357:R365)</f>
        <v>13.728599999999998</v>
      </c>
      <c r="T356" s="126">
        <f>SUM(T357:T365)</f>
        <v>0</v>
      </c>
      <c r="AR356" s="120" t="s">
        <v>82</v>
      </c>
      <c r="AT356" s="127" t="s">
        <v>71</v>
      </c>
      <c r="AU356" s="127" t="s">
        <v>80</v>
      </c>
      <c r="AY356" s="120" t="s">
        <v>144</v>
      </c>
      <c r="BK356" s="128">
        <f>SUM(BK357:BK365)</f>
        <v>0</v>
      </c>
    </row>
    <row r="357" spans="2:65" s="1" customFormat="1" ht="24.2" customHeight="1">
      <c r="B357" s="131"/>
      <c r="C357" s="132" t="s">
        <v>776</v>
      </c>
      <c r="D357" s="132" t="s">
        <v>147</v>
      </c>
      <c r="E357" s="133" t="s">
        <v>777</v>
      </c>
      <c r="F357" s="134" t="s">
        <v>778</v>
      </c>
      <c r="G357" s="135" t="s">
        <v>215</v>
      </c>
      <c r="H357" s="136">
        <v>1044</v>
      </c>
      <c r="I357" s="137"/>
      <c r="J357" s="138">
        <f>ROUND(I357*H357,2)</f>
        <v>0</v>
      </c>
      <c r="K357" s="134" t="s">
        <v>183</v>
      </c>
      <c r="L357" s="32"/>
      <c r="M357" s="139" t="s">
        <v>3</v>
      </c>
      <c r="N357" s="140" t="s">
        <v>43</v>
      </c>
      <c r="P357" s="141">
        <f>O357*H357</f>
        <v>0</v>
      </c>
      <c r="Q357" s="141">
        <v>5.5000000000000003E-4</v>
      </c>
      <c r="R357" s="141">
        <f>Q357*H357</f>
        <v>0.57420000000000004</v>
      </c>
      <c r="S357" s="141">
        <v>0</v>
      </c>
      <c r="T357" s="142">
        <f>S357*H357</f>
        <v>0</v>
      </c>
      <c r="AR357" s="143" t="s">
        <v>302</v>
      </c>
      <c r="AT357" s="143" t="s">
        <v>147</v>
      </c>
      <c r="AU357" s="143" t="s">
        <v>82</v>
      </c>
      <c r="AY357" s="17" t="s">
        <v>144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80</v>
      </c>
      <c r="BK357" s="144">
        <f>ROUND(I357*H357,2)</f>
        <v>0</v>
      </c>
      <c r="BL357" s="17" t="s">
        <v>302</v>
      </c>
      <c r="BM357" s="143" t="s">
        <v>779</v>
      </c>
    </row>
    <row r="358" spans="2:65" s="1" customFormat="1">
      <c r="B358" s="32"/>
      <c r="D358" s="145" t="s">
        <v>185</v>
      </c>
      <c r="F358" s="146" t="s">
        <v>780</v>
      </c>
      <c r="I358" s="147"/>
      <c r="L358" s="32"/>
      <c r="M358" s="148"/>
      <c r="T358" s="53"/>
      <c r="AT358" s="17" t="s">
        <v>185</v>
      </c>
      <c r="AU358" s="17" t="s">
        <v>82</v>
      </c>
    </row>
    <row r="359" spans="2:65" s="1" customFormat="1" ht="33" customHeight="1">
      <c r="B359" s="131"/>
      <c r="C359" s="132" t="s">
        <v>781</v>
      </c>
      <c r="D359" s="132" t="s">
        <v>147</v>
      </c>
      <c r="E359" s="133" t="s">
        <v>782</v>
      </c>
      <c r="F359" s="134" t="s">
        <v>783</v>
      </c>
      <c r="G359" s="135" t="s">
        <v>215</v>
      </c>
      <c r="H359" s="136">
        <v>1044</v>
      </c>
      <c r="I359" s="137"/>
      <c r="J359" s="138">
        <f>ROUND(I359*H359,2)</f>
        <v>0</v>
      </c>
      <c r="K359" s="134" t="s">
        <v>183</v>
      </c>
      <c r="L359" s="32"/>
      <c r="M359" s="139" t="s">
        <v>3</v>
      </c>
      <c r="N359" s="140" t="s">
        <v>43</v>
      </c>
      <c r="P359" s="141">
        <f>O359*H359</f>
        <v>0</v>
      </c>
      <c r="Q359" s="141">
        <v>8.9999999999999993E-3</v>
      </c>
      <c r="R359" s="141">
        <f>Q359*H359</f>
        <v>9.395999999999999</v>
      </c>
      <c r="S359" s="141">
        <v>0</v>
      </c>
      <c r="T359" s="142">
        <f>S359*H359</f>
        <v>0</v>
      </c>
      <c r="AR359" s="143" t="s">
        <v>302</v>
      </c>
      <c r="AT359" s="143" t="s">
        <v>147</v>
      </c>
      <c r="AU359" s="143" t="s">
        <v>82</v>
      </c>
      <c r="AY359" s="17" t="s">
        <v>144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80</v>
      </c>
      <c r="BK359" s="144">
        <f>ROUND(I359*H359,2)</f>
        <v>0</v>
      </c>
      <c r="BL359" s="17" t="s">
        <v>302</v>
      </c>
      <c r="BM359" s="143" t="s">
        <v>784</v>
      </c>
    </row>
    <row r="360" spans="2:65" s="1" customFormat="1">
      <c r="B360" s="32"/>
      <c r="D360" s="145" t="s">
        <v>185</v>
      </c>
      <c r="F360" s="146" t="s">
        <v>785</v>
      </c>
      <c r="I360" s="147"/>
      <c r="L360" s="32"/>
      <c r="M360" s="148"/>
      <c r="T360" s="53"/>
      <c r="AT360" s="17" t="s">
        <v>185</v>
      </c>
      <c r="AU360" s="17" t="s">
        <v>82</v>
      </c>
    </row>
    <row r="361" spans="2:65" s="1" customFormat="1" ht="44.25" customHeight="1">
      <c r="B361" s="131"/>
      <c r="C361" s="132" t="s">
        <v>786</v>
      </c>
      <c r="D361" s="132" t="s">
        <v>147</v>
      </c>
      <c r="E361" s="133" t="s">
        <v>787</v>
      </c>
      <c r="F361" s="134" t="s">
        <v>788</v>
      </c>
      <c r="G361" s="135" t="s">
        <v>215</v>
      </c>
      <c r="H361" s="136">
        <v>2088</v>
      </c>
      <c r="I361" s="137"/>
      <c r="J361" s="138">
        <f>ROUND(I361*H361,2)</f>
        <v>0</v>
      </c>
      <c r="K361" s="134" t="s">
        <v>183</v>
      </c>
      <c r="L361" s="32"/>
      <c r="M361" s="139" t="s">
        <v>3</v>
      </c>
      <c r="N361" s="140" t="s">
        <v>43</v>
      </c>
      <c r="P361" s="141">
        <f>O361*H361</f>
        <v>0</v>
      </c>
      <c r="Q361" s="141">
        <v>1.8E-3</v>
      </c>
      <c r="R361" s="141">
        <f>Q361*H361</f>
        <v>3.7584</v>
      </c>
      <c r="S361" s="141">
        <v>0</v>
      </c>
      <c r="T361" s="142">
        <f>S361*H361</f>
        <v>0</v>
      </c>
      <c r="AR361" s="143" t="s">
        <v>302</v>
      </c>
      <c r="AT361" s="143" t="s">
        <v>147</v>
      </c>
      <c r="AU361" s="143" t="s">
        <v>82</v>
      </c>
      <c r="AY361" s="17" t="s">
        <v>144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80</v>
      </c>
      <c r="BK361" s="144">
        <f>ROUND(I361*H361,2)</f>
        <v>0</v>
      </c>
      <c r="BL361" s="17" t="s">
        <v>302</v>
      </c>
      <c r="BM361" s="143" t="s">
        <v>789</v>
      </c>
    </row>
    <row r="362" spans="2:65" s="1" customFormat="1">
      <c r="B362" s="32"/>
      <c r="D362" s="145" t="s">
        <v>185</v>
      </c>
      <c r="F362" s="146" t="s">
        <v>790</v>
      </c>
      <c r="I362" s="147"/>
      <c r="L362" s="32"/>
      <c r="M362" s="148"/>
      <c r="T362" s="53"/>
      <c r="AT362" s="17" t="s">
        <v>185</v>
      </c>
      <c r="AU362" s="17" t="s">
        <v>82</v>
      </c>
    </row>
    <row r="363" spans="2:65" s="12" customFormat="1">
      <c r="B363" s="154"/>
      <c r="D363" s="149" t="s">
        <v>218</v>
      </c>
      <c r="F363" s="156" t="s">
        <v>791</v>
      </c>
      <c r="H363" s="157">
        <v>2088</v>
      </c>
      <c r="I363" s="158"/>
      <c r="L363" s="154"/>
      <c r="M363" s="159"/>
      <c r="T363" s="160"/>
      <c r="AT363" s="155" t="s">
        <v>218</v>
      </c>
      <c r="AU363" s="155" t="s">
        <v>82</v>
      </c>
      <c r="AV363" s="12" t="s">
        <v>82</v>
      </c>
      <c r="AW363" s="12" t="s">
        <v>4</v>
      </c>
      <c r="AX363" s="12" t="s">
        <v>80</v>
      </c>
      <c r="AY363" s="155" t="s">
        <v>144</v>
      </c>
    </row>
    <row r="364" spans="2:65" s="1" customFormat="1" ht="49.15" customHeight="1">
      <c r="B364" s="131"/>
      <c r="C364" s="132" t="s">
        <v>792</v>
      </c>
      <c r="D364" s="132" t="s">
        <v>147</v>
      </c>
      <c r="E364" s="133" t="s">
        <v>793</v>
      </c>
      <c r="F364" s="134" t="s">
        <v>794</v>
      </c>
      <c r="G364" s="135" t="s">
        <v>222</v>
      </c>
      <c r="H364" s="136">
        <v>13.728999999999999</v>
      </c>
      <c r="I364" s="137"/>
      <c r="J364" s="138">
        <f>ROUND(I364*H364,2)</f>
        <v>0</v>
      </c>
      <c r="K364" s="134" t="s">
        <v>183</v>
      </c>
      <c r="L364" s="32"/>
      <c r="M364" s="139" t="s">
        <v>3</v>
      </c>
      <c r="N364" s="140" t="s">
        <v>43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302</v>
      </c>
      <c r="AT364" s="143" t="s">
        <v>147</v>
      </c>
      <c r="AU364" s="143" t="s">
        <v>82</v>
      </c>
      <c r="AY364" s="17" t="s">
        <v>144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80</v>
      </c>
      <c r="BK364" s="144">
        <f>ROUND(I364*H364,2)</f>
        <v>0</v>
      </c>
      <c r="BL364" s="17" t="s">
        <v>302</v>
      </c>
      <c r="BM364" s="143" t="s">
        <v>795</v>
      </c>
    </row>
    <row r="365" spans="2:65" s="1" customFormat="1">
      <c r="B365" s="32"/>
      <c r="D365" s="145" t="s">
        <v>185</v>
      </c>
      <c r="F365" s="146" t="s">
        <v>796</v>
      </c>
      <c r="I365" s="147"/>
      <c r="L365" s="32"/>
      <c r="M365" s="148"/>
      <c r="T365" s="53"/>
      <c r="AT365" s="17" t="s">
        <v>185</v>
      </c>
      <c r="AU365" s="17" t="s">
        <v>82</v>
      </c>
    </row>
    <row r="366" spans="2:65" s="11" customFormat="1" ht="22.9" customHeight="1">
      <c r="B366" s="119"/>
      <c r="D366" s="120" t="s">
        <v>71</v>
      </c>
      <c r="E366" s="129" t="s">
        <v>797</v>
      </c>
      <c r="F366" s="129" t="s">
        <v>798</v>
      </c>
      <c r="I366" s="122"/>
      <c r="J366" s="130">
        <f>BK366</f>
        <v>0</v>
      </c>
      <c r="L366" s="119"/>
      <c r="M366" s="124"/>
      <c r="P366" s="125">
        <f>P367+P377</f>
        <v>0</v>
      </c>
      <c r="R366" s="125">
        <f>R367+R377</f>
        <v>0.68374380000000001</v>
      </c>
      <c r="T366" s="126">
        <f>T367+T377</f>
        <v>0</v>
      </c>
      <c r="AR366" s="120" t="s">
        <v>82</v>
      </c>
      <c r="AT366" s="127" t="s">
        <v>71</v>
      </c>
      <c r="AU366" s="127" t="s">
        <v>80</v>
      </c>
      <c r="AY366" s="120" t="s">
        <v>144</v>
      </c>
      <c r="BK366" s="128">
        <f>BK367+BK377</f>
        <v>0</v>
      </c>
    </row>
    <row r="367" spans="2:65" s="11" customFormat="1" ht="20.85" customHeight="1">
      <c r="B367" s="119"/>
      <c r="D367" s="120" t="s">
        <v>71</v>
      </c>
      <c r="E367" s="129" t="s">
        <v>799</v>
      </c>
      <c r="F367" s="129" t="s">
        <v>800</v>
      </c>
      <c r="I367" s="122"/>
      <c r="J367" s="130">
        <f>BK367</f>
        <v>0</v>
      </c>
      <c r="L367" s="119"/>
      <c r="M367" s="124"/>
      <c r="P367" s="125">
        <f>SUM(P368:P376)</f>
        <v>0</v>
      </c>
      <c r="R367" s="125">
        <f>SUM(R368:R376)</f>
        <v>1.2375000000000001E-2</v>
      </c>
      <c r="T367" s="126">
        <f>SUM(T368:T376)</f>
        <v>0</v>
      </c>
      <c r="AR367" s="120" t="s">
        <v>80</v>
      </c>
      <c r="AT367" s="127" t="s">
        <v>71</v>
      </c>
      <c r="AU367" s="127" t="s">
        <v>82</v>
      </c>
      <c r="AY367" s="120" t="s">
        <v>144</v>
      </c>
      <c r="BK367" s="128">
        <f>SUM(BK368:BK376)</f>
        <v>0</v>
      </c>
    </row>
    <row r="368" spans="2:65" s="1" customFormat="1" ht="37.9" customHeight="1">
      <c r="B368" s="131"/>
      <c r="C368" s="132" t="s">
        <v>801</v>
      </c>
      <c r="D368" s="132" t="s">
        <v>147</v>
      </c>
      <c r="E368" s="133" t="s">
        <v>802</v>
      </c>
      <c r="F368" s="134" t="s">
        <v>803</v>
      </c>
      <c r="G368" s="135" t="s">
        <v>215</v>
      </c>
      <c r="H368" s="136">
        <v>27.5</v>
      </c>
      <c r="I368" s="137"/>
      <c r="J368" s="138">
        <f>ROUND(I368*H368,2)</f>
        <v>0</v>
      </c>
      <c r="K368" s="134" t="s">
        <v>183</v>
      </c>
      <c r="L368" s="32"/>
      <c r="M368" s="139" t="s">
        <v>3</v>
      </c>
      <c r="N368" s="140" t="s">
        <v>43</v>
      </c>
      <c r="P368" s="141">
        <f>O368*H368</f>
        <v>0</v>
      </c>
      <c r="Q368" s="141">
        <v>6.9999999999999994E-5</v>
      </c>
      <c r="R368" s="141">
        <f>Q368*H368</f>
        <v>1.9249999999999998E-3</v>
      </c>
      <c r="S368" s="141">
        <v>0</v>
      </c>
      <c r="T368" s="142">
        <f>S368*H368</f>
        <v>0</v>
      </c>
      <c r="AR368" s="143" t="s">
        <v>302</v>
      </c>
      <c r="AT368" s="143" t="s">
        <v>147</v>
      </c>
      <c r="AU368" s="143" t="s">
        <v>95</v>
      </c>
      <c r="AY368" s="17" t="s">
        <v>144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80</v>
      </c>
      <c r="BK368" s="144">
        <f>ROUND(I368*H368,2)</f>
        <v>0</v>
      </c>
      <c r="BL368" s="17" t="s">
        <v>302</v>
      </c>
      <c r="BM368" s="143" t="s">
        <v>804</v>
      </c>
    </row>
    <row r="369" spans="2:65" s="1" customFormat="1">
      <c r="B369" s="32"/>
      <c r="D369" s="145" t="s">
        <v>185</v>
      </c>
      <c r="F369" s="146" t="s">
        <v>805</v>
      </c>
      <c r="I369" s="147"/>
      <c r="L369" s="32"/>
      <c r="M369" s="148"/>
      <c r="T369" s="53"/>
      <c r="AT369" s="17" t="s">
        <v>185</v>
      </c>
      <c r="AU369" s="17" t="s">
        <v>95</v>
      </c>
    </row>
    <row r="370" spans="2:65" s="12" customFormat="1">
      <c r="B370" s="154"/>
      <c r="D370" s="149" t="s">
        <v>218</v>
      </c>
      <c r="E370" s="155" t="s">
        <v>3</v>
      </c>
      <c r="F370" s="156" t="s">
        <v>806</v>
      </c>
      <c r="H370" s="157">
        <v>27.5</v>
      </c>
      <c r="I370" s="158"/>
      <c r="L370" s="154"/>
      <c r="M370" s="159"/>
      <c r="T370" s="160"/>
      <c r="AT370" s="155" t="s">
        <v>218</v>
      </c>
      <c r="AU370" s="155" t="s">
        <v>95</v>
      </c>
      <c r="AV370" s="12" t="s">
        <v>82</v>
      </c>
      <c r="AW370" s="12" t="s">
        <v>34</v>
      </c>
      <c r="AX370" s="12" t="s">
        <v>80</v>
      </c>
      <c r="AY370" s="155" t="s">
        <v>144</v>
      </c>
    </row>
    <row r="371" spans="2:65" s="1" customFormat="1" ht="24.2" customHeight="1">
      <c r="B371" s="131"/>
      <c r="C371" s="132" t="s">
        <v>807</v>
      </c>
      <c r="D371" s="132" t="s">
        <v>147</v>
      </c>
      <c r="E371" s="133" t="s">
        <v>808</v>
      </c>
      <c r="F371" s="134" t="s">
        <v>809</v>
      </c>
      <c r="G371" s="135" t="s">
        <v>215</v>
      </c>
      <c r="H371" s="136">
        <v>27.5</v>
      </c>
      <c r="I371" s="137"/>
      <c r="J371" s="138">
        <f>ROUND(I371*H371,2)</f>
        <v>0</v>
      </c>
      <c r="K371" s="134" t="s">
        <v>183</v>
      </c>
      <c r="L371" s="32"/>
      <c r="M371" s="139" t="s">
        <v>3</v>
      </c>
      <c r="N371" s="140" t="s">
        <v>43</v>
      </c>
      <c r="P371" s="141">
        <f>O371*H371</f>
        <v>0</v>
      </c>
      <c r="Q371" s="141">
        <v>1.3999999999999999E-4</v>
      </c>
      <c r="R371" s="141">
        <f>Q371*H371</f>
        <v>3.8499999999999997E-3</v>
      </c>
      <c r="S371" s="141">
        <v>0</v>
      </c>
      <c r="T371" s="142">
        <f>S371*H371</f>
        <v>0</v>
      </c>
      <c r="AR371" s="143" t="s">
        <v>302</v>
      </c>
      <c r="AT371" s="143" t="s">
        <v>147</v>
      </c>
      <c r="AU371" s="143" t="s">
        <v>95</v>
      </c>
      <c r="AY371" s="17" t="s">
        <v>144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80</v>
      </c>
      <c r="BK371" s="144">
        <f>ROUND(I371*H371,2)</f>
        <v>0</v>
      </c>
      <c r="BL371" s="17" t="s">
        <v>302</v>
      </c>
      <c r="BM371" s="143" t="s">
        <v>810</v>
      </c>
    </row>
    <row r="372" spans="2:65" s="1" customFormat="1">
      <c r="B372" s="32"/>
      <c r="D372" s="145" t="s">
        <v>185</v>
      </c>
      <c r="F372" s="146" t="s">
        <v>811</v>
      </c>
      <c r="I372" s="147"/>
      <c r="L372" s="32"/>
      <c r="M372" s="148"/>
      <c r="T372" s="53"/>
      <c r="AT372" s="17" t="s">
        <v>185</v>
      </c>
      <c r="AU372" s="17" t="s">
        <v>95</v>
      </c>
    </row>
    <row r="373" spans="2:65" s="1" customFormat="1" ht="24.2" customHeight="1">
      <c r="B373" s="131"/>
      <c r="C373" s="132" t="s">
        <v>812</v>
      </c>
      <c r="D373" s="132" t="s">
        <v>147</v>
      </c>
      <c r="E373" s="133" t="s">
        <v>813</v>
      </c>
      <c r="F373" s="134" t="s">
        <v>814</v>
      </c>
      <c r="G373" s="135" t="s">
        <v>215</v>
      </c>
      <c r="H373" s="136">
        <v>27.5</v>
      </c>
      <c r="I373" s="137"/>
      <c r="J373" s="138">
        <f>ROUND(I373*H373,2)</f>
        <v>0</v>
      </c>
      <c r="K373" s="134" t="s">
        <v>183</v>
      </c>
      <c r="L373" s="32"/>
      <c r="M373" s="139" t="s">
        <v>3</v>
      </c>
      <c r="N373" s="140" t="s">
        <v>43</v>
      </c>
      <c r="P373" s="141">
        <f>O373*H373</f>
        <v>0</v>
      </c>
      <c r="Q373" s="141">
        <v>1.2E-4</v>
      </c>
      <c r="R373" s="141">
        <f>Q373*H373</f>
        <v>3.3E-3</v>
      </c>
      <c r="S373" s="141">
        <v>0</v>
      </c>
      <c r="T373" s="142">
        <f>S373*H373</f>
        <v>0</v>
      </c>
      <c r="AR373" s="143" t="s">
        <v>302</v>
      </c>
      <c r="AT373" s="143" t="s">
        <v>147</v>
      </c>
      <c r="AU373" s="143" t="s">
        <v>95</v>
      </c>
      <c r="AY373" s="17" t="s">
        <v>144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80</v>
      </c>
      <c r="BK373" s="144">
        <f>ROUND(I373*H373,2)</f>
        <v>0</v>
      </c>
      <c r="BL373" s="17" t="s">
        <v>302</v>
      </c>
      <c r="BM373" s="143" t="s">
        <v>815</v>
      </c>
    </row>
    <row r="374" spans="2:65" s="1" customFormat="1">
      <c r="B374" s="32"/>
      <c r="D374" s="145" t="s">
        <v>185</v>
      </c>
      <c r="F374" s="146" t="s">
        <v>816</v>
      </c>
      <c r="I374" s="147"/>
      <c r="L374" s="32"/>
      <c r="M374" s="148"/>
      <c r="T374" s="53"/>
      <c r="AT374" s="17" t="s">
        <v>185</v>
      </c>
      <c r="AU374" s="17" t="s">
        <v>95</v>
      </c>
    </row>
    <row r="375" spans="2:65" s="1" customFormat="1" ht="24.2" customHeight="1">
      <c r="B375" s="131"/>
      <c r="C375" s="132" t="s">
        <v>817</v>
      </c>
      <c r="D375" s="132" t="s">
        <v>147</v>
      </c>
      <c r="E375" s="133" t="s">
        <v>818</v>
      </c>
      <c r="F375" s="134" t="s">
        <v>819</v>
      </c>
      <c r="G375" s="135" t="s">
        <v>215</v>
      </c>
      <c r="H375" s="136">
        <v>27.5</v>
      </c>
      <c r="I375" s="137"/>
      <c r="J375" s="138">
        <f>ROUND(I375*H375,2)</f>
        <v>0</v>
      </c>
      <c r="K375" s="134" t="s">
        <v>183</v>
      </c>
      <c r="L375" s="32"/>
      <c r="M375" s="139" t="s">
        <v>3</v>
      </c>
      <c r="N375" s="140" t="s">
        <v>43</v>
      </c>
      <c r="P375" s="141">
        <f>O375*H375</f>
        <v>0</v>
      </c>
      <c r="Q375" s="141">
        <v>1.2E-4</v>
      </c>
      <c r="R375" s="141">
        <f>Q375*H375</f>
        <v>3.3E-3</v>
      </c>
      <c r="S375" s="141">
        <v>0</v>
      </c>
      <c r="T375" s="142">
        <f>S375*H375</f>
        <v>0</v>
      </c>
      <c r="AR375" s="143" t="s">
        <v>302</v>
      </c>
      <c r="AT375" s="143" t="s">
        <v>147</v>
      </c>
      <c r="AU375" s="143" t="s">
        <v>95</v>
      </c>
      <c r="AY375" s="17" t="s">
        <v>144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80</v>
      </c>
      <c r="BK375" s="144">
        <f>ROUND(I375*H375,2)</f>
        <v>0</v>
      </c>
      <c r="BL375" s="17" t="s">
        <v>302</v>
      </c>
      <c r="BM375" s="143" t="s">
        <v>820</v>
      </c>
    </row>
    <row r="376" spans="2:65" s="1" customFormat="1">
      <c r="B376" s="32"/>
      <c r="D376" s="145" t="s">
        <v>185</v>
      </c>
      <c r="F376" s="146" t="s">
        <v>821</v>
      </c>
      <c r="I376" s="147"/>
      <c r="L376" s="32"/>
      <c r="M376" s="148"/>
      <c r="T376" s="53"/>
      <c r="AT376" s="17" t="s">
        <v>185</v>
      </c>
      <c r="AU376" s="17" t="s">
        <v>95</v>
      </c>
    </row>
    <row r="377" spans="2:65" s="11" customFormat="1" ht="20.85" customHeight="1">
      <c r="B377" s="119"/>
      <c r="D377" s="120" t="s">
        <v>71</v>
      </c>
      <c r="E377" s="129" t="s">
        <v>822</v>
      </c>
      <c r="F377" s="129" t="s">
        <v>823</v>
      </c>
      <c r="I377" s="122"/>
      <c r="J377" s="130">
        <f>BK377</f>
        <v>0</v>
      </c>
      <c r="L377" s="119"/>
      <c r="M377" s="124"/>
      <c r="P377" s="125">
        <f>SUM(P378:P394)</f>
        <v>0</v>
      </c>
      <c r="R377" s="125">
        <f>SUM(R378:R394)</f>
        <v>0.67136879999999999</v>
      </c>
      <c r="T377" s="126">
        <f>SUM(T378:T394)</f>
        <v>0</v>
      </c>
      <c r="AR377" s="120" t="s">
        <v>80</v>
      </c>
      <c r="AT377" s="127" t="s">
        <v>71</v>
      </c>
      <c r="AU377" s="127" t="s">
        <v>82</v>
      </c>
      <c r="AY377" s="120" t="s">
        <v>144</v>
      </c>
      <c r="BK377" s="128">
        <f>SUM(BK378:BK394)</f>
        <v>0</v>
      </c>
    </row>
    <row r="378" spans="2:65" s="1" customFormat="1" ht="24.2" customHeight="1">
      <c r="B378" s="131"/>
      <c r="C378" s="132" t="s">
        <v>824</v>
      </c>
      <c r="D378" s="132" t="s">
        <v>147</v>
      </c>
      <c r="E378" s="133" t="s">
        <v>825</v>
      </c>
      <c r="F378" s="134" t="s">
        <v>826</v>
      </c>
      <c r="G378" s="135" t="s">
        <v>215</v>
      </c>
      <c r="H378" s="136">
        <v>1044</v>
      </c>
      <c r="I378" s="137"/>
      <c r="J378" s="138">
        <f>ROUND(I378*H378,2)</f>
        <v>0</v>
      </c>
      <c r="K378" s="134" t="s">
        <v>183</v>
      </c>
      <c r="L378" s="32"/>
      <c r="M378" s="139" t="s">
        <v>3</v>
      </c>
      <c r="N378" s="140" t="s">
        <v>43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302</v>
      </c>
      <c r="AT378" s="143" t="s">
        <v>147</v>
      </c>
      <c r="AU378" s="143" t="s">
        <v>95</v>
      </c>
      <c r="AY378" s="17" t="s">
        <v>144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80</v>
      </c>
      <c r="BK378" s="144">
        <f>ROUND(I378*H378,2)</f>
        <v>0</v>
      </c>
      <c r="BL378" s="17" t="s">
        <v>302</v>
      </c>
      <c r="BM378" s="143" t="s">
        <v>827</v>
      </c>
    </row>
    <row r="379" spans="2:65" s="1" customFormat="1">
      <c r="B379" s="32"/>
      <c r="D379" s="145" t="s">
        <v>185</v>
      </c>
      <c r="F379" s="146" t="s">
        <v>828</v>
      </c>
      <c r="I379" s="147"/>
      <c r="L379" s="32"/>
      <c r="M379" s="148"/>
      <c r="T379" s="53"/>
      <c r="AT379" s="17" t="s">
        <v>185</v>
      </c>
      <c r="AU379" s="17" t="s">
        <v>95</v>
      </c>
    </row>
    <row r="380" spans="2:65" s="1" customFormat="1" ht="21.75" customHeight="1">
      <c r="B380" s="131"/>
      <c r="C380" s="132" t="s">
        <v>829</v>
      </c>
      <c r="D380" s="132" t="s">
        <v>147</v>
      </c>
      <c r="E380" s="133" t="s">
        <v>830</v>
      </c>
      <c r="F380" s="134" t="s">
        <v>831</v>
      </c>
      <c r="G380" s="135" t="s">
        <v>215</v>
      </c>
      <c r="H380" s="136">
        <v>1044</v>
      </c>
      <c r="I380" s="137"/>
      <c r="J380" s="138">
        <f>ROUND(I380*H380,2)</f>
        <v>0</v>
      </c>
      <c r="K380" s="134" t="s">
        <v>183</v>
      </c>
      <c r="L380" s="32"/>
      <c r="M380" s="139" t="s">
        <v>3</v>
      </c>
      <c r="N380" s="140" t="s">
        <v>43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302</v>
      </c>
      <c r="AT380" s="143" t="s">
        <v>147</v>
      </c>
      <c r="AU380" s="143" t="s">
        <v>95</v>
      </c>
      <c r="AY380" s="17" t="s">
        <v>144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80</v>
      </c>
      <c r="BK380" s="144">
        <f>ROUND(I380*H380,2)</f>
        <v>0</v>
      </c>
      <c r="BL380" s="17" t="s">
        <v>302</v>
      </c>
      <c r="BM380" s="143" t="s">
        <v>832</v>
      </c>
    </row>
    <row r="381" spans="2:65" s="1" customFormat="1">
      <c r="B381" s="32"/>
      <c r="D381" s="145" t="s">
        <v>185</v>
      </c>
      <c r="F381" s="146" t="s">
        <v>833</v>
      </c>
      <c r="I381" s="147"/>
      <c r="L381" s="32"/>
      <c r="M381" s="148"/>
      <c r="T381" s="53"/>
      <c r="AT381" s="17" t="s">
        <v>185</v>
      </c>
      <c r="AU381" s="17" t="s">
        <v>95</v>
      </c>
    </row>
    <row r="382" spans="2:65" s="1" customFormat="1" ht="55.5" customHeight="1">
      <c r="B382" s="131"/>
      <c r="C382" s="132" t="s">
        <v>834</v>
      </c>
      <c r="D382" s="132" t="s">
        <v>147</v>
      </c>
      <c r="E382" s="133" t="s">
        <v>835</v>
      </c>
      <c r="F382" s="134" t="s">
        <v>836</v>
      </c>
      <c r="G382" s="135" t="s">
        <v>215</v>
      </c>
      <c r="H382" s="136">
        <v>945.8</v>
      </c>
      <c r="I382" s="137"/>
      <c r="J382" s="138">
        <f>ROUND(I382*H382,2)</f>
        <v>0</v>
      </c>
      <c r="K382" s="134" t="s">
        <v>3</v>
      </c>
      <c r="L382" s="32"/>
      <c r="M382" s="139" t="s">
        <v>3</v>
      </c>
      <c r="N382" s="140" t="s">
        <v>43</v>
      </c>
      <c r="P382" s="141">
        <f>O382*H382</f>
        <v>0</v>
      </c>
      <c r="Q382" s="141">
        <v>6.6E-4</v>
      </c>
      <c r="R382" s="141">
        <f>Q382*H382</f>
        <v>0.62422800000000001</v>
      </c>
      <c r="S382" s="141">
        <v>0</v>
      </c>
      <c r="T382" s="142">
        <f>S382*H382</f>
        <v>0</v>
      </c>
      <c r="AR382" s="143" t="s">
        <v>302</v>
      </c>
      <c r="AT382" s="143" t="s">
        <v>147</v>
      </c>
      <c r="AU382" s="143" t="s">
        <v>95</v>
      </c>
      <c r="AY382" s="17" t="s">
        <v>144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80</v>
      </c>
      <c r="BK382" s="144">
        <f>ROUND(I382*H382,2)</f>
        <v>0</v>
      </c>
      <c r="BL382" s="17" t="s">
        <v>302</v>
      </c>
      <c r="BM382" s="143" t="s">
        <v>837</v>
      </c>
    </row>
    <row r="383" spans="2:65" s="12" customFormat="1">
      <c r="B383" s="154"/>
      <c r="D383" s="149" t="s">
        <v>218</v>
      </c>
      <c r="E383" s="155" t="s">
        <v>3</v>
      </c>
      <c r="F383" s="156" t="s">
        <v>838</v>
      </c>
      <c r="H383" s="157">
        <v>945.8</v>
      </c>
      <c r="I383" s="158"/>
      <c r="L383" s="154"/>
      <c r="M383" s="159"/>
      <c r="T383" s="160"/>
      <c r="AT383" s="155" t="s">
        <v>218</v>
      </c>
      <c r="AU383" s="155" t="s">
        <v>95</v>
      </c>
      <c r="AV383" s="12" t="s">
        <v>82</v>
      </c>
      <c r="AW383" s="12" t="s">
        <v>34</v>
      </c>
      <c r="AX383" s="12" t="s">
        <v>80</v>
      </c>
      <c r="AY383" s="155" t="s">
        <v>144</v>
      </c>
    </row>
    <row r="384" spans="2:65" s="1" customFormat="1" ht="62.65" customHeight="1">
      <c r="B384" s="131"/>
      <c r="C384" s="132" t="s">
        <v>839</v>
      </c>
      <c r="D384" s="132" t="s">
        <v>147</v>
      </c>
      <c r="E384" s="133" t="s">
        <v>840</v>
      </c>
      <c r="F384" s="134" t="s">
        <v>841</v>
      </c>
      <c r="G384" s="135" t="s">
        <v>215</v>
      </c>
      <c r="H384" s="136">
        <v>98.21</v>
      </c>
      <c r="I384" s="137"/>
      <c r="J384" s="138">
        <f>ROUND(I384*H384,2)</f>
        <v>0</v>
      </c>
      <c r="K384" s="134" t="s">
        <v>3</v>
      </c>
      <c r="L384" s="32"/>
      <c r="M384" s="139" t="s">
        <v>3</v>
      </c>
      <c r="N384" s="140" t="s">
        <v>43</v>
      </c>
      <c r="P384" s="141">
        <f>O384*H384</f>
        <v>0</v>
      </c>
      <c r="Q384" s="141">
        <v>4.8000000000000001E-4</v>
      </c>
      <c r="R384" s="141">
        <f>Q384*H384</f>
        <v>4.7140799999999997E-2</v>
      </c>
      <c r="S384" s="141">
        <v>0</v>
      </c>
      <c r="T384" s="142">
        <f>S384*H384</f>
        <v>0</v>
      </c>
      <c r="AR384" s="143" t="s">
        <v>302</v>
      </c>
      <c r="AT384" s="143" t="s">
        <v>147</v>
      </c>
      <c r="AU384" s="143" t="s">
        <v>95</v>
      </c>
      <c r="AY384" s="17" t="s">
        <v>144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80</v>
      </c>
      <c r="BK384" s="144">
        <f>ROUND(I384*H384,2)</f>
        <v>0</v>
      </c>
      <c r="BL384" s="17" t="s">
        <v>302</v>
      </c>
      <c r="BM384" s="143" t="s">
        <v>842</v>
      </c>
    </row>
    <row r="385" spans="2:51" s="14" customFormat="1">
      <c r="B385" s="180"/>
      <c r="D385" s="149" t="s">
        <v>218</v>
      </c>
      <c r="E385" s="181" t="s">
        <v>3</v>
      </c>
      <c r="F385" s="182" t="s">
        <v>843</v>
      </c>
      <c r="H385" s="181" t="s">
        <v>3</v>
      </c>
      <c r="I385" s="183"/>
      <c r="L385" s="180"/>
      <c r="M385" s="184"/>
      <c r="T385" s="185"/>
      <c r="AT385" s="181" t="s">
        <v>218</v>
      </c>
      <c r="AU385" s="181" t="s">
        <v>95</v>
      </c>
      <c r="AV385" s="14" t="s">
        <v>80</v>
      </c>
      <c r="AW385" s="14" t="s">
        <v>34</v>
      </c>
      <c r="AX385" s="14" t="s">
        <v>72</v>
      </c>
      <c r="AY385" s="181" t="s">
        <v>144</v>
      </c>
    </row>
    <row r="386" spans="2:51" s="12" customFormat="1">
      <c r="B386" s="154"/>
      <c r="D386" s="149" t="s">
        <v>218</v>
      </c>
      <c r="E386" s="155" t="s">
        <v>3</v>
      </c>
      <c r="F386" s="156" t="s">
        <v>844</v>
      </c>
      <c r="H386" s="157">
        <v>50.6</v>
      </c>
      <c r="I386" s="158"/>
      <c r="L386" s="154"/>
      <c r="M386" s="159"/>
      <c r="T386" s="160"/>
      <c r="AT386" s="155" t="s">
        <v>218</v>
      </c>
      <c r="AU386" s="155" t="s">
        <v>95</v>
      </c>
      <c r="AV386" s="12" t="s">
        <v>82</v>
      </c>
      <c r="AW386" s="12" t="s">
        <v>34</v>
      </c>
      <c r="AX386" s="12" t="s">
        <v>72</v>
      </c>
      <c r="AY386" s="155" t="s">
        <v>144</v>
      </c>
    </row>
    <row r="387" spans="2:51" s="12" customFormat="1">
      <c r="B387" s="154"/>
      <c r="D387" s="149" t="s">
        <v>218</v>
      </c>
      <c r="E387" s="155" t="s">
        <v>3</v>
      </c>
      <c r="F387" s="156" t="s">
        <v>845</v>
      </c>
      <c r="H387" s="157">
        <v>18.100000000000001</v>
      </c>
      <c r="I387" s="158"/>
      <c r="L387" s="154"/>
      <c r="M387" s="159"/>
      <c r="T387" s="160"/>
      <c r="AT387" s="155" t="s">
        <v>218</v>
      </c>
      <c r="AU387" s="155" t="s">
        <v>95</v>
      </c>
      <c r="AV387" s="12" t="s">
        <v>82</v>
      </c>
      <c r="AW387" s="12" t="s">
        <v>34</v>
      </c>
      <c r="AX387" s="12" t="s">
        <v>72</v>
      </c>
      <c r="AY387" s="155" t="s">
        <v>144</v>
      </c>
    </row>
    <row r="388" spans="2:51" s="12" customFormat="1">
      <c r="B388" s="154"/>
      <c r="D388" s="149" t="s">
        <v>218</v>
      </c>
      <c r="E388" s="155" t="s">
        <v>3</v>
      </c>
      <c r="F388" s="156" t="s">
        <v>846</v>
      </c>
      <c r="H388" s="157">
        <v>10.99</v>
      </c>
      <c r="I388" s="158"/>
      <c r="L388" s="154"/>
      <c r="M388" s="159"/>
      <c r="T388" s="160"/>
      <c r="AT388" s="155" t="s">
        <v>218</v>
      </c>
      <c r="AU388" s="155" t="s">
        <v>95</v>
      </c>
      <c r="AV388" s="12" t="s">
        <v>82</v>
      </c>
      <c r="AW388" s="12" t="s">
        <v>34</v>
      </c>
      <c r="AX388" s="12" t="s">
        <v>72</v>
      </c>
      <c r="AY388" s="155" t="s">
        <v>144</v>
      </c>
    </row>
    <row r="389" spans="2:51" s="12" customFormat="1">
      <c r="B389" s="154"/>
      <c r="D389" s="149" t="s">
        <v>218</v>
      </c>
      <c r="E389" s="155" t="s">
        <v>3</v>
      </c>
      <c r="F389" s="156" t="s">
        <v>847</v>
      </c>
      <c r="H389" s="157">
        <v>0.61</v>
      </c>
      <c r="I389" s="158"/>
      <c r="L389" s="154"/>
      <c r="M389" s="159"/>
      <c r="T389" s="160"/>
      <c r="AT389" s="155" t="s">
        <v>218</v>
      </c>
      <c r="AU389" s="155" t="s">
        <v>95</v>
      </c>
      <c r="AV389" s="12" t="s">
        <v>82</v>
      </c>
      <c r="AW389" s="12" t="s">
        <v>34</v>
      </c>
      <c r="AX389" s="12" t="s">
        <v>72</v>
      </c>
      <c r="AY389" s="155" t="s">
        <v>144</v>
      </c>
    </row>
    <row r="390" spans="2:51" s="12" customFormat="1">
      <c r="B390" s="154"/>
      <c r="D390" s="149" t="s">
        <v>218</v>
      </c>
      <c r="E390" s="155" t="s">
        <v>3</v>
      </c>
      <c r="F390" s="156" t="s">
        <v>848</v>
      </c>
      <c r="H390" s="157">
        <v>0.83</v>
      </c>
      <c r="I390" s="158"/>
      <c r="L390" s="154"/>
      <c r="M390" s="159"/>
      <c r="T390" s="160"/>
      <c r="AT390" s="155" t="s">
        <v>218</v>
      </c>
      <c r="AU390" s="155" t="s">
        <v>95</v>
      </c>
      <c r="AV390" s="12" t="s">
        <v>82</v>
      </c>
      <c r="AW390" s="12" t="s">
        <v>34</v>
      </c>
      <c r="AX390" s="12" t="s">
        <v>72</v>
      </c>
      <c r="AY390" s="155" t="s">
        <v>144</v>
      </c>
    </row>
    <row r="391" spans="2:51" s="12" customFormat="1">
      <c r="B391" s="154"/>
      <c r="D391" s="149" t="s">
        <v>218</v>
      </c>
      <c r="E391" s="155" t="s">
        <v>3</v>
      </c>
      <c r="F391" s="156" t="s">
        <v>849</v>
      </c>
      <c r="H391" s="157">
        <v>0.28000000000000003</v>
      </c>
      <c r="I391" s="158"/>
      <c r="L391" s="154"/>
      <c r="M391" s="159"/>
      <c r="T391" s="160"/>
      <c r="AT391" s="155" t="s">
        <v>218</v>
      </c>
      <c r="AU391" s="155" t="s">
        <v>95</v>
      </c>
      <c r="AV391" s="12" t="s">
        <v>82</v>
      </c>
      <c r="AW391" s="12" t="s">
        <v>34</v>
      </c>
      <c r="AX391" s="12" t="s">
        <v>72</v>
      </c>
      <c r="AY391" s="155" t="s">
        <v>144</v>
      </c>
    </row>
    <row r="392" spans="2:51" s="12" customFormat="1">
      <c r="B392" s="154"/>
      <c r="D392" s="149" t="s">
        <v>218</v>
      </c>
      <c r="E392" s="155" t="s">
        <v>3</v>
      </c>
      <c r="F392" s="156" t="s">
        <v>850</v>
      </c>
      <c r="H392" s="157">
        <v>7.8</v>
      </c>
      <c r="I392" s="158"/>
      <c r="L392" s="154"/>
      <c r="M392" s="159"/>
      <c r="T392" s="160"/>
      <c r="AT392" s="155" t="s">
        <v>218</v>
      </c>
      <c r="AU392" s="155" t="s">
        <v>95</v>
      </c>
      <c r="AV392" s="12" t="s">
        <v>82</v>
      </c>
      <c r="AW392" s="12" t="s">
        <v>34</v>
      </c>
      <c r="AX392" s="12" t="s">
        <v>72</v>
      </c>
      <c r="AY392" s="155" t="s">
        <v>144</v>
      </c>
    </row>
    <row r="393" spans="2:51" s="12" customFormat="1">
      <c r="B393" s="154"/>
      <c r="D393" s="149" t="s">
        <v>218</v>
      </c>
      <c r="E393" s="155" t="s">
        <v>3</v>
      </c>
      <c r="F393" s="156" t="s">
        <v>851</v>
      </c>
      <c r="H393" s="157">
        <v>9</v>
      </c>
      <c r="I393" s="158"/>
      <c r="L393" s="154"/>
      <c r="M393" s="159"/>
      <c r="T393" s="160"/>
      <c r="AT393" s="155" t="s">
        <v>218</v>
      </c>
      <c r="AU393" s="155" t="s">
        <v>95</v>
      </c>
      <c r="AV393" s="12" t="s">
        <v>82</v>
      </c>
      <c r="AW393" s="12" t="s">
        <v>34</v>
      </c>
      <c r="AX393" s="12" t="s">
        <v>72</v>
      </c>
      <c r="AY393" s="155" t="s">
        <v>144</v>
      </c>
    </row>
    <row r="394" spans="2:51" s="13" customFormat="1">
      <c r="B394" s="171"/>
      <c r="D394" s="149" t="s">
        <v>218</v>
      </c>
      <c r="E394" s="172" t="s">
        <v>3</v>
      </c>
      <c r="F394" s="173" t="s">
        <v>332</v>
      </c>
      <c r="H394" s="174">
        <v>98.21</v>
      </c>
      <c r="I394" s="175"/>
      <c r="L394" s="171"/>
      <c r="M394" s="186"/>
      <c r="N394" s="187"/>
      <c r="O394" s="187"/>
      <c r="P394" s="187"/>
      <c r="Q394" s="187"/>
      <c r="R394" s="187"/>
      <c r="S394" s="187"/>
      <c r="T394" s="188"/>
      <c r="AT394" s="172" t="s">
        <v>218</v>
      </c>
      <c r="AU394" s="172" t="s">
        <v>95</v>
      </c>
      <c r="AV394" s="13" t="s">
        <v>165</v>
      </c>
      <c r="AW394" s="13" t="s">
        <v>34</v>
      </c>
      <c r="AX394" s="13" t="s">
        <v>80</v>
      </c>
      <c r="AY394" s="172" t="s">
        <v>144</v>
      </c>
    </row>
    <row r="395" spans="2:51" s="1" customFormat="1" ht="6.95" customHeight="1">
      <c r="B395" s="41"/>
      <c r="C395" s="42"/>
      <c r="D395" s="42"/>
      <c r="E395" s="42"/>
      <c r="F395" s="42"/>
      <c r="G395" s="42"/>
      <c r="H395" s="42"/>
      <c r="I395" s="42"/>
      <c r="J395" s="42"/>
      <c r="K395" s="42"/>
      <c r="L395" s="32"/>
    </row>
  </sheetData>
  <autoFilter ref="C102:K394" xr:uid="{00000000-0009-0000-0000-000002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200-000000000000}"/>
    <hyperlink ref="F110" r:id="rId2" xr:uid="{00000000-0004-0000-0200-000001000000}"/>
    <hyperlink ref="F113" r:id="rId3" xr:uid="{00000000-0004-0000-0200-000002000000}"/>
    <hyperlink ref="F116" r:id="rId4" xr:uid="{00000000-0004-0000-0200-000003000000}"/>
    <hyperlink ref="F119" r:id="rId5" xr:uid="{00000000-0004-0000-0200-000004000000}"/>
    <hyperlink ref="F122" r:id="rId6" xr:uid="{00000000-0004-0000-0200-000005000000}"/>
    <hyperlink ref="F126" r:id="rId7" xr:uid="{00000000-0004-0000-0200-000006000000}"/>
    <hyperlink ref="F129" r:id="rId8" xr:uid="{00000000-0004-0000-0200-000007000000}"/>
    <hyperlink ref="F133" r:id="rId9" xr:uid="{00000000-0004-0000-0200-000008000000}"/>
    <hyperlink ref="F138" r:id="rId10" xr:uid="{00000000-0004-0000-0200-000009000000}"/>
    <hyperlink ref="F147" r:id="rId11" xr:uid="{00000000-0004-0000-0200-00000A000000}"/>
    <hyperlink ref="F150" r:id="rId12" xr:uid="{00000000-0004-0000-0200-00000B000000}"/>
    <hyperlink ref="F153" r:id="rId13" xr:uid="{00000000-0004-0000-0200-00000C000000}"/>
    <hyperlink ref="F156" r:id="rId14" xr:uid="{00000000-0004-0000-0200-00000D000000}"/>
    <hyperlink ref="F163" r:id="rId15" xr:uid="{00000000-0004-0000-0200-00000E000000}"/>
    <hyperlink ref="F170" r:id="rId16" xr:uid="{00000000-0004-0000-0200-00000F000000}"/>
    <hyperlink ref="F175" r:id="rId17" xr:uid="{00000000-0004-0000-0200-000010000000}"/>
    <hyperlink ref="F180" r:id="rId18" xr:uid="{00000000-0004-0000-0200-000011000000}"/>
    <hyperlink ref="F184" r:id="rId19" xr:uid="{00000000-0004-0000-0200-000012000000}"/>
    <hyperlink ref="F187" r:id="rId20" xr:uid="{00000000-0004-0000-0200-000013000000}"/>
    <hyperlink ref="F190" r:id="rId21" xr:uid="{00000000-0004-0000-0200-000014000000}"/>
    <hyperlink ref="F192" r:id="rId22" xr:uid="{00000000-0004-0000-0200-000015000000}"/>
    <hyperlink ref="F195" r:id="rId23" xr:uid="{00000000-0004-0000-0200-000016000000}"/>
    <hyperlink ref="F198" r:id="rId24" xr:uid="{00000000-0004-0000-0200-000017000000}"/>
    <hyperlink ref="F200" r:id="rId25" xr:uid="{00000000-0004-0000-0200-000018000000}"/>
    <hyperlink ref="F203" r:id="rId26" xr:uid="{00000000-0004-0000-0200-000019000000}"/>
    <hyperlink ref="F208" r:id="rId27" xr:uid="{00000000-0004-0000-0200-00001A000000}"/>
    <hyperlink ref="F213" r:id="rId28" xr:uid="{00000000-0004-0000-0200-00001B000000}"/>
    <hyperlink ref="F216" r:id="rId29" xr:uid="{00000000-0004-0000-0200-00001C000000}"/>
    <hyperlink ref="F219" r:id="rId30" xr:uid="{00000000-0004-0000-0200-00001D000000}"/>
    <hyperlink ref="F222" r:id="rId31" xr:uid="{00000000-0004-0000-0200-00001E000000}"/>
    <hyperlink ref="F225" r:id="rId32" xr:uid="{00000000-0004-0000-0200-00001F000000}"/>
    <hyperlink ref="F229" r:id="rId33" xr:uid="{00000000-0004-0000-0200-000020000000}"/>
    <hyperlink ref="F231" r:id="rId34" xr:uid="{00000000-0004-0000-0200-000021000000}"/>
    <hyperlink ref="F233" r:id="rId35" xr:uid="{00000000-0004-0000-0200-000022000000}"/>
    <hyperlink ref="F236" r:id="rId36" xr:uid="{00000000-0004-0000-0200-000023000000}"/>
    <hyperlink ref="F238" r:id="rId37" xr:uid="{00000000-0004-0000-0200-000024000000}"/>
    <hyperlink ref="F241" r:id="rId38" xr:uid="{00000000-0004-0000-0200-000025000000}"/>
    <hyperlink ref="F244" r:id="rId39" xr:uid="{00000000-0004-0000-0200-000026000000}"/>
    <hyperlink ref="F248" r:id="rId40" xr:uid="{00000000-0004-0000-0200-000027000000}"/>
    <hyperlink ref="F256" r:id="rId41" xr:uid="{00000000-0004-0000-0200-000028000000}"/>
    <hyperlink ref="F269" r:id="rId42" xr:uid="{00000000-0004-0000-0200-000029000000}"/>
    <hyperlink ref="F278" r:id="rId43" xr:uid="{00000000-0004-0000-0200-00002A000000}"/>
    <hyperlink ref="F281" r:id="rId44" xr:uid="{00000000-0004-0000-0200-00002B000000}"/>
    <hyperlink ref="F284" r:id="rId45" xr:uid="{00000000-0004-0000-0200-00002C000000}"/>
    <hyperlink ref="F291" r:id="rId46" xr:uid="{00000000-0004-0000-0200-00002D000000}"/>
    <hyperlink ref="F294" r:id="rId47" xr:uid="{00000000-0004-0000-0200-00002E000000}"/>
    <hyperlink ref="F303" r:id="rId48" xr:uid="{00000000-0004-0000-0200-00002F000000}"/>
    <hyperlink ref="F307" r:id="rId49" xr:uid="{00000000-0004-0000-0200-000030000000}"/>
    <hyperlink ref="F310" r:id="rId50" xr:uid="{00000000-0004-0000-0200-000031000000}"/>
    <hyperlink ref="F314" r:id="rId51" xr:uid="{00000000-0004-0000-0200-000032000000}"/>
    <hyperlink ref="F320" r:id="rId52" xr:uid="{00000000-0004-0000-0200-000033000000}"/>
    <hyperlink ref="F323" r:id="rId53" xr:uid="{00000000-0004-0000-0200-000034000000}"/>
    <hyperlink ref="F326" r:id="rId54" xr:uid="{00000000-0004-0000-0200-000035000000}"/>
    <hyperlink ref="F328" r:id="rId55" xr:uid="{00000000-0004-0000-0200-000036000000}"/>
    <hyperlink ref="F330" r:id="rId56" xr:uid="{00000000-0004-0000-0200-000037000000}"/>
    <hyperlink ref="F338" r:id="rId57" xr:uid="{00000000-0004-0000-0200-000038000000}"/>
    <hyperlink ref="F341" r:id="rId58" xr:uid="{00000000-0004-0000-0200-000039000000}"/>
    <hyperlink ref="F344" r:id="rId59" xr:uid="{00000000-0004-0000-0200-00003A000000}"/>
    <hyperlink ref="F346" r:id="rId60" xr:uid="{00000000-0004-0000-0200-00003B000000}"/>
    <hyperlink ref="F350" r:id="rId61" xr:uid="{00000000-0004-0000-0200-00003C000000}"/>
    <hyperlink ref="F355" r:id="rId62" xr:uid="{00000000-0004-0000-0200-00003D000000}"/>
    <hyperlink ref="F358" r:id="rId63" xr:uid="{00000000-0004-0000-0200-00003E000000}"/>
    <hyperlink ref="F360" r:id="rId64" xr:uid="{00000000-0004-0000-0200-00003F000000}"/>
    <hyperlink ref="F362" r:id="rId65" xr:uid="{00000000-0004-0000-0200-000040000000}"/>
    <hyperlink ref="F365" r:id="rId66" xr:uid="{00000000-0004-0000-0200-000041000000}"/>
    <hyperlink ref="F369" r:id="rId67" xr:uid="{00000000-0004-0000-0200-000042000000}"/>
    <hyperlink ref="F372" r:id="rId68" xr:uid="{00000000-0004-0000-0200-000043000000}"/>
    <hyperlink ref="F374" r:id="rId69" xr:uid="{00000000-0004-0000-0200-000044000000}"/>
    <hyperlink ref="F376" r:id="rId70" xr:uid="{00000000-0004-0000-0200-000045000000}"/>
    <hyperlink ref="F379" r:id="rId71" xr:uid="{00000000-0004-0000-0200-000046000000}"/>
    <hyperlink ref="F381" r:id="rId72" xr:uid="{00000000-0004-0000-0200-00004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2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>
      <c r="B8" s="20"/>
      <c r="D8" s="27" t="s">
        <v>116</v>
      </c>
      <c r="L8" s="20"/>
    </row>
    <row r="9" spans="2:46" ht="16.5" customHeight="1">
      <c r="B9" s="20"/>
      <c r="E9" s="285" t="s">
        <v>189</v>
      </c>
      <c r="F9" s="297"/>
      <c r="G9" s="297"/>
      <c r="H9" s="297"/>
      <c r="L9" s="20"/>
    </row>
    <row r="10" spans="2:46" ht="12" customHeight="1">
      <c r="B10" s="20"/>
      <c r="D10" s="27" t="s">
        <v>190</v>
      </c>
      <c r="L10" s="20"/>
    </row>
    <row r="11" spans="2:46" s="1" customFormat="1" ht="16.5" customHeight="1">
      <c r="B11" s="32"/>
      <c r="E11" s="283" t="s">
        <v>852</v>
      </c>
      <c r="F11" s="287"/>
      <c r="G11" s="287"/>
      <c r="H11" s="287"/>
      <c r="L11" s="32"/>
    </row>
    <row r="12" spans="2:46" s="1" customFormat="1" ht="12" customHeight="1">
      <c r="B12" s="32"/>
      <c r="D12" s="27" t="s">
        <v>853</v>
      </c>
      <c r="L12" s="32"/>
    </row>
    <row r="13" spans="2:46" s="1" customFormat="1" ht="16.5" customHeight="1">
      <c r="B13" s="32"/>
      <c r="E13" s="248" t="s">
        <v>854</v>
      </c>
      <c r="F13" s="287"/>
      <c r="G13" s="287"/>
      <c r="H13" s="28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19</v>
      </c>
      <c r="F15" s="25" t="s">
        <v>3</v>
      </c>
      <c r="I15" s="27" t="s">
        <v>21</v>
      </c>
      <c r="J15" s="25" t="s">
        <v>3</v>
      </c>
      <c r="L15" s="32"/>
    </row>
    <row r="16" spans="2:46" s="1" customFormat="1" ht="12" customHeight="1">
      <c r="B16" s="32"/>
      <c r="D16" s="27" t="s">
        <v>22</v>
      </c>
      <c r="F16" s="25" t="s">
        <v>23</v>
      </c>
      <c r="I16" s="27" t="s">
        <v>24</v>
      </c>
      <c r="J16" s="49" t="str">
        <f>'Rekapitulace stavby'!AN8</f>
        <v>31. 7. 2025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26</v>
      </c>
      <c r="I18" s="27" t="s">
        <v>27</v>
      </c>
      <c r="J18" s="25" t="s">
        <v>3</v>
      </c>
      <c r="L18" s="32"/>
    </row>
    <row r="19" spans="2:12" s="1" customFormat="1" ht="18" customHeight="1">
      <c r="B19" s="32"/>
      <c r="E19" s="25" t="s">
        <v>28</v>
      </c>
      <c r="I19" s="27" t="s">
        <v>29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27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88" t="str">
        <f>'Rekapitulace stavby'!E14</f>
        <v>Vyplň údaj</v>
      </c>
      <c r="F22" s="254"/>
      <c r="G22" s="254"/>
      <c r="H22" s="254"/>
      <c r="I22" s="27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27</v>
      </c>
      <c r="J24" s="25" t="s">
        <v>3</v>
      </c>
      <c r="L24" s="32"/>
    </row>
    <row r="25" spans="2:12" s="1" customFormat="1" ht="18" customHeight="1">
      <c r="B25" s="32"/>
      <c r="E25" s="25" t="s">
        <v>33</v>
      </c>
      <c r="I25" s="27" t="s">
        <v>29</v>
      </c>
      <c r="J25" s="25" t="s">
        <v>3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27</v>
      </c>
      <c r="J27" s="25" t="s">
        <v>3</v>
      </c>
      <c r="L27" s="32"/>
    </row>
    <row r="28" spans="2:12" s="1" customFormat="1" ht="18" customHeight="1">
      <c r="B28" s="32"/>
      <c r="E28" s="25" t="s">
        <v>33</v>
      </c>
      <c r="I28" s="27" t="s">
        <v>29</v>
      </c>
      <c r="J28" s="25" t="s">
        <v>3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36</v>
      </c>
      <c r="L30" s="32"/>
    </row>
    <row r="31" spans="2:12" s="7" customFormat="1" ht="71.25" customHeight="1">
      <c r="B31" s="91"/>
      <c r="E31" s="258" t="s">
        <v>37</v>
      </c>
      <c r="F31" s="258"/>
      <c r="G31" s="258"/>
      <c r="H31" s="258"/>
      <c r="L31" s="91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25.35" customHeight="1">
      <c r="B34" s="32"/>
      <c r="D34" s="92" t="s">
        <v>38</v>
      </c>
      <c r="J34" s="63">
        <f>ROUND(J96, 2)</f>
        <v>0</v>
      </c>
      <c r="L34" s="32"/>
    </row>
    <row r="35" spans="2:12" s="1" customFormat="1" ht="6.95" customHeight="1">
      <c r="B35" s="32"/>
      <c r="D35" s="50"/>
      <c r="E35" s="50"/>
      <c r="F35" s="50"/>
      <c r="G35" s="50"/>
      <c r="H35" s="50"/>
      <c r="I35" s="50"/>
      <c r="J35" s="50"/>
      <c r="K35" s="50"/>
      <c r="L35" s="32"/>
    </row>
    <row r="36" spans="2:12" s="1" customFormat="1" ht="14.45" customHeight="1">
      <c r="B36" s="32"/>
      <c r="F36" s="35" t="s">
        <v>40</v>
      </c>
      <c r="I36" s="35" t="s">
        <v>39</v>
      </c>
      <c r="J36" s="35" t="s">
        <v>41</v>
      </c>
      <c r="L36" s="32"/>
    </row>
    <row r="37" spans="2:12" s="1" customFormat="1" ht="14.45" customHeight="1">
      <c r="B37" s="32"/>
      <c r="D37" s="52" t="s">
        <v>42</v>
      </c>
      <c r="E37" s="27" t="s">
        <v>43</v>
      </c>
      <c r="F37" s="83">
        <f>ROUND((SUM(BE96:BE191)),  2)</f>
        <v>0</v>
      </c>
      <c r="I37" s="93">
        <v>0.21</v>
      </c>
      <c r="J37" s="83">
        <f>ROUND(((SUM(BE96:BE191))*I37),  2)</f>
        <v>0</v>
      </c>
      <c r="L37" s="32"/>
    </row>
    <row r="38" spans="2:12" s="1" customFormat="1" ht="14.45" customHeight="1">
      <c r="B38" s="32"/>
      <c r="E38" s="27" t="s">
        <v>44</v>
      </c>
      <c r="F38" s="83">
        <f>ROUND((SUM(BF96:BF191)),  2)</f>
        <v>0</v>
      </c>
      <c r="I38" s="93">
        <v>0.12</v>
      </c>
      <c r="J38" s="83">
        <f>ROUND(((SUM(BF96:BF191))*I38),  2)</f>
        <v>0</v>
      </c>
      <c r="L38" s="32"/>
    </row>
    <row r="39" spans="2:12" s="1" customFormat="1" ht="14.45" hidden="1" customHeight="1">
      <c r="B39" s="32"/>
      <c r="E39" s="27" t="s">
        <v>45</v>
      </c>
      <c r="F39" s="83">
        <f>ROUND((SUM(BG96:BG191)),  2)</f>
        <v>0</v>
      </c>
      <c r="I39" s="93">
        <v>0.21</v>
      </c>
      <c r="J39" s="83">
        <f>0</f>
        <v>0</v>
      </c>
      <c r="L39" s="32"/>
    </row>
    <row r="40" spans="2:12" s="1" customFormat="1" ht="14.45" hidden="1" customHeight="1">
      <c r="B40" s="32"/>
      <c r="E40" s="27" t="s">
        <v>46</v>
      </c>
      <c r="F40" s="83">
        <f>ROUND((SUM(BH96:BH191)),  2)</f>
        <v>0</v>
      </c>
      <c r="I40" s="93">
        <v>0.12</v>
      </c>
      <c r="J40" s="83">
        <f>0</f>
        <v>0</v>
      </c>
      <c r="L40" s="32"/>
    </row>
    <row r="41" spans="2:12" s="1" customFormat="1" ht="14.45" hidden="1" customHeight="1">
      <c r="B41" s="32"/>
      <c r="E41" s="27" t="s">
        <v>47</v>
      </c>
      <c r="F41" s="83">
        <f>ROUND((SUM(BI96:BI191)),  2)</f>
        <v>0</v>
      </c>
      <c r="I41" s="93">
        <v>0</v>
      </c>
      <c r="J41" s="83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4"/>
      <c r="D43" s="95" t="s">
        <v>48</v>
      </c>
      <c r="E43" s="54"/>
      <c r="F43" s="54"/>
      <c r="G43" s="96" t="s">
        <v>49</v>
      </c>
      <c r="H43" s="97" t="s">
        <v>50</v>
      </c>
      <c r="I43" s="54"/>
      <c r="J43" s="98">
        <f>SUM(J34:J41)</f>
        <v>0</v>
      </c>
      <c r="K43" s="99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2"/>
    </row>
    <row r="49" spans="2:12" s="1" customFormat="1" ht="24.95" customHeight="1">
      <c r="B49" s="32"/>
      <c r="C49" s="21" t="s">
        <v>118</v>
      </c>
      <c r="L49" s="32"/>
    </row>
    <row r="50" spans="2:12" s="1" customFormat="1" ht="6.95" customHeight="1">
      <c r="B50" s="32"/>
      <c r="L50" s="32"/>
    </row>
    <row r="51" spans="2:12" s="1" customFormat="1" ht="12" customHeight="1">
      <c r="B51" s="32"/>
      <c r="C51" s="27" t="s">
        <v>17</v>
      </c>
      <c r="L51" s="32"/>
    </row>
    <row r="52" spans="2:12" s="1" customFormat="1" ht="16.5" customHeight="1">
      <c r="B52" s="32"/>
      <c r="E52" s="285" t="str">
        <f>E7</f>
        <v>FN Brno – Modernizace heliportů, Černá Pole</v>
      </c>
      <c r="F52" s="286"/>
      <c r="G52" s="286"/>
      <c r="H52" s="286"/>
      <c r="L52" s="32"/>
    </row>
    <row r="53" spans="2:12" ht="12" customHeight="1">
      <c r="B53" s="20"/>
      <c r="C53" s="27" t="s">
        <v>116</v>
      </c>
      <c r="L53" s="20"/>
    </row>
    <row r="54" spans="2:12" ht="16.5" customHeight="1">
      <c r="B54" s="20"/>
      <c r="E54" s="285" t="s">
        <v>189</v>
      </c>
      <c r="F54" s="297"/>
      <c r="G54" s="297"/>
      <c r="H54" s="297"/>
      <c r="L54" s="20"/>
    </row>
    <row r="55" spans="2:12" ht="12" customHeight="1">
      <c r="B55" s="20"/>
      <c r="C55" s="27" t="s">
        <v>190</v>
      </c>
      <c r="L55" s="20"/>
    </row>
    <row r="56" spans="2:12" s="1" customFormat="1" ht="16.5" customHeight="1">
      <c r="B56" s="32"/>
      <c r="E56" s="283" t="s">
        <v>852</v>
      </c>
      <c r="F56" s="287"/>
      <c r="G56" s="287"/>
      <c r="H56" s="287"/>
      <c r="L56" s="32"/>
    </row>
    <row r="57" spans="2:12" s="1" customFormat="1" ht="12" customHeight="1">
      <c r="B57" s="32"/>
      <c r="C57" s="27" t="s">
        <v>853</v>
      </c>
      <c r="L57" s="32"/>
    </row>
    <row r="58" spans="2:12" s="1" customFormat="1" ht="16.5" customHeight="1">
      <c r="B58" s="32"/>
      <c r="E58" s="248" t="str">
        <f>E13</f>
        <v>D2.1 - ESIL-vyhřívání, na...</v>
      </c>
      <c r="F58" s="287"/>
      <c r="G58" s="287"/>
      <c r="H58" s="287"/>
      <c r="L58" s="32"/>
    </row>
    <row r="59" spans="2:12" s="1" customFormat="1" ht="6.95" customHeight="1">
      <c r="B59" s="32"/>
      <c r="L59" s="32"/>
    </row>
    <row r="60" spans="2:12" s="1" customFormat="1" ht="12" customHeight="1">
      <c r="B60" s="32"/>
      <c r="C60" s="27" t="s">
        <v>22</v>
      </c>
      <c r="F60" s="25" t="str">
        <f>F16</f>
        <v>FN Brno- Černá pole</v>
      </c>
      <c r="I60" s="27" t="s">
        <v>24</v>
      </c>
      <c r="J60" s="49" t="str">
        <f>IF(J16="","",J16)</f>
        <v>31. 7. 2025</v>
      </c>
      <c r="L60" s="32"/>
    </row>
    <row r="61" spans="2:12" s="1" customFormat="1" ht="6.95" customHeight="1">
      <c r="B61" s="32"/>
      <c r="L61" s="32"/>
    </row>
    <row r="62" spans="2:12" s="1" customFormat="1" ht="25.7" customHeight="1">
      <c r="B62" s="32"/>
      <c r="C62" s="27" t="s">
        <v>26</v>
      </c>
      <c r="F62" s="25" t="str">
        <f>E19</f>
        <v>FN Brmo</v>
      </c>
      <c r="I62" s="27" t="s">
        <v>32</v>
      </c>
      <c r="J62" s="30" t="str">
        <f>E25</f>
        <v>Techniserv, spol. s r.o.</v>
      </c>
      <c r="L62" s="32"/>
    </row>
    <row r="63" spans="2:12" s="1" customFormat="1" ht="25.7" customHeight="1">
      <c r="B63" s="32"/>
      <c r="C63" s="27" t="s">
        <v>30</v>
      </c>
      <c r="F63" s="25" t="str">
        <f>IF(E22="","",E22)</f>
        <v>Vyplň údaj</v>
      </c>
      <c r="I63" s="27" t="s">
        <v>35</v>
      </c>
      <c r="J63" s="30" t="str">
        <f>E28</f>
        <v>Techniserv, spol. s r.o.</v>
      </c>
      <c r="L63" s="32"/>
    </row>
    <row r="64" spans="2:12" s="1" customFormat="1" ht="10.35" customHeight="1">
      <c r="B64" s="32"/>
      <c r="L64" s="32"/>
    </row>
    <row r="65" spans="2:47" s="1" customFormat="1" ht="29.25" customHeight="1">
      <c r="B65" s="32"/>
      <c r="C65" s="100" t="s">
        <v>119</v>
      </c>
      <c r="D65" s="94"/>
      <c r="E65" s="94"/>
      <c r="F65" s="94"/>
      <c r="G65" s="94"/>
      <c r="H65" s="94"/>
      <c r="I65" s="94"/>
      <c r="J65" s="101" t="s">
        <v>120</v>
      </c>
      <c r="K65" s="94"/>
      <c r="L65" s="32"/>
    </row>
    <row r="66" spans="2:47" s="1" customFormat="1" ht="10.35" customHeight="1">
      <c r="B66" s="32"/>
      <c r="L66" s="32"/>
    </row>
    <row r="67" spans="2:47" s="1" customFormat="1" ht="22.9" customHeight="1">
      <c r="B67" s="32"/>
      <c r="C67" s="102" t="s">
        <v>70</v>
      </c>
      <c r="J67" s="63">
        <f>J96</f>
        <v>0</v>
      </c>
      <c r="L67" s="32"/>
      <c r="AU67" s="17" t="s">
        <v>121</v>
      </c>
    </row>
    <row r="68" spans="2:47" s="8" customFormat="1" ht="24.95" customHeight="1">
      <c r="B68" s="103"/>
      <c r="D68" s="104" t="s">
        <v>855</v>
      </c>
      <c r="E68" s="105"/>
      <c r="F68" s="105"/>
      <c r="G68" s="105"/>
      <c r="H68" s="105"/>
      <c r="I68" s="105"/>
      <c r="J68" s="106">
        <f>J97</f>
        <v>0</v>
      </c>
      <c r="L68" s="103"/>
    </row>
    <row r="69" spans="2:47" s="8" customFormat="1" ht="24.95" customHeight="1">
      <c r="B69" s="103"/>
      <c r="D69" s="104" t="s">
        <v>856</v>
      </c>
      <c r="E69" s="105"/>
      <c r="F69" s="105"/>
      <c r="G69" s="105"/>
      <c r="H69" s="105"/>
      <c r="I69" s="105"/>
      <c r="J69" s="106">
        <f>J157</f>
        <v>0</v>
      </c>
      <c r="L69" s="103"/>
    </row>
    <row r="70" spans="2:47" s="8" customFormat="1" ht="24.95" customHeight="1">
      <c r="B70" s="103"/>
      <c r="D70" s="104" t="s">
        <v>857</v>
      </c>
      <c r="E70" s="105"/>
      <c r="F70" s="105"/>
      <c r="G70" s="105"/>
      <c r="H70" s="105"/>
      <c r="I70" s="105"/>
      <c r="J70" s="106">
        <f>J170</f>
        <v>0</v>
      </c>
      <c r="L70" s="103"/>
    </row>
    <row r="71" spans="2:47" s="8" customFormat="1" ht="24.95" customHeight="1">
      <c r="B71" s="103"/>
      <c r="D71" s="104" t="s">
        <v>858</v>
      </c>
      <c r="E71" s="105"/>
      <c r="F71" s="105"/>
      <c r="G71" s="105"/>
      <c r="H71" s="105"/>
      <c r="I71" s="105"/>
      <c r="J71" s="106">
        <f>J177</f>
        <v>0</v>
      </c>
      <c r="L71" s="103"/>
    </row>
    <row r="72" spans="2:47" s="8" customFormat="1" ht="24.95" customHeight="1">
      <c r="B72" s="103"/>
      <c r="D72" s="104" t="s">
        <v>859</v>
      </c>
      <c r="E72" s="105"/>
      <c r="F72" s="105"/>
      <c r="G72" s="105"/>
      <c r="H72" s="105"/>
      <c r="I72" s="105"/>
      <c r="J72" s="106">
        <f>J180</f>
        <v>0</v>
      </c>
      <c r="L72" s="103"/>
    </row>
    <row r="73" spans="2:47" s="1" customFormat="1" ht="21.75" customHeight="1">
      <c r="B73" s="32"/>
      <c r="L73" s="32"/>
    </row>
    <row r="74" spans="2:47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47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47" s="1" customFormat="1" ht="24.95" customHeight="1">
      <c r="B79" s="32"/>
      <c r="C79" s="21" t="s">
        <v>129</v>
      </c>
      <c r="L79" s="32"/>
    </row>
    <row r="80" spans="2:47" s="1" customFormat="1" ht="6.95" customHeight="1">
      <c r="B80" s="32"/>
      <c r="L80" s="32"/>
    </row>
    <row r="81" spans="2:63" s="1" customFormat="1" ht="12" customHeight="1">
      <c r="B81" s="32"/>
      <c r="C81" s="27" t="s">
        <v>17</v>
      </c>
      <c r="L81" s="32"/>
    </row>
    <row r="82" spans="2:63" s="1" customFormat="1" ht="16.5" customHeight="1">
      <c r="B82" s="32"/>
      <c r="E82" s="285" t="str">
        <f>E7</f>
        <v>FN Brno – Modernizace heliportů, Černá Pole</v>
      </c>
      <c r="F82" s="286"/>
      <c r="G82" s="286"/>
      <c r="H82" s="286"/>
      <c r="L82" s="32"/>
    </row>
    <row r="83" spans="2:63" ht="12" customHeight="1">
      <c r="B83" s="20"/>
      <c r="C83" s="27" t="s">
        <v>116</v>
      </c>
      <c r="L83" s="20"/>
    </row>
    <row r="84" spans="2:63" ht="16.5" customHeight="1">
      <c r="B84" s="20"/>
      <c r="E84" s="285" t="s">
        <v>189</v>
      </c>
      <c r="F84" s="297"/>
      <c r="G84" s="297"/>
      <c r="H84" s="297"/>
      <c r="L84" s="20"/>
    </row>
    <row r="85" spans="2:63" ht="12" customHeight="1">
      <c r="B85" s="20"/>
      <c r="C85" s="27" t="s">
        <v>190</v>
      </c>
      <c r="L85" s="20"/>
    </row>
    <row r="86" spans="2:63" s="1" customFormat="1" ht="16.5" customHeight="1">
      <c r="B86" s="32"/>
      <c r="E86" s="283" t="s">
        <v>852</v>
      </c>
      <c r="F86" s="287"/>
      <c r="G86" s="287"/>
      <c r="H86" s="287"/>
      <c r="L86" s="32"/>
    </row>
    <row r="87" spans="2:63" s="1" customFormat="1" ht="12" customHeight="1">
      <c r="B87" s="32"/>
      <c r="C87" s="27" t="s">
        <v>853</v>
      </c>
      <c r="L87" s="32"/>
    </row>
    <row r="88" spans="2:63" s="1" customFormat="1" ht="16.5" customHeight="1">
      <c r="B88" s="32"/>
      <c r="E88" s="248" t="str">
        <f>E13</f>
        <v>D2.1 - ESIL-vyhřívání, na...</v>
      </c>
      <c r="F88" s="287"/>
      <c r="G88" s="287"/>
      <c r="H88" s="287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22</v>
      </c>
      <c r="F90" s="25" t="str">
        <f>F16</f>
        <v>FN Brno- Černá pole</v>
      </c>
      <c r="I90" s="27" t="s">
        <v>24</v>
      </c>
      <c r="J90" s="49" t="str">
        <f>IF(J16="","",J16)</f>
        <v>31. 7. 2025</v>
      </c>
      <c r="L90" s="32"/>
    </row>
    <row r="91" spans="2:63" s="1" customFormat="1" ht="6.95" customHeight="1">
      <c r="B91" s="32"/>
      <c r="L91" s="32"/>
    </row>
    <row r="92" spans="2:63" s="1" customFormat="1" ht="25.7" customHeight="1">
      <c r="B92" s="32"/>
      <c r="C92" s="27" t="s">
        <v>26</v>
      </c>
      <c r="F92" s="25" t="str">
        <f>E19</f>
        <v>FN Brmo</v>
      </c>
      <c r="I92" s="27" t="s">
        <v>32</v>
      </c>
      <c r="J92" s="30" t="str">
        <f>E25</f>
        <v>Techniserv, spol. s r.o.</v>
      </c>
      <c r="L92" s="32"/>
    </row>
    <row r="93" spans="2:63" s="1" customFormat="1" ht="25.7" customHeight="1">
      <c r="B93" s="32"/>
      <c r="C93" s="27" t="s">
        <v>30</v>
      </c>
      <c r="F93" s="25" t="str">
        <f>IF(E22="","",E22)</f>
        <v>Vyplň údaj</v>
      </c>
      <c r="I93" s="27" t="s">
        <v>35</v>
      </c>
      <c r="J93" s="30" t="str">
        <f>E28</f>
        <v>Techniserv, spol. s r.o.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130</v>
      </c>
      <c r="D95" s="113" t="s">
        <v>57</v>
      </c>
      <c r="E95" s="113" t="s">
        <v>53</v>
      </c>
      <c r="F95" s="113" t="s">
        <v>54</v>
      </c>
      <c r="G95" s="113" t="s">
        <v>131</v>
      </c>
      <c r="H95" s="113" t="s">
        <v>132</v>
      </c>
      <c r="I95" s="113" t="s">
        <v>133</v>
      </c>
      <c r="J95" s="113" t="s">
        <v>120</v>
      </c>
      <c r="K95" s="114" t="s">
        <v>134</v>
      </c>
      <c r="L95" s="111"/>
      <c r="M95" s="56" t="s">
        <v>3</v>
      </c>
      <c r="N95" s="57" t="s">
        <v>42</v>
      </c>
      <c r="O95" s="57" t="s">
        <v>135</v>
      </c>
      <c r="P95" s="57" t="s">
        <v>136</v>
      </c>
      <c r="Q95" s="57" t="s">
        <v>137</v>
      </c>
      <c r="R95" s="57" t="s">
        <v>138</v>
      </c>
      <c r="S95" s="57" t="s">
        <v>139</v>
      </c>
      <c r="T95" s="58" t="s">
        <v>140</v>
      </c>
    </row>
    <row r="96" spans="2:63" s="1" customFormat="1" ht="22.9" customHeight="1">
      <c r="B96" s="32"/>
      <c r="C96" s="61" t="s">
        <v>141</v>
      </c>
      <c r="J96" s="115">
        <f>BK96</f>
        <v>0</v>
      </c>
      <c r="L96" s="32"/>
      <c r="M96" s="59"/>
      <c r="N96" s="50"/>
      <c r="O96" s="50"/>
      <c r="P96" s="116">
        <f>P97+P157+P170+P177+P180</f>
        <v>0</v>
      </c>
      <c r="Q96" s="50"/>
      <c r="R96" s="116">
        <f>R97+R157+R170+R177+R180</f>
        <v>0</v>
      </c>
      <c r="S96" s="50"/>
      <c r="T96" s="117">
        <f>T97+T157+T170+T177+T180</f>
        <v>0</v>
      </c>
      <c r="AT96" s="17" t="s">
        <v>71</v>
      </c>
      <c r="AU96" s="17" t="s">
        <v>121</v>
      </c>
      <c r="BK96" s="118">
        <f>BK97+BK157+BK170+BK177+BK180</f>
        <v>0</v>
      </c>
    </row>
    <row r="97" spans="2:65" s="11" customFormat="1" ht="25.9" customHeight="1">
      <c r="B97" s="119"/>
      <c r="D97" s="120" t="s">
        <v>71</v>
      </c>
      <c r="E97" s="121" t="s">
        <v>860</v>
      </c>
      <c r="F97" s="121" t="s">
        <v>861</v>
      </c>
      <c r="I97" s="122"/>
      <c r="J97" s="123">
        <f>BK97</f>
        <v>0</v>
      </c>
      <c r="L97" s="119"/>
      <c r="M97" s="124"/>
      <c r="P97" s="125">
        <f>SUM(P98:P156)</f>
        <v>0</v>
      </c>
      <c r="R97" s="125">
        <f>SUM(R98:R156)</f>
        <v>0</v>
      </c>
      <c r="T97" s="126">
        <f>SUM(T98:T156)</f>
        <v>0</v>
      </c>
      <c r="AR97" s="120" t="s">
        <v>80</v>
      </c>
      <c r="AT97" s="127" t="s">
        <v>71</v>
      </c>
      <c r="AU97" s="127" t="s">
        <v>72</v>
      </c>
      <c r="AY97" s="120" t="s">
        <v>144</v>
      </c>
      <c r="BK97" s="128">
        <f>SUM(BK98:BK156)</f>
        <v>0</v>
      </c>
    </row>
    <row r="98" spans="2:65" s="1" customFormat="1" ht="55.5" customHeight="1">
      <c r="B98" s="131"/>
      <c r="C98" s="132" t="s">
        <v>80</v>
      </c>
      <c r="D98" s="132" t="s">
        <v>147</v>
      </c>
      <c r="E98" s="133" t="s">
        <v>862</v>
      </c>
      <c r="F98" s="134" t="s">
        <v>863</v>
      </c>
      <c r="G98" s="135" t="s">
        <v>327</v>
      </c>
      <c r="H98" s="136">
        <v>457</v>
      </c>
      <c r="I98" s="137"/>
      <c r="J98" s="138">
        <f>ROUND(I98*H98,2)</f>
        <v>0</v>
      </c>
      <c r="K98" s="134" t="s">
        <v>183</v>
      </c>
      <c r="L98" s="32"/>
      <c r="M98" s="139" t="s">
        <v>3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165</v>
      </c>
      <c r="AT98" s="143" t="s">
        <v>147</v>
      </c>
      <c r="AU98" s="143" t="s">
        <v>80</v>
      </c>
      <c r="AY98" s="17" t="s">
        <v>144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80</v>
      </c>
      <c r="BK98" s="144">
        <f>ROUND(I98*H98,2)</f>
        <v>0</v>
      </c>
      <c r="BL98" s="17" t="s">
        <v>165</v>
      </c>
      <c r="BM98" s="143" t="s">
        <v>82</v>
      </c>
    </row>
    <row r="99" spans="2:65" s="1" customFormat="1">
      <c r="B99" s="32"/>
      <c r="D99" s="145" t="s">
        <v>185</v>
      </c>
      <c r="F99" s="146" t="s">
        <v>864</v>
      </c>
      <c r="I99" s="147"/>
      <c r="L99" s="32"/>
      <c r="M99" s="148"/>
      <c r="T99" s="53"/>
      <c r="AT99" s="17" t="s">
        <v>185</v>
      </c>
      <c r="AU99" s="17" t="s">
        <v>80</v>
      </c>
    </row>
    <row r="100" spans="2:65" s="1" customFormat="1" ht="24.2" customHeight="1">
      <c r="B100" s="131"/>
      <c r="C100" s="161" t="s">
        <v>82</v>
      </c>
      <c r="D100" s="161" t="s">
        <v>275</v>
      </c>
      <c r="E100" s="162" t="s">
        <v>865</v>
      </c>
      <c r="F100" s="163" t="s">
        <v>866</v>
      </c>
      <c r="G100" s="164" t="s">
        <v>327</v>
      </c>
      <c r="H100" s="165">
        <v>457</v>
      </c>
      <c r="I100" s="166"/>
      <c r="J100" s="167">
        <f>ROUND(I100*H100,2)</f>
        <v>0</v>
      </c>
      <c r="K100" s="163" t="s">
        <v>183</v>
      </c>
      <c r="L100" s="168"/>
      <c r="M100" s="169" t="s">
        <v>3</v>
      </c>
      <c r="N100" s="17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253</v>
      </c>
      <c r="AT100" s="143" t="s">
        <v>275</v>
      </c>
      <c r="AU100" s="143" t="s">
        <v>80</v>
      </c>
      <c r="AY100" s="17" t="s">
        <v>144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80</v>
      </c>
      <c r="BK100" s="144">
        <f>ROUND(I100*H100,2)</f>
        <v>0</v>
      </c>
      <c r="BL100" s="17" t="s">
        <v>165</v>
      </c>
      <c r="BM100" s="143" t="s">
        <v>165</v>
      </c>
    </row>
    <row r="101" spans="2:65" s="1" customFormat="1" ht="24.2" customHeight="1">
      <c r="B101" s="131"/>
      <c r="C101" s="132" t="s">
        <v>95</v>
      </c>
      <c r="D101" s="132" t="s">
        <v>147</v>
      </c>
      <c r="E101" s="133" t="s">
        <v>867</v>
      </c>
      <c r="F101" s="134" t="s">
        <v>868</v>
      </c>
      <c r="G101" s="135" t="s">
        <v>282</v>
      </c>
      <c r="H101" s="136">
        <v>30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147</v>
      </c>
      <c r="AU101" s="143" t="s">
        <v>80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165</v>
      </c>
      <c r="BM101" s="143" t="s">
        <v>176</v>
      </c>
    </row>
    <row r="102" spans="2:65" s="1" customFormat="1" ht="49.15" customHeight="1">
      <c r="B102" s="131"/>
      <c r="C102" s="132" t="s">
        <v>165</v>
      </c>
      <c r="D102" s="132" t="s">
        <v>147</v>
      </c>
      <c r="E102" s="133" t="s">
        <v>869</v>
      </c>
      <c r="F102" s="134" t="s">
        <v>870</v>
      </c>
      <c r="G102" s="135" t="s">
        <v>327</v>
      </c>
      <c r="H102" s="136">
        <v>168</v>
      </c>
      <c r="I102" s="137"/>
      <c r="J102" s="138">
        <f>ROUND(I102*H102,2)</f>
        <v>0</v>
      </c>
      <c r="K102" s="134" t="s">
        <v>183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</v>
      </c>
      <c r="AT102" s="143" t="s">
        <v>147</v>
      </c>
      <c r="AU102" s="143" t="s">
        <v>80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165</v>
      </c>
      <c r="BM102" s="143" t="s">
        <v>253</v>
      </c>
    </row>
    <row r="103" spans="2:65" s="1" customFormat="1">
      <c r="B103" s="32"/>
      <c r="D103" s="145" t="s">
        <v>185</v>
      </c>
      <c r="F103" s="146" t="s">
        <v>871</v>
      </c>
      <c r="I103" s="147"/>
      <c r="L103" s="32"/>
      <c r="M103" s="148"/>
      <c r="T103" s="53"/>
      <c r="AT103" s="17" t="s">
        <v>185</v>
      </c>
      <c r="AU103" s="17" t="s">
        <v>80</v>
      </c>
    </row>
    <row r="104" spans="2:65" s="1" customFormat="1" ht="24.2" customHeight="1">
      <c r="B104" s="131"/>
      <c r="C104" s="132" t="s">
        <v>143</v>
      </c>
      <c r="D104" s="132" t="s">
        <v>147</v>
      </c>
      <c r="E104" s="133" t="s">
        <v>872</v>
      </c>
      <c r="F104" s="134" t="s">
        <v>873</v>
      </c>
      <c r="G104" s="135" t="s">
        <v>327</v>
      </c>
      <c r="H104" s="136">
        <v>168</v>
      </c>
      <c r="I104" s="137"/>
      <c r="J104" s="138">
        <f>ROUND(I104*H104,2)</f>
        <v>0</v>
      </c>
      <c r="K104" s="134" t="s">
        <v>3</v>
      </c>
      <c r="L104" s="32"/>
      <c r="M104" s="139" t="s">
        <v>3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</v>
      </c>
      <c r="AT104" s="143" t="s">
        <v>147</v>
      </c>
      <c r="AU104" s="143" t="s">
        <v>80</v>
      </c>
      <c r="AY104" s="17" t="s">
        <v>144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80</v>
      </c>
      <c r="BK104" s="144">
        <f>ROUND(I104*H104,2)</f>
        <v>0</v>
      </c>
      <c r="BL104" s="17" t="s">
        <v>165</v>
      </c>
      <c r="BM104" s="143" t="s">
        <v>268</v>
      </c>
    </row>
    <row r="105" spans="2:65" s="1" customFormat="1" ht="24.2" customHeight="1">
      <c r="B105" s="131"/>
      <c r="C105" s="161" t="s">
        <v>176</v>
      </c>
      <c r="D105" s="161" t="s">
        <v>275</v>
      </c>
      <c r="E105" s="162" t="s">
        <v>874</v>
      </c>
      <c r="F105" s="163" t="s">
        <v>875</v>
      </c>
      <c r="G105" s="164" t="s">
        <v>327</v>
      </c>
      <c r="H105" s="165">
        <v>168</v>
      </c>
      <c r="I105" s="166"/>
      <c r="J105" s="167">
        <f>ROUND(I105*H105,2)</f>
        <v>0</v>
      </c>
      <c r="K105" s="163" t="s">
        <v>183</v>
      </c>
      <c r="L105" s="168"/>
      <c r="M105" s="169" t="s">
        <v>3</v>
      </c>
      <c r="N105" s="17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253</v>
      </c>
      <c r="AT105" s="143" t="s">
        <v>275</v>
      </c>
      <c r="AU105" s="143" t="s">
        <v>80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165</v>
      </c>
      <c r="BM105" s="143" t="s">
        <v>9</v>
      </c>
    </row>
    <row r="106" spans="2:65" s="1" customFormat="1" ht="24.2" customHeight="1">
      <c r="B106" s="131"/>
      <c r="C106" s="132" t="s">
        <v>180</v>
      </c>
      <c r="D106" s="132" t="s">
        <v>147</v>
      </c>
      <c r="E106" s="133" t="s">
        <v>876</v>
      </c>
      <c r="F106" s="134" t="s">
        <v>877</v>
      </c>
      <c r="G106" s="135" t="s">
        <v>282</v>
      </c>
      <c r="H106" s="136">
        <v>2</v>
      </c>
      <c r="I106" s="137"/>
      <c r="J106" s="138">
        <f>ROUND(I106*H106,2)</f>
        <v>0</v>
      </c>
      <c r="K106" s="134" t="s">
        <v>183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147</v>
      </c>
      <c r="AU106" s="143" t="s">
        <v>80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165</v>
      </c>
      <c r="BM106" s="143" t="s">
        <v>290</v>
      </c>
    </row>
    <row r="107" spans="2:65" s="1" customFormat="1">
      <c r="B107" s="32"/>
      <c r="D107" s="145" t="s">
        <v>185</v>
      </c>
      <c r="F107" s="146" t="s">
        <v>878</v>
      </c>
      <c r="I107" s="147"/>
      <c r="L107" s="32"/>
      <c r="M107" s="148"/>
      <c r="T107" s="53"/>
      <c r="AT107" s="17" t="s">
        <v>185</v>
      </c>
      <c r="AU107" s="17" t="s">
        <v>80</v>
      </c>
    </row>
    <row r="108" spans="2:65" s="1" customFormat="1" ht="16.5" customHeight="1">
      <c r="B108" s="131"/>
      <c r="C108" s="132" t="s">
        <v>253</v>
      </c>
      <c r="D108" s="132" t="s">
        <v>147</v>
      </c>
      <c r="E108" s="133" t="s">
        <v>879</v>
      </c>
      <c r="F108" s="134" t="s">
        <v>880</v>
      </c>
      <c r="G108" s="135" t="s">
        <v>282</v>
      </c>
      <c r="H108" s="136">
        <v>2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147</v>
      </c>
      <c r="AU108" s="143" t="s">
        <v>80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165</v>
      </c>
      <c r="BM108" s="143" t="s">
        <v>302</v>
      </c>
    </row>
    <row r="109" spans="2:65" s="1" customFormat="1" ht="24.2" customHeight="1">
      <c r="B109" s="131"/>
      <c r="C109" s="132" t="s">
        <v>260</v>
      </c>
      <c r="D109" s="132" t="s">
        <v>147</v>
      </c>
      <c r="E109" s="133" t="s">
        <v>881</v>
      </c>
      <c r="F109" s="134" t="s">
        <v>882</v>
      </c>
      <c r="G109" s="135" t="s">
        <v>327</v>
      </c>
      <c r="H109" s="136">
        <v>840</v>
      </c>
      <c r="I109" s="137"/>
      <c r="J109" s="138">
        <f>ROUND(I109*H109,2)</f>
        <v>0</v>
      </c>
      <c r="K109" s="134" t="s">
        <v>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</v>
      </c>
      <c r="AT109" s="143" t="s">
        <v>147</v>
      </c>
      <c r="AU109" s="143" t="s">
        <v>80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165</v>
      </c>
      <c r="BM109" s="143" t="s">
        <v>314</v>
      </c>
    </row>
    <row r="110" spans="2:65" s="1" customFormat="1" ht="24.2" customHeight="1">
      <c r="B110" s="131"/>
      <c r="C110" s="132" t="s">
        <v>268</v>
      </c>
      <c r="D110" s="132" t="s">
        <v>147</v>
      </c>
      <c r="E110" s="133" t="s">
        <v>872</v>
      </c>
      <c r="F110" s="134" t="s">
        <v>873</v>
      </c>
      <c r="G110" s="135" t="s">
        <v>327</v>
      </c>
      <c r="H110" s="136">
        <v>840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147</v>
      </c>
      <c r="AU110" s="143" t="s">
        <v>80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165</v>
      </c>
      <c r="BM110" s="143" t="s">
        <v>324</v>
      </c>
    </row>
    <row r="111" spans="2:65" s="1" customFormat="1" ht="24.2" customHeight="1">
      <c r="B111" s="131"/>
      <c r="C111" s="161" t="s">
        <v>274</v>
      </c>
      <c r="D111" s="161" t="s">
        <v>275</v>
      </c>
      <c r="E111" s="162" t="s">
        <v>883</v>
      </c>
      <c r="F111" s="163" t="s">
        <v>884</v>
      </c>
      <c r="G111" s="164" t="s">
        <v>327</v>
      </c>
      <c r="H111" s="165">
        <v>840</v>
      </c>
      <c r="I111" s="166"/>
      <c r="J111" s="167">
        <f>ROUND(I111*H111,2)</f>
        <v>0</v>
      </c>
      <c r="K111" s="163" t="s">
        <v>3</v>
      </c>
      <c r="L111" s="168"/>
      <c r="M111" s="169" t="s">
        <v>3</v>
      </c>
      <c r="N111" s="17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253</v>
      </c>
      <c r="AT111" s="143" t="s">
        <v>275</v>
      </c>
      <c r="AU111" s="143" t="s">
        <v>80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165</v>
      </c>
      <c r="BM111" s="143" t="s">
        <v>336</v>
      </c>
    </row>
    <row r="112" spans="2:65" s="1" customFormat="1" ht="24.2" customHeight="1">
      <c r="B112" s="131"/>
      <c r="C112" s="132" t="s">
        <v>9</v>
      </c>
      <c r="D112" s="132" t="s">
        <v>147</v>
      </c>
      <c r="E112" s="133" t="s">
        <v>885</v>
      </c>
      <c r="F112" s="134" t="s">
        <v>886</v>
      </c>
      <c r="G112" s="135" t="s">
        <v>282</v>
      </c>
      <c r="H112" s="136">
        <v>10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147</v>
      </c>
      <c r="AU112" s="143" t="s">
        <v>80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165</v>
      </c>
      <c r="BM112" s="143" t="s">
        <v>347</v>
      </c>
    </row>
    <row r="113" spans="2:65" s="1" customFormat="1" ht="16.5" customHeight="1">
      <c r="B113" s="131"/>
      <c r="C113" s="161" t="s">
        <v>285</v>
      </c>
      <c r="D113" s="161" t="s">
        <v>275</v>
      </c>
      <c r="E113" s="162" t="s">
        <v>887</v>
      </c>
      <c r="F113" s="163" t="s">
        <v>888</v>
      </c>
      <c r="G113" s="164" t="s">
        <v>282</v>
      </c>
      <c r="H113" s="165">
        <v>10</v>
      </c>
      <c r="I113" s="166"/>
      <c r="J113" s="167">
        <f>ROUND(I113*H113,2)</f>
        <v>0</v>
      </c>
      <c r="K113" s="163" t="s">
        <v>3</v>
      </c>
      <c r="L113" s="168"/>
      <c r="M113" s="169" t="s">
        <v>3</v>
      </c>
      <c r="N113" s="17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253</v>
      </c>
      <c r="AT113" s="143" t="s">
        <v>275</v>
      </c>
      <c r="AU113" s="143" t="s">
        <v>80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165</v>
      </c>
      <c r="BM113" s="143" t="s">
        <v>355</v>
      </c>
    </row>
    <row r="114" spans="2:65" s="1" customFormat="1" ht="24.2" customHeight="1">
      <c r="B114" s="131"/>
      <c r="C114" s="132" t="s">
        <v>290</v>
      </c>
      <c r="D114" s="132" t="s">
        <v>147</v>
      </c>
      <c r="E114" s="133" t="s">
        <v>889</v>
      </c>
      <c r="F114" s="134" t="s">
        <v>890</v>
      </c>
      <c r="G114" s="135" t="s">
        <v>327</v>
      </c>
      <c r="H114" s="136">
        <v>168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147</v>
      </c>
      <c r="AU114" s="143" t="s">
        <v>80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165</v>
      </c>
      <c r="BM114" s="143" t="s">
        <v>365</v>
      </c>
    </row>
    <row r="115" spans="2:65" s="1" customFormat="1" ht="24.2" customHeight="1">
      <c r="B115" s="131"/>
      <c r="C115" s="132" t="s">
        <v>296</v>
      </c>
      <c r="D115" s="132" t="s">
        <v>147</v>
      </c>
      <c r="E115" s="133" t="s">
        <v>872</v>
      </c>
      <c r="F115" s="134" t="s">
        <v>873</v>
      </c>
      <c r="G115" s="135" t="s">
        <v>327</v>
      </c>
      <c r="H115" s="136">
        <v>168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147</v>
      </c>
      <c r="AU115" s="143" t="s">
        <v>80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165</v>
      </c>
      <c r="BM115" s="143" t="s">
        <v>376</v>
      </c>
    </row>
    <row r="116" spans="2:65" s="1" customFormat="1" ht="49.15" customHeight="1">
      <c r="B116" s="131"/>
      <c r="C116" s="161" t="s">
        <v>302</v>
      </c>
      <c r="D116" s="161" t="s">
        <v>275</v>
      </c>
      <c r="E116" s="162" t="s">
        <v>891</v>
      </c>
      <c r="F116" s="163" t="s">
        <v>892</v>
      </c>
      <c r="G116" s="164" t="s">
        <v>327</v>
      </c>
      <c r="H116" s="165">
        <v>168</v>
      </c>
      <c r="I116" s="166"/>
      <c r="J116" s="167">
        <f>ROUND(I116*H116,2)</f>
        <v>0</v>
      </c>
      <c r="K116" s="163" t="s">
        <v>3</v>
      </c>
      <c r="L116" s="168"/>
      <c r="M116" s="169" t="s">
        <v>3</v>
      </c>
      <c r="N116" s="17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253</v>
      </c>
      <c r="AT116" s="143" t="s">
        <v>275</v>
      </c>
      <c r="AU116" s="143" t="s">
        <v>80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165</v>
      </c>
      <c r="BM116" s="143" t="s">
        <v>388</v>
      </c>
    </row>
    <row r="117" spans="2:65" s="1" customFormat="1" ht="24.2" customHeight="1">
      <c r="B117" s="131"/>
      <c r="C117" s="132" t="s">
        <v>308</v>
      </c>
      <c r="D117" s="132" t="s">
        <v>147</v>
      </c>
      <c r="E117" s="133" t="s">
        <v>876</v>
      </c>
      <c r="F117" s="134" t="s">
        <v>877</v>
      </c>
      <c r="G117" s="135" t="s">
        <v>282</v>
      </c>
      <c r="H117" s="136">
        <v>20</v>
      </c>
      <c r="I117" s="137"/>
      <c r="J117" s="138">
        <f>ROUND(I117*H117,2)</f>
        <v>0</v>
      </c>
      <c r="K117" s="134" t="s">
        <v>183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165</v>
      </c>
      <c r="AT117" s="143" t="s">
        <v>147</v>
      </c>
      <c r="AU117" s="143" t="s">
        <v>80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165</v>
      </c>
      <c r="BM117" s="143" t="s">
        <v>399</v>
      </c>
    </row>
    <row r="118" spans="2:65" s="1" customFormat="1">
      <c r="B118" s="32"/>
      <c r="D118" s="145" t="s">
        <v>185</v>
      </c>
      <c r="F118" s="146" t="s">
        <v>878</v>
      </c>
      <c r="I118" s="147"/>
      <c r="L118" s="32"/>
      <c r="M118" s="148"/>
      <c r="T118" s="53"/>
      <c r="AT118" s="17" t="s">
        <v>185</v>
      </c>
      <c r="AU118" s="17" t="s">
        <v>80</v>
      </c>
    </row>
    <row r="119" spans="2:65" s="1" customFormat="1" ht="16.5" customHeight="1">
      <c r="B119" s="131"/>
      <c r="C119" s="161" t="s">
        <v>314</v>
      </c>
      <c r="D119" s="161" t="s">
        <v>275</v>
      </c>
      <c r="E119" s="162" t="s">
        <v>879</v>
      </c>
      <c r="F119" s="163" t="s">
        <v>880</v>
      </c>
      <c r="G119" s="164" t="s">
        <v>282</v>
      </c>
      <c r="H119" s="165">
        <v>20</v>
      </c>
      <c r="I119" s="166"/>
      <c r="J119" s="167">
        <f>ROUND(I119*H119,2)</f>
        <v>0</v>
      </c>
      <c r="K119" s="163" t="s">
        <v>3</v>
      </c>
      <c r="L119" s="168"/>
      <c r="M119" s="169" t="s">
        <v>3</v>
      </c>
      <c r="N119" s="17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253</v>
      </c>
      <c r="AT119" s="143" t="s">
        <v>275</v>
      </c>
      <c r="AU119" s="143" t="s">
        <v>80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165</v>
      </c>
      <c r="BM119" s="143" t="s">
        <v>410</v>
      </c>
    </row>
    <row r="120" spans="2:65" s="1" customFormat="1" ht="44.25" customHeight="1">
      <c r="B120" s="131"/>
      <c r="C120" s="132" t="s">
        <v>319</v>
      </c>
      <c r="D120" s="132" t="s">
        <v>147</v>
      </c>
      <c r="E120" s="133" t="s">
        <v>893</v>
      </c>
      <c r="F120" s="134" t="s">
        <v>894</v>
      </c>
      <c r="G120" s="135" t="s">
        <v>327</v>
      </c>
      <c r="H120" s="136">
        <v>285</v>
      </c>
      <c r="I120" s="137"/>
      <c r="J120" s="138">
        <f>ROUND(I120*H120,2)</f>
        <v>0</v>
      </c>
      <c r="K120" s="134" t="s">
        <v>183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147</v>
      </c>
      <c r="AU120" s="143" t="s">
        <v>80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165</v>
      </c>
      <c r="BM120" s="143" t="s">
        <v>424</v>
      </c>
    </row>
    <row r="121" spans="2:65" s="1" customFormat="1">
      <c r="B121" s="32"/>
      <c r="D121" s="145" t="s">
        <v>185</v>
      </c>
      <c r="F121" s="146" t="s">
        <v>895</v>
      </c>
      <c r="I121" s="147"/>
      <c r="L121" s="32"/>
      <c r="M121" s="148"/>
      <c r="T121" s="53"/>
      <c r="AT121" s="17" t="s">
        <v>185</v>
      </c>
      <c r="AU121" s="17" t="s">
        <v>80</v>
      </c>
    </row>
    <row r="122" spans="2:65" s="1" customFormat="1" ht="24.2" customHeight="1">
      <c r="B122" s="131"/>
      <c r="C122" s="161" t="s">
        <v>324</v>
      </c>
      <c r="D122" s="161" t="s">
        <v>275</v>
      </c>
      <c r="E122" s="162" t="s">
        <v>896</v>
      </c>
      <c r="F122" s="163" t="s">
        <v>897</v>
      </c>
      <c r="G122" s="164" t="s">
        <v>327</v>
      </c>
      <c r="H122" s="165">
        <v>285</v>
      </c>
      <c r="I122" s="166"/>
      <c r="J122" s="167">
        <f>ROUND(I122*H122,2)</f>
        <v>0</v>
      </c>
      <c r="K122" s="163" t="s">
        <v>183</v>
      </c>
      <c r="L122" s="168"/>
      <c r="M122" s="169" t="s">
        <v>3</v>
      </c>
      <c r="N122" s="17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253</v>
      </c>
      <c r="AT122" s="143" t="s">
        <v>275</v>
      </c>
      <c r="AU122" s="143" t="s">
        <v>80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165</v>
      </c>
      <c r="BM122" s="143" t="s">
        <v>435</v>
      </c>
    </row>
    <row r="123" spans="2:65" s="1" customFormat="1" ht="24.2" customHeight="1">
      <c r="B123" s="131"/>
      <c r="C123" s="132" t="s">
        <v>8</v>
      </c>
      <c r="D123" s="132" t="s">
        <v>147</v>
      </c>
      <c r="E123" s="133" t="s">
        <v>898</v>
      </c>
      <c r="F123" s="134" t="s">
        <v>899</v>
      </c>
      <c r="G123" s="135" t="s">
        <v>282</v>
      </c>
      <c r="H123" s="136">
        <v>50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147</v>
      </c>
      <c r="AU123" s="143" t="s">
        <v>80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165</v>
      </c>
      <c r="BM123" s="143" t="s">
        <v>447</v>
      </c>
    </row>
    <row r="124" spans="2:65" s="1" customFormat="1" ht="44.25" customHeight="1">
      <c r="B124" s="131"/>
      <c r="C124" s="132" t="s">
        <v>336</v>
      </c>
      <c r="D124" s="132" t="s">
        <v>147</v>
      </c>
      <c r="E124" s="133" t="s">
        <v>900</v>
      </c>
      <c r="F124" s="134" t="s">
        <v>901</v>
      </c>
      <c r="G124" s="135" t="s">
        <v>327</v>
      </c>
      <c r="H124" s="136">
        <v>1725</v>
      </c>
      <c r="I124" s="137"/>
      <c r="J124" s="138">
        <f>ROUND(I124*H124,2)</f>
        <v>0</v>
      </c>
      <c r="K124" s="134" t="s">
        <v>183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147</v>
      </c>
      <c r="AU124" s="143" t="s">
        <v>80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165</v>
      </c>
      <c r="BM124" s="143" t="s">
        <v>459</v>
      </c>
    </row>
    <row r="125" spans="2:65" s="1" customFormat="1">
      <c r="B125" s="32"/>
      <c r="D125" s="145" t="s">
        <v>185</v>
      </c>
      <c r="F125" s="146" t="s">
        <v>902</v>
      </c>
      <c r="I125" s="147"/>
      <c r="L125" s="32"/>
      <c r="M125" s="148"/>
      <c r="T125" s="53"/>
      <c r="AT125" s="17" t="s">
        <v>185</v>
      </c>
      <c r="AU125" s="17" t="s">
        <v>80</v>
      </c>
    </row>
    <row r="126" spans="2:65" s="1" customFormat="1" ht="24.2" customHeight="1">
      <c r="B126" s="131"/>
      <c r="C126" s="161" t="s">
        <v>340</v>
      </c>
      <c r="D126" s="161" t="s">
        <v>275</v>
      </c>
      <c r="E126" s="162" t="s">
        <v>903</v>
      </c>
      <c r="F126" s="163" t="s">
        <v>904</v>
      </c>
      <c r="G126" s="164" t="s">
        <v>327</v>
      </c>
      <c r="H126" s="165">
        <v>1725</v>
      </c>
      <c r="I126" s="166"/>
      <c r="J126" s="167">
        <f>ROUND(I126*H126,2)</f>
        <v>0</v>
      </c>
      <c r="K126" s="163" t="s">
        <v>183</v>
      </c>
      <c r="L126" s="168"/>
      <c r="M126" s="169" t="s">
        <v>3</v>
      </c>
      <c r="N126" s="17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253</v>
      </c>
      <c r="AT126" s="143" t="s">
        <v>275</v>
      </c>
      <c r="AU126" s="143" t="s">
        <v>80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165</v>
      </c>
      <c r="BM126" s="143" t="s">
        <v>472</v>
      </c>
    </row>
    <row r="127" spans="2:65" s="1" customFormat="1" ht="24.2" customHeight="1">
      <c r="B127" s="131"/>
      <c r="C127" s="132" t="s">
        <v>347</v>
      </c>
      <c r="D127" s="132" t="s">
        <v>147</v>
      </c>
      <c r="E127" s="133" t="s">
        <v>898</v>
      </c>
      <c r="F127" s="134" t="s">
        <v>899</v>
      </c>
      <c r="G127" s="135" t="s">
        <v>282</v>
      </c>
      <c r="H127" s="136">
        <v>320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147</v>
      </c>
      <c r="AU127" s="143" t="s">
        <v>80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165</v>
      </c>
      <c r="BM127" s="143" t="s">
        <v>483</v>
      </c>
    </row>
    <row r="128" spans="2:65" s="1" customFormat="1" ht="24.2" customHeight="1">
      <c r="B128" s="131"/>
      <c r="C128" s="132" t="s">
        <v>351</v>
      </c>
      <c r="D128" s="132" t="s">
        <v>147</v>
      </c>
      <c r="E128" s="133" t="s">
        <v>881</v>
      </c>
      <c r="F128" s="134" t="s">
        <v>882</v>
      </c>
      <c r="G128" s="135" t="s">
        <v>327</v>
      </c>
      <c r="H128" s="136">
        <v>2016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147</v>
      </c>
      <c r="AU128" s="143" t="s">
        <v>80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165</v>
      </c>
      <c r="BM128" s="143" t="s">
        <v>494</v>
      </c>
    </row>
    <row r="129" spans="2:65" s="1" customFormat="1" ht="24.2" customHeight="1">
      <c r="B129" s="131"/>
      <c r="C129" s="132" t="s">
        <v>355</v>
      </c>
      <c r="D129" s="132" t="s">
        <v>147</v>
      </c>
      <c r="E129" s="133" t="s">
        <v>872</v>
      </c>
      <c r="F129" s="134" t="s">
        <v>873</v>
      </c>
      <c r="G129" s="135" t="s">
        <v>327</v>
      </c>
      <c r="H129" s="136">
        <v>2016</v>
      </c>
      <c r="I129" s="137"/>
      <c r="J129" s="138">
        <f>ROUND(I129*H129,2)</f>
        <v>0</v>
      </c>
      <c r="K129" s="134" t="s">
        <v>3</v>
      </c>
      <c r="L129" s="32"/>
      <c r="M129" s="139" t="s">
        <v>3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147</v>
      </c>
      <c r="AU129" s="143" t="s">
        <v>80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165</v>
      </c>
      <c r="BM129" s="143" t="s">
        <v>510</v>
      </c>
    </row>
    <row r="130" spans="2:65" s="1" customFormat="1" ht="24.2" customHeight="1">
      <c r="B130" s="131"/>
      <c r="C130" s="161" t="s">
        <v>361</v>
      </c>
      <c r="D130" s="161" t="s">
        <v>275</v>
      </c>
      <c r="E130" s="162" t="s">
        <v>905</v>
      </c>
      <c r="F130" s="163" t="s">
        <v>906</v>
      </c>
      <c r="G130" s="164" t="s">
        <v>327</v>
      </c>
      <c r="H130" s="165">
        <v>2016</v>
      </c>
      <c r="I130" s="166"/>
      <c r="J130" s="167">
        <f>ROUND(I130*H130,2)</f>
        <v>0</v>
      </c>
      <c r="K130" s="163" t="s">
        <v>183</v>
      </c>
      <c r="L130" s="168"/>
      <c r="M130" s="169" t="s">
        <v>3</v>
      </c>
      <c r="N130" s="17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253</v>
      </c>
      <c r="AT130" s="143" t="s">
        <v>275</v>
      </c>
      <c r="AU130" s="143" t="s">
        <v>80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165</v>
      </c>
      <c r="BM130" s="143" t="s">
        <v>522</v>
      </c>
    </row>
    <row r="131" spans="2:65" s="1" customFormat="1" ht="24.2" customHeight="1">
      <c r="B131" s="131"/>
      <c r="C131" s="132" t="s">
        <v>365</v>
      </c>
      <c r="D131" s="132" t="s">
        <v>147</v>
      </c>
      <c r="E131" s="133" t="s">
        <v>885</v>
      </c>
      <c r="F131" s="134" t="s">
        <v>886</v>
      </c>
      <c r="G131" s="135" t="s">
        <v>282</v>
      </c>
      <c r="H131" s="136">
        <v>24</v>
      </c>
      <c r="I131" s="137"/>
      <c r="J131" s="138">
        <f>ROUND(I131*H131,2)</f>
        <v>0</v>
      </c>
      <c r="K131" s="134" t="s">
        <v>3</v>
      </c>
      <c r="L131" s="32"/>
      <c r="M131" s="139" t="s">
        <v>3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165</v>
      </c>
      <c r="AT131" s="143" t="s">
        <v>147</v>
      </c>
      <c r="AU131" s="143" t="s">
        <v>80</v>
      </c>
      <c r="AY131" s="17" t="s">
        <v>144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80</v>
      </c>
      <c r="BK131" s="144">
        <f>ROUND(I131*H131,2)</f>
        <v>0</v>
      </c>
      <c r="BL131" s="17" t="s">
        <v>165</v>
      </c>
      <c r="BM131" s="143" t="s">
        <v>534</v>
      </c>
    </row>
    <row r="132" spans="2:65" s="1" customFormat="1" ht="16.5" customHeight="1">
      <c r="B132" s="131"/>
      <c r="C132" s="161" t="s">
        <v>369</v>
      </c>
      <c r="D132" s="161" t="s">
        <v>275</v>
      </c>
      <c r="E132" s="162" t="s">
        <v>887</v>
      </c>
      <c r="F132" s="163" t="s">
        <v>888</v>
      </c>
      <c r="G132" s="164" t="s">
        <v>282</v>
      </c>
      <c r="H132" s="165">
        <v>24</v>
      </c>
      <c r="I132" s="166"/>
      <c r="J132" s="167">
        <f>ROUND(I132*H132,2)</f>
        <v>0</v>
      </c>
      <c r="K132" s="163" t="s">
        <v>3</v>
      </c>
      <c r="L132" s="168"/>
      <c r="M132" s="169" t="s">
        <v>3</v>
      </c>
      <c r="N132" s="17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253</v>
      </c>
      <c r="AT132" s="143" t="s">
        <v>275</v>
      </c>
      <c r="AU132" s="143" t="s">
        <v>80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165</v>
      </c>
      <c r="BM132" s="143" t="s">
        <v>544</v>
      </c>
    </row>
    <row r="133" spans="2:65" s="1" customFormat="1" ht="16.5" customHeight="1">
      <c r="B133" s="131"/>
      <c r="C133" s="132" t="s">
        <v>376</v>
      </c>
      <c r="D133" s="132" t="s">
        <v>147</v>
      </c>
      <c r="E133" s="133" t="s">
        <v>907</v>
      </c>
      <c r="F133" s="134" t="s">
        <v>908</v>
      </c>
      <c r="G133" s="135" t="s">
        <v>282</v>
      </c>
      <c r="H133" s="136">
        <v>656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165</v>
      </c>
      <c r="AT133" s="143" t="s">
        <v>147</v>
      </c>
      <c r="AU133" s="143" t="s">
        <v>80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165</v>
      </c>
      <c r="BM133" s="143" t="s">
        <v>557</v>
      </c>
    </row>
    <row r="134" spans="2:65" s="1" customFormat="1" ht="55.5" customHeight="1">
      <c r="B134" s="131"/>
      <c r="C134" s="161" t="s">
        <v>382</v>
      </c>
      <c r="D134" s="161" t="s">
        <v>275</v>
      </c>
      <c r="E134" s="162" t="s">
        <v>909</v>
      </c>
      <c r="F134" s="163" t="s">
        <v>910</v>
      </c>
      <c r="G134" s="164" t="s">
        <v>327</v>
      </c>
      <c r="H134" s="165">
        <v>9110</v>
      </c>
      <c r="I134" s="166"/>
      <c r="J134" s="167">
        <f>ROUND(I134*H134,2)</f>
        <v>0</v>
      </c>
      <c r="K134" s="163" t="s">
        <v>3</v>
      </c>
      <c r="L134" s="168"/>
      <c r="M134" s="169" t="s">
        <v>3</v>
      </c>
      <c r="N134" s="17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253</v>
      </c>
      <c r="AT134" s="143" t="s">
        <v>275</v>
      </c>
      <c r="AU134" s="143" t="s">
        <v>80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165</v>
      </c>
      <c r="BM134" s="143" t="s">
        <v>568</v>
      </c>
    </row>
    <row r="135" spans="2:65" s="1" customFormat="1" ht="55.5" customHeight="1">
      <c r="B135" s="131"/>
      <c r="C135" s="161" t="s">
        <v>388</v>
      </c>
      <c r="D135" s="161" t="s">
        <v>275</v>
      </c>
      <c r="E135" s="162" t="s">
        <v>911</v>
      </c>
      <c r="F135" s="163" t="s">
        <v>912</v>
      </c>
      <c r="G135" s="164" t="s">
        <v>327</v>
      </c>
      <c r="H135" s="165">
        <v>560</v>
      </c>
      <c r="I135" s="166"/>
      <c r="J135" s="167">
        <f>ROUND(I135*H135,2)</f>
        <v>0</v>
      </c>
      <c r="K135" s="163" t="s">
        <v>3</v>
      </c>
      <c r="L135" s="168"/>
      <c r="M135" s="169" t="s">
        <v>3</v>
      </c>
      <c r="N135" s="17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253</v>
      </c>
      <c r="AT135" s="143" t="s">
        <v>275</v>
      </c>
      <c r="AU135" s="143" t="s">
        <v>80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165</v>
      </c>
      <c r="BM135" s="143" t="s">
        <v>343</v>
      </c>
    </row>
    <row r="136" spans="2:65" s="1" customFormat="1" ht="16.5" customHeight="1">
      <c r="B136" s="131"/>
      <c r="C136" s="132" t="s">
        <v>393</v>
      </c>
      <c r="D136" s="132" t="s">
        <v>147</v>
      </c>
      <c r="E136" s="133" t="s">
        <v>913</v>
      </c>
      <c r="F136" s="134" t="s">
        <v>914</v>
      </c>
      <c r="G136" s="135" t="s">
        <v>327</v>
      </c>
      <c r="H136" s="136">
        <v>9670</v>
      </c>
      <c r="I136" s="137"/>
      <c r="J136" s="138">
        <f>ROUND(I136*H136,2)</f>
        <v>0</v>
      </c>
      <c r="K136" s="134" t="s">
        <v>3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147</v>
      </c>
      <c r="AU136" s="143" t="s">
        <v>80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165</v>
      </c>
      <c r="BM136" s="143" t="s">
        <v>594</v>
      </c>
    </row>
    <row r="137" spans="2:65" s="1" customFormat="1" ht="21.75" customHeight="1">
      <c r="B137" s="131"/>
      <c r="C137" s="132" t="s">
        <v>399</v>
      </c>
      <c r="D137" s="132" t="s">
        <v>147</v>
      </c>
      <c r="E137" s="133" t="s">
        <v>915</v>
      </c>
      <c r="F137" s="134" t="s">
        <v>916</v>
      </c>
      <c r="G137" s="135" t="s">
        <v>282</v>
      </c>
      <c r="H137" s="136">
        <v>27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</v>
      </c>
      <c r="AT137" s="143" t="s">
        <v>147</v>
      </c>
      <c r="AU137" s="143" t="s">
        <v>80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165</v>
      </c>
      <c r="BM137" s="143" t="s">
        <v>603</v>
      </c>
    </row>
    <row r="138" spans="2:65" s="1" customFormat="1" ht="16.5" customHeight="1">
      <c r="B138" s="131"/>
      <c r="C138" s="161" t="s">
        <v>405</v>
      </c>
      <c r="D138" s="161" t="s">
        <v>275</v>
      </c>
      <c r="E138" s="162" t="s">
        <v>917</v>
      </c>
      <c r="F138" s="163" t="s">
        <v>918</v>
      </c>
      <c r="G138" s="164" t="s">
        <v>327</v>
      </c>
      <c r="H138" s="165">
        <v>1250</v>
      </c>
      <c r="I138" s="166"/>
      <c r="J138" s="167">
        <f>ROUND(I138*H138,2)</f>
        <v>0</v>
      </c>
      <c r="K138" s="163" t="s">
        <v>3</v>
      </c>
      <c r="L138" s="168"/>
      <c r="M138" s="169" t="s">
        <v>3</v>
      </c>
      <c r="N138" s="17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253</v>
      </c>
      <c r="AT138" s="143" t="s">
        <v>275</v>
      </c>
      <c r="AU138" s="143" t="s">
        <v>80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165</v>
      </c>
      <c r="BM138" s="143" t="s">
        <v>613</v>
      </c>
    </row>
    <row r="139" spans="2:65" s="1" customFormat="1" ht="16.5" customHeight="1">
      <c r="B139" s="131"/>
      <c r="C139" s="132" t="s">
        <v>410</v>
      </c>
      <c r="D139" s="132" t="s">
        <v>147</v>
      </c>
      <c r="E139" s="133" t="s">
        <v>919</v>
      </c>
      <c r="F139" s="134" t="s">
        <v>920</v>
      </c>
      <c r="G139" s="135" t="s">
        <v>327</v>
      </c>
      <c r="H139" s="136">
        <v>1250</v>
      </c>
      <c r="I139" s="137"/>
      <c r="J139" s="138">
        <f>ROUND(I139*H139,2)</f>
        <v>0</v>
      </c>
      <c r="K139" s="134" t="s">
        <v>3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147</v>
      </c>
      <c r="AU139" s="143" t="s">
        <v>80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165</v>
      </c>
      <c r="BM139" s="143" t="s">
        <v>621</v>
      </c>
    </row>
    <row r="140" spans="2:65" s="1" customFormat="1" ht="24.2" customHeight="1">
      <c r="B140" s="131"/>
      <c r="C140" s="161" t="s">
        <v>417</v>
      </c>
      <c r="D140" s="161" t="s">
        <v>275</v>
      </c>
      <c r="E140" s="162" t="s">
        <v>921</v>
      </c>
      <c r="F140" s="163" t="s">
        <v>922</v>
      </c>
      <c r="G140" s="164" t="s">
        <v>327</v>
      </c>
      <c r="H140" s="165">
        <v>150</v>
      </c>
      <c r="I140" s="166"/>
      <c r="J140" s="167">
        <f>ROUND(I140*H140,2)</f>
        <v>0</v>
      </c>
      <c r="K140" s="163" t="s">
        <v>3</v>
      </c>
      <c r="L140" s="168"/>
      <c r="M140" s="169" t="s">
        <v>3</v>
      </c>
      <c r="N140" s="17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253</v>
      </c>
      <c r="AT140" s="143" t="s">
        <v>275</v>
      </c>
      <c r="AU140" s="143" t="s">
        <v>80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165</v>
      </c>
      <c r="BM140" s="143" t="s">
        <v>629</v>
      </c>
    </row>
    <row r="141" spans="2:65" s="1" customFormat="1" ht="16.5" customHeight="1">
      <c r="B141" s="131"/>
      <c r="C141" s="132" t="s">
        <v>424</v>
      </c>
      <c r="D141" s="132" t="s">
        <v>147</v>
      </c>
      <c r="E141" s="133" t="s">
        <v>923</v>
      </c>
      <c r="F141" s="134" t="s">
        <v>924</v>
      </c>
      <c r="G141" s="135" t="s">
        <v>327</v>
      </c>
      <c r="H141" s="136">
        <v>150</v>
      </c>
      <c r="I141" s="137"/>
      <c r="J141" s="138">
        <f>ROUND(I141*H141,2)</f>
        <v>0</v>
      </c>
      <c r="K141" s="134" t="s">
        <v>3</v>
      </c>
      <c r="L141" s="32"/>
      <c r="M141" s="139" t="s">
        <v>3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165</v>
      </c>
      <c r="AT141" s="143" t="s">
        <v>147</v>
      </c>
      <c r="AU141" s="143" t="s">
        <v>80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165</v>
      </c>
      <c r="BM141" s="143" t="s">
        <v>637</v>
      </c>
    </row>
    <row r="142" spans="2:65" s="1" customFormat="1" ht="16.5" customHeight="1">
      <c r="B142" s="131"/>
      <c r="C142" s="132" t="s">
        <v>430</v>
      </c>
      <c r="D142" s="132" t="s">
        <v>147</v>
      </c>
      <c r="E142" s="133" t="s">
        <v>925</v>
      </c>
      <c r="F142" s="134" t="s">
        <v>926</v>
      </c>
      <c r="G142" s="135" t="s">
        <v>282</v>
      </c>
      <c r="H142" s="136">
        <v>38</v>
      </c>
      <c r="I142" s="137"/>
      <c r="J142" s="138">
        <f>ROUND(I142*H142,2)</f>
        <v>0</v>
      </c>
      <c r="K142" s="134" t="s">
        <v>3</v>
      </c>
      <c r="L142" s="32"/>
      <c r="M142" s="139" t="s">
        <v>3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147</v>
      </c>
      <c r="AU142" s="143" t="s">
        <v>80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165</v>
      </c>
      <c r="BM142" s="143" t="s">
        <v>647</v>
      </c>
    </row>
    <row r="143" spans="2:65" s="1" customFormat="1" ht="24.2" customHeight="1">
      <c r="B143" s="131"/>
      <c r="C143" s="161" t="s">
        <v>435</v>
      </c>
      <c r="D143" s="161" t="s">
        <v>275</v>
      </c>
      <c r="E143" s="162" t="s">
        <v>927</v>
      </c>
      <c r="F143" s="163" t="s">
        <v>928</v>
      </c>
      <c r="G143" s="164" t="s">
        <v>282</v>
      </c>
      <c r="H143" s="165">
        <v>1</v>
      </c>
      <c r="I143" s="166"/>
      <c r="J143" s="167">
        <f>ROUND(I143*H143,2)</f>
        <v>0</v>
      </c>
      <c r="K143" s="163" t="s">
        <v>3</v>
      </c>
      <c r="L143" s="168"/>
      <c r="M143" s="169" t="s">
        <v>3</v>
      </c>
      <c r="N143" s="17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253</v>
      </c>
      <c r="AT143" s="143" t="s">
        <v>275</v>
      </c>
      <c r="AU143" s="143" t="s">
        <v>80</v>
      </c>
      <c r="AY143" s="17" t="s">
        <v>144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80</v>
      </c>
      <c r="BK143" s="144">
        <f>ROUND(I143*H143,2)</f>
        <v>0</v>
      </c>
      <c r="BL143" s="17" t="s">
        <v>165</v>
      </c>
      <c r="BM143" s="143" t="s">
        <v>656</v>
      </c>
    </row>
    <row r="144" spans="2:65" s="1" customFormat="1" ht="21.75" customHeight="1">
      <c r="B144" s="131"/>
      <c r="C144" s="161" t="s">
        <v>441</v>
      </c>
      <c r="D144" s="161" t="s">
        <v>275</v>
      </c>
      <c r="E144" s="162" t="s">
        <v>929</v>
      </c>
      <c r="F144" s="163" t="s">
        <v>930</v>
      </c>
      <c r="G144" s="164" t="s">
        <v>282</v>
      </c>
      <c r="H144" s="165">
        <v>1</v>
      </c>
      <c r="I144" s="166"/>
      <c r="J144" s="167">
        <f>ROUND(I144*H144,2)</f>
        <v>0</v>
      </c>
      <c r="K144" s="163" t="s">
        <v>3</v>
      </c>
      <c r="L144" s="168"/>
      <c r="M144" s="169" t="s">
        <v>3</v>
      </c>
      <c r="N144" s="17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253</v>
      </c>
      <c r="AT144" s="143" t="s">
        <v>275</v>
      </c>
      <c r="AU144" s="143" t="s">
        <v>80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165</v>
      </c>
      <c r="BM144" s="143" t="s">
        <v>662</v>
      </c>
    </row>
    <row r="145" spans="2:65" s="1" customFormat="1" ht="24.2" customHeight="1">
      <c r="B145" s="131"/>
      <c r="C145" s="161" t="s">
        <v>447</v>
      </c>
      <c r="D145" s="161" t="s">
        <v>275</v>
      </c>
      <c r="E145" s="162" t="s">
        <v>931</v>
      </c>
      <c r="F145" s="163" t="s">
        <v>932</v>
      </c>
      <c r="G145" s="164" t="s">
        <v>282</v>
      </c>
      <c r="H145" s="165">
        <v>1</v>
      </c>
      <c r="I145" s="166"/>
      <c r="J145" s="167">
        <f>ROUND(I145*H145,2)</f>
        <v>0</v>
      </c>
      <c r="K145" s="163" t="s">
        <v>3</v>
      </c>
      <c r="L145" s="168"/>
      <c r="M145" s="169" t="s">
        <v>3</v>
      </c>
      <c r="N145" s="17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253</v>
      </c>
      <c r="AT145" s="143" t="s">
        <v>275</v>
      </c>
      <c r="AU145" s="143" t="s">
        <v>80</v>
      </c>
      <c r="AY145" s="17" t="s">
        <v>144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80</v>
      </c>
      <c r="BK145" s="144">
        <f>ROUND(I145*H145,2)</f>
        <v>0</v>
      </c>
      <c r="BL145" s="17" t="s">
        <v>165</v>
      </c>
      <c r="BM145" s="143" t="s">
        <v>671</v>
      </c>
    </row>
    <row r="146" spans="2:65" s="1" customFormat="1" ht="16.5" customHeight="1">
      <c r="B146" s="131"/>
      <c r="C146" s="161" t="s">
        <v>453</v>
      </c>
      <c r="D146" s="161" t="s">
        <v>275</v>
      </c>
      <c r="E146" s="162" t="s">
        <v>933</v>
      </c>
      <c r="F146" s="163" t="s">
        <v>934</v>
      </c>
      <c r="G146" s="164" t="s">
        <v>282</v>
      </c>
      <c r="H146" s="165">
        <v>1</v>
      </c>
      <c r="I146" s="166"/>
      <c r="J146" s="167">
        <f>ROUND(I146*H146,2)</f>
        <v>0</v>
      </c>
      <c r="K146" s="163" t="s">
        <v>3</v>
      </c>
      <c r="L146" s="168"/>
      <c r="M146" s="169" t="s">
        <v>3</v>
      </c>
      <c r="N146" s="17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253</v>
      </c>
      <c r="AT146" s="143" t="s">
        <v>275</v>
      </c>
      <c r="AU146" s="143" t="s">
        <v>80</v>
      </c>
      <c r="AY146" s="17" t="s">
        <v>144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80</v>
      </c>
      <c r="BK146" s="144">
        <f>ROUND(I146*H146,2)</f>
        <v>0</v>
      </c>
      <c r="BL146" s="17" t="s">
        <v>165</v>
      </c>
      <c r="BM146" s="143" t="s">
        <v>679</v>
      </c>
    </row>
    <row r="147" spans="2:65" s="1" customFormat="1" ht="16.5" customHeight="1">
      <c r="B147" s="131"/>
      <c r="C147" s="132" t="s">
        <v>459</v>
      </c>
      <c r="D147" s="132" t="s">
        <v>147</v>
      </c>
      <c r="E147" s="133" t="s">
        <v>935</v>
      </c>
      <c r="F147" s="134" t="s">
        <v>936</v>
      </c>
      <c r="G147" s="135" t="s">
        <v>282</v>
      </c>
      <c r="H147" s="136">
        <v>4</v>
      </c>
      <c r="I147" s="137"/>
      <c r="J147" s="138">
        <f>ROUND(I147*H147,2)</f>
        <v>0</v>
      </c>
      <c r="K147" s="134" t="s">
        <v>3</v>
      </c>
      <c r="L147" s="32"/>
      <c r="M147" s="139" t="s">
        <v>3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</v>
      </c>
      <c r="AT147" s="143" t="s">
        <v>147</v>
      </c>
      <c r="AU147" s="143" t="s">
        <v>80</v>
      </c>
      <c r="AY147" s="17" t="s">
        <v>144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80</v>
      </c>
      <c r="BK147" s="144">
        <f>ROUND(I147*H147,2)</f>
        <v>0</v>
      </c>
      <c r="BL147" s="17" t="s">
        <v>165</v>
      </c>
      <c r="BM147" s="143" t="s">
        <v>686</v>
      </c>
    </row>
    <row r="148" spans="2:65" s="1" customFormat="1" ht="24.2" customHeight="1">
      <c r="B148" s="131"/>
      <c r="C148" s="132" t="s">
        <v>467</v>
      </c>
      <c r="D148" s="132" t="s">
        <v>147</v>
      </c>
      <c r="E148" s="133" t="s">
        <v>937</v>
      </c>
      <c r="F148" s="134" t="s">
        <v>938</v>
      </c>
      <c r="G148" s="135" t="s">
        <v>282</v>
      </c>
      <c r="H148" s="136">
        <v>6</v>
      </c>
      <c r="I148" s="137"/>
      <c r="J148" s="138">
        <f>ROUND(I148*H148,2)</f>
        <v>0</v>
      </c>
      <c r="K148" s="134" t="s">
        <v>183</v>
      </c>
      <c r="L148" s="32"/>
      <c r="M148" s="139" t="s">
        <v>3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165</v>
      </c>
      <c r="AT148" s="143" t="s">
        <v>147</v>
      </c>
      <c r="AU148" s="143" t="s">
        <v>80</v>
      </c>
      <c r="AY148" s="17" t="s">
        <v>144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80</v>
      </c>
      <c r="BK148" s="144">
        <f>ROUND(I148*H148,2)</f>
        <v>0</v>
      </c>
      <c r="BL148" s="17" t="s">
        <v>165</v>
      </c>
      <c r="BM148" s="143" t="s">
        <v>700</v>
      </c>
    </row>
    <row r="149" spans="2:65" s="1" customFormat="1">
      <c r="B149" s="32"/>
      <c r="D149" s="145" t="s">
        <v>185</v>
      </c>
      <c r="F149" s="146" t="s">
        <v>939</v>
      </c>
      <c r="I149" s="147"/>
      <c r="L149" s="32"/>
      <c r="M149" s="148"/>
      <c r="T149" s="53"/>
      <c r="AT149" s="17" t="s">
        <v>185</v>
      </c>
      <c r="AU149" s="17" t="s">
        <v>80</v>
      </c>
    </row>
    <row r="150" spans="2:65" s="1" customFormat="1" ht="24.2" customHeight="1">
      <c r="B150" s="131"/>
      <c r="C150" s="132" t="s">
        <v>472</v>
      </c>
      <c r="D150" s="132" t="s">
        <v>147</v>
      </c>
      <c r="E150" s="133" t="s">
        <v>940</v>
      </c>
      <c r="F150" s="134" t="s">
        <v>941</v>
      </c>
      <c r="G150" s="135" t="s">
        <v>282</v>
      </c>
      <c r="H150" s="136">
        <v>6</v>
      </c>
      <c r="I150" s="137"/>
      <c r="J150" s="138">
        <f>ROUND(I150*H150,2)</f>
        <v>0</v>
      </c>
      <c r="K150" s="134" t="s">
        <v>183</v>
      </c>
      <c r="L150" s="32"/>
      <c r="M150" s="139" t="s">
        <v>3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165</v>
      </c>
      <c r="AT150" s="143" t="s">
        <v>147</v>
      </c>
      <c r="AU150" s="143" t="s">
        <v>80</v>
      </c>
      <c r="AY150" s="17" t="s">
        <v>144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80</v>
      </c>
      <c r="BK150" s="144">
        <f>ROUND(I150*H150,2)</f>
        <v>0</v>
      </c>
      <c r="BL150" s="17" t="s">
        <v>165</v>
      </c>
      <c r="BM150" s="143" t="s">
        <v>710</v>
      </c>
    </row>
    <row r="151" spans="2:65" s="1" customFormat="1">
      <c r="B151" s="32"/>
      <c r="D151" s="145" t="s">
        <v>185</v>
      </c>
      <c r="F151" s="146" t="s">
        <v>942</v>
      </c>
      <c r="I151" s="147"/>
      <c r="L151" s="32"/>
      <c r="M151" s="148"/>
      <c r="T151" s="53"/>
      <c r="AT151" s="17" t="s">
        <v>185</v>
      </c>
      <c r="AU151" s="17" t="s">
        <v>80</v>
      </c>
    </row>
    <row r="152" spans="2:65" s="1" customFormat="1" ht="24.2" customHeight="1">
      <c r="B152" s="131"/>
      <c r="C152" s="161" t="s">
        <v>477</v>
      </c>
      <c r="D152" s="161" t="s">
        <v>275</v>
      </c>
      <c r="E152" s="162" t="s">
        <v>943</v>
      </c>
      <c r="F152" s="163" t="s">
        <v>944</v>
      </c>
      <c r="G152" s="164" t="s">
        <v>282</v>
      </c>
      <c r="H152" s="165">
        <v>6</v>
      </c>
      <c r="I152" s="166"/>
      <c r="J152" s="167">
        <f>ROUND(I152*H152,2)</f>
        <v>0</v>
      </c>
      <c r="K152" s="163" t="s">
        <v>183</v>
      </c>
      <c r="L152" s="168"/>
      <c r="M152" s="169" t="s">
        <v>3</v>
      </c>
      <c r="N152" s="17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253</v>
      </c>
      <c r="AT152" s="143" t="s">
        <v>275</v>
      </c>
      <c r="AU152" s="143" t="s">
        <v>80</v>
      </c>
      <c r="AY152" s="17" t="s">
        <v>144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80</v>
      </c>
      <c r="BK152" s="144">
        <f>ROUND(I152*H152,2)</f>
        <v>0</v>
      </c>
      <c r="BL152" s="17" t="s">
        <v>165</v>
      </c>
      <c r="BM152" s="143" t="s">
        <v>720</v>
      </c>
    </row>
    <row r="153" spans="2:65" s="1" customFormat="1" ht="24.2" customHeight="1">
      <c r="B153" s="131"/>
      <c r="C153" s="132" t="s">
        <v>483</v>
      </c>
      <c r="D153" s="132" t="s">
        <v>147</v>
      </c>
      <c r="E153" s="133" t="s">
        <v>945</v>
      </c>
      <c r="F153" s="134" t="s">
        <v>946</v>
      </c>
      <c r="G153" s="135" t="s">
        <v>327</v>
      </c>
      <c r="H153" s="136">
        <v>300</v>
      </c>
      <c r="I153" s="137"/>
      <c r="J153" s="138">
        <f>ROUND(I153*H153,2)</f>
        <v>0</v>
      </c>
      <c r="K153" s="134" t="s">
        <v>947</v>
      </c>
      <c r="L153" s="32"/>
      <c r="M153" s="139" t="s">
        <v>3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165</v>
      </c>
      <c r="AT153" s="143" t="s">
        <v>147</v>
      </c>
      <c r="AU153" s="143" t="s">
        <v>80</v>
      </c>
      <c r="AY153" s="17" t="s">
        <v>144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80</v>
      </c>
      <c r="BK153" s="144">
        <f>ROUND(I153*H153,2)</f>
        <v>0</v>
      </c>
      <c r="BL153" s="17" t="s">
        <v>165</v>
      </c>
      <c r="BM153" s="143" t="s">
        <v>730</v>
      </c>
    </row>
    <row r="154" spans="2:65" s="1" customFormat="1" ht="24.2" customHeight="1">
      <c r="B154" s="131"/>
      <c r="C154" s="161" t="s">
        <v>488</v>
      </c>
      <c r="D154" s="161" t="s">
        <v>275</v>
      </c>
      <c r="E154" s="162" t="s">
        <v>948</v>
      </c>
      <c r="F154" s="163" t="s">
        <v>949</v>
      </c>
      <c r="G154" s="164" t="s">
        <v>327</v>
      </c>
      <c r="H154" s="165">
        <v>300</v>
      </c>
      <c r="I154" s="166"/>
      <c r="J154" s="167">
        <f>ROUND(I154*H154,2)</f>
        <v>0</v>
      </c>
      <c r="K154" s="163" t="s">
        <v>947</v>
      </c>
      <c r="L154" s="168"/>
      <c r="M154" s="169" t="s">
        <v>3</v>
      </c>
      <c r="N154" s="17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253</v>
      </c>
      <c r="AT154" s="143" t="s">
        <v>275</v>
      </c>
      <c r="AU154" s="143" t="s">
        <v>80</v>
      </c>
      <c r="AY154" s="17" t="s">
        <v>144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80</v>
      </c>
      <c r="BK154" s="144">
        <f>ROUND(I154*H154,2)</f>
        <v>0</v>
      </c>
      <c r="BL154" s="17" t="s">
        <v>165</v>
      </c>
      <c r="BM154" s="143" t="s">
        <v>743</v>
      </c>
    </row>
    <row r="155" spans="2:65" s="1" customFormat="1" ht="24.2" customHeight="1">
      <c r="B155" s="131"/>
      <c r="C155" s="161" t="s">
        <v>494</v>
      </c>
      <c r="D155" s="161" t="s">
        <v>275</v>
      </c>
      <c r="E155" s="162" t="s">
        <v>950</v>
      </c>
      <c r="F155" s="163" t="s">
        <v>951</v>
      </c>
      <c r="G155" s="164" t="s">
        <v>689</v>
      </c>
      <c r="H155" s="189"/>
      <c r="I155" s="166"/>
      <c r="J155" s="167">
        <f>ROUND(I155*H155,2)</f>
        <v>0</v>
      </c>
      <c r="K155" s="163" t="s">
        <v>952</v>
      </c>
      <c r="L155" s="168"/>
      <c r="M155" s="169" t="s">
        <v>3</v>
      </c>
      <c r="N155" s="17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253</v>
      </c>
      <c r="AT155" s="143" t="s">
        <v>275</v>
      </c>
      <c r="AU155" s="143" t="s">
        <v>80</v>
      </c>
      <c r="AY155" s="17" t="s">
        <v>144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80</v>
      </c>
      <c r="BK155" s="144">
        <f>ROUND(I155*H155,2)</f>
        <v>0</v>
      </c>
      <c r="BL155" s="17" t="s">
        <v>165</v>
      </c>
      <c r="BM155" s="143" t="s">
        <v>753</v>
      </c>
    </row>
    <row r="156" spans="2:65" s="1" customFormat="1" ht="16.5" customHeight="1">
      <c r="B156" s="131"/>
      <c r="C156" s="161" t="s">
        <v>501</v>
      </c>
      <c r="D156" s="161" t="s">
        <v>275</v>
      </c>
      <c r="E156" s="162" t="s">
        <v>953</v>
      </c>
      <c r="F156" s="163" t="s">
        <v>954</v>
      </c>
      <c r="G156" s="164" t="s">
        <v>689</v>
      </c>
      <c r="H156" s="189"/>
      <c r="I156" s="166"/>
      <c r="J156" s="167">
        <f>ROUND(I156*H156,2)</f>
        <v>0</v>
      </c>
      <c r="K156" s="163" t="s">
        <v>952</v>
      </c>
      <c r="L156" s="168"/>
      <c r="M156" s="169" t="s">
        <v>3</v>
      </c>
      <c r="N156" s="17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253</v>
      </c>
      <c r="AT156" s="143" t="s">
        <v>275</v>
      </c>
      <c r="AU156" s="143" t="s">
        <v>80</v>
      </c>
      <c r="AY156" s="17" t="s">
        <v>144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80</v>
      </c>
      <c r="BK156" s="144">
        <f>ROUND(I156*H156,2)</f>
        <v>0</v>
      </c>
      <c r="BL156" s="17" t="s">
        <v>165</v>
      </c>
      <c r="BM156" s="143" t="s">
        <v>763</v>
      </c>
    </row>
    <row r="157" spans="2:65" s="11" customFormat="1" ht="25.9" customHeight="1">
      <c r="B157" s="119"/>
      <c r="D157" s="120" t="s">
        <v>71</v>
      </c>
      <c r="E157" s="121" t="s">
        <v>955</v>
      </c>
      <c r="F157" s="121" t="s">
        <v>956</v>
      </c>
      <c r="I157" s="122"/>
      <c r="J157" s="123">
        <f>BK157</f>
        <v>0</v>
      </c>
      <c r="L157" s="119"/>
      <c r="M157" s="124"/>
      <c r="P157" s="125">
        <f>SUM(P158:P169)</f>
        <v>0</v>
      </c>
      <c r="R157" s="125">
        <f>SUM(R158:R169)</f>
        <v>0</v>
      </c>
      <c r="T157" s="126">
        <f>SUM(T158:T169)</f>
        <v>0</v>
      </c>
      <c r="AR157" s="120" t="s">
        <v>80</v>
      </c>
      <c r="AT157" s="127" t="s">
        <v>71</v>
      </c>
      <c r="AU157" s="127" t="s">
        <v>72</v>
      </c>
      <c r="AY157" s="120" t="s">
        <v>144</v>
      </c>
      <c r="BK157" s="128">
        <f>SUM(BK158:BK169)</f>
        <v>0</v>
      </c>
    </row>
    <row r="158" spans="2:65" s="1" customFormat="1" ht="33" customHeight="1">
      <c r="B158" s="131"/>
      <c r="C158" s="132" t="s">
        <v>510</v>
      </c>
      <c r="D158" s="132" t="s">
        <v>147</v>
      </c>
      <c r="E158" s="133" t="s">
        <v>957</v>
      </c>
      <c r="F158" s="134" t="s">
        <v>958</v>
      </c>
      <c r="G158" s="135" t="s">
        <v>282</v>
      </c>
      <c r="H158" s="136">
        <v>2</v>
      </c>
      <c r="I158" s="137"/>
      <c r="J158" s="138">
        <f>ROUND(I158*H158,2)</f>
        <v>0</v>
      </c>
      <c r="K158" s="134" t="s">
        <v>183</v>
      </c>
      <c r="L158" s="32"/>
      <c r="M158" s="139" t="s">
        <v>3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165</v>
      </c>
      <c r="AT158" s="143" t="s">
        <v>147</v>
      </c>
      <c r="AU158" s="143" t="s">
        <v>80</v>
      </c>
      <c r="AY158" s="17" t="s">
        <v>144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80</v>
      </c>
      <c r="BK158" s="144">
        <f>ROUND(I158*H158,2)</f>
        <v>0</v>
      </c>
      <c r="BL158" s="17" t="s">
        <v>165</v>
      </c>
      <c r="BM158" s="143" t="s">
        <v>776</v>
      </c>
    </row>
    <row r="159" spans="2:65" s="1" customFormat="1">
      <c r="B159" s="32"/>
      <c r="D159" s="145" t="s">
        <v>185</v>
      </c>
      <c r="F159" s="146" t="s">
        <v>959</v>
      </c>
      <c r="I159" s="147"/>
      <c r="L159" s="32"/>
      <c r="M159" s="148"/>
      <c r="T159" s="53"/>
      <c r="AT159" s="17" t="s">
        <v>185</v>
      </c>
      <c r="AU159" s="17" t="s">
        <v>80</v>
      </c>
    </row>
    <row r="160" spans="2:65" s="1" customFormat="1" ht="16.5" customHeight="1">
      <c r="B160" s="131"/>
      <c r="C160" s="132" t="s">
        <v>517</v>
      </c>
      <c r="D160" s="132" t="s">
        <v>147</v>
      </c>
      <c r="E160" s="133" t="s">
        <v>960</v>
      </c>
      <c r="F160" s="134" t="s">
        <v>961</v>
      </c>
      <c r="G160" s="135" t="s">
        <v>150</v>
      </c>
      <c r="H160" s="136">
        <v>1</v>
      </c>
      <c r="I160" s="137"/>
      <c r="J160" s="138">
        <f>ROUND(I160*H160,2)</f>
        <v>0</v>
      </c>
      <c r="K160" s="134" t="s">
        <v>3</v>
      </c>
      <c r="L160" s="32"/>
      <c r="M160" s="139" t="s">
        <v>3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165</v>
      </c>
      <c r="AT160" s="143" t="s">
        <v>147</v>
      </c>
      <c r="AU160" s="143" t="s">
        <v>80</v>
      </c>
      <c r="AY160" s="17" t="s">
        <v>144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80</v>
      </c>
      <c r="BK160" s="144">
        <f>ROUND(I160*H160,2)</f>
        <v>0</v>
      </c>
      <c r="BL160" s="17" t="s">
        <v>165</v>
      </c>
      <c r="BM160" s="143" t="s">
        <v>786</v>
      </c>
    </row>
    <row r="161" spans="2:65" s="1" customFormat="1">
      <c r="B161" s="32"/>
      <c r="D161" s="149" t="s">
        <v>187</v>
      </c>
      <c r="F161" s="150" t="s">
        <v>962</v>
      </c>
      <c r="I161" s="147"/>
      <c r="L161" s="32"/>
      <c r="M161" s="148"/>
      <c r="T161" s="53"/>
      <c r="AT161" s="17" t="s">
        <v>187</v>
      </c>
      <c r="AU161" s="17" t="s">
        <v>80</v>
      </c>
    </row>
    <row r="162" spans="2:65" s="1" customFormat="1" ht="16.5" customHeight="1">
      <c r="B162" s="131"/>
      <c r="C162" s="132" t="s">
        <v>522</v>
      </c>
      <c r="D162" s="132" t="s">
        <v>147</v>
      </c>
      <c r="E162" s="133" t="s">
        <v>963</v>
      </c>
      <c r="F162" s="134" t="s">
        <v>964</v>
      </c>
      <c r="G162" s="135" t="s">
        <v>150</v>
      </c>
      <c r="H162" s="136">
        <v>1</v>
      </c>
      <c r="I162" s="137"/>
      <c r="J162" s="138">
        <f>ROUND(I162*H162,2)</f>
        <v>0</v>
      </c>
      <c r="K162" s="134" t="s">
        <v>3</v>
      </c>
      <c r="L162" s="32"/>
      <c r="M162" s="139" t="s">
        <v>3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</v>
      </c>
      <c r="AT162" s="143" t="s">
        <v>147</v>
      </c>
      <c r="AU162" s="143" t="s">
        <v>80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165</v>
      </c>
      <c r="BM162" s="143" t="s">
        <v>801</v>
      </c>
    </row>
    <row r="163" spans="2:65" s="1" customFormat="1">
      <c r="B163" s="32"/>
      <c r="D163" s="149" t="s">
        <v>187</v>
      </c>
      <c r="F163" s="150" t="s">
        <v>965</v>
      </c>
      <c r="I163" s="147"/>
      <c r="L163" s="32"/>
      <c r="M163" s="148"/>
      <c r="T163" s="53"/>
      <c r="AT163" s="17" t="s">
        <v>187</v>
      </c>
      <c r="AU163" s="17" t="s">
        <v>80</v>
      </c>
    </row>
    <row r="164" spans="2:65" s="1" customFormat="1" ht="16.5" customHeight="1">
      <c r="B164" s="131"/>
      <c r="C164" s="161" t="s">
        <v>528</v>
      </c>
      <c r="D164" s="161" t="s">
        <v>275</v>
      </c>
      <c r="E164" s="162" t="s">
        <v>966</v>
      </c>
      <c r="F164" s="163" t="s">
        <v>967</v>
      </c>
      <c r="G164" s="164" t="s">
        <v>150</v>
      </c>
      <c r="H164" s="165">
        <v>1</v>
      </c>
      <c r="I164" s="166"/>
      <c r="J164" s="167">
        <f>ROUND(I164*H164,2)</f>
        <v>0</v>
      </c>
      <c r="K164" s="163" t="s">
        <v>3</v>
      </c>
      <c r="L164" s="168"/>
      <c r="M164" s="169" t="s">
        <v>3</v>
      </c>
      <c r="N164" s="17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253</v>
      </c>
      <c r="AT164" s="143" t="s">
        <v>275</v>
      </c>
      <c r="AU164" s="143" t="s">
        <v>80</v>
      </c>
      <c r="AY164" s="17" t="s">
        <v>144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80</v>
      </c>
      <c r="BK164" s="144">
        <f>ROUND(I164*H164,2)</f>
        <v>0</v>
      </c>
      <c r="BL164" s="17" t="s">
        <v>165</v>
      </c>
      <c r="BM164" s="143" t="s">
        <v>812</v>
      </c>
    </row>
    <row r="165" spans="2:65" s="1" customFormat="1">
      <c r="B165" s="32"/>
      <c r="D165" s="149" t="s">
        <v>187</v>
      </c>
      <c r="F165" s="150" t="s">
        <v>968</v>
      </c>
      <c r="I165" s="147"/>
      <c r="L165" s="32"/>
      <c r="M165" s="148"/>
      <c r="T165" s="53"/>
      <c r="AT165" s="17" t="s">
        <v>187</v>
      </c>
      <c r="AU165" s="17" t="s">
        <v>80</v>
      </c>
    </row>
    <row r="166" spans="2:65" s="1" customFormat="1" ht="16.5" customHeight="1">
      <c r="B166" s="131"/>
      <c r="C166" s="132" t="s">
        <v>534</v>
      </c>
      <c r="D166" s="132" t="s">
        <v>147</v>
      </c>
      <c r="E166" s="133" t="s">
        <v>969</v>
      </c>
      <c r="F166" s="134" t="s">
        <v>970</v>
      </c>
      <c r="G166" s="135" t="s">
        <v>150</v>
      </c>
      <c r="H166" s="136">
        <v>1</v>
      </c>
      <c r="I166" s="137"/>
      <c r="J166" s="138">
        <f>ROUND(I166*H166,2)</f>
        <v>0</v>
      </c>
      <c r="K166" s="134" t="s">
        <v>3</v>
      </c>
      <c r="L166" s="32"/>
      <c r="M166" s="139" t="s">
        <v>3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165</v>
      </c>
      <c r="AT166" s="143" t="s">
        <v>147</v>
      </c>
      <c r="AU166" s="143" t="s">
        <v>80</v>
      </c>
      <c r="AY166" s="17" t="s">
        <v>144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80</v>
      </c>
      <c r="BK166" s="144">
        <f>ROUND(I166*H166,2)</f>
        <v>0</v>
      </c>
      <c r="BL166" s="17" t="s">
        <v>165</v>
      </c>
      <c r="BM166" s="143" t="s">
        <v>824</v>
      </c>
    </row>
    <row r="167" spans="2:65" s="1" customFormat="1">
      <c r="B167" s="32"/>
      <c r="D167" s="149" t="s">
        <v>187</v>
      </c>
      <c r="F167" s="150" t="s">
        <v>971</v>
      </c>
      <c r="I167" s="147"/>
      <c r="L167" s="32"/>
      <c r="M167" s="148"/>
      <c r="T167" s="53"/>
      <c r="AT167" s="17" t="s">
        <v>187</v>
      </c>
      <c r="AU167" s="17" t="s">
        <v>80</v>
      </c>
    </row>
    <row r="168" spans="2:65" s="1" customFormat="1" ht="16.5" customHeight="1">
      <c r="B168" s="131"/>
      <c r="C168" s="132" t="s">
        <v>539</v>
      </c>
      <c r="D168" s="132" t="s">
        <v>147</v>
      </c>
      <c r="E168" s="133" t="s">
        <v>972</v>
      </c>
      <c r="F168" s="134" t="s">
        <v>973</v>
      </c>
      <c r="G168" s="135" t="s">
        <v>150</v>
      </c>
      <c r="H168" s="136">
        <v>1</v>
      </c>
      <c r="I168" s="137"/>
      <c r="J168" s="138">
        <f>ROUND(I168*H168,2)</f>
        <v>0</v>
      </c>
      <c r="K168" s="134" t="s">
        <v>3</v>
      </c>
      <c r="L168" s="32"/>
      <c r="M168" s="139" t="s">
        <v>3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165</v>
      </c>
      <c r="AT168" s="143" t="s">
        <v>147</v>
      </c>
      <c r="AU168" s="143" t="s">
        <v>80</v>
      </c>
      <c r="AY168" s="17" t="s">
        <v>144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80</v>
      </c>
      <c r="BK168" s="144">
        <f>ROUND(I168*H168,2)</f>
        <v>0</v>
      </c>
      <c r="BL168" s="17" t="s">
        <v>165</v>
      </c>
      <c r="BM168" s="143" t="s">
        <v>834</v>
      </c>
    </row>
    <row r="169" spans="2:65" s="1" customFormat="1">
      <c r="B169" s="32"/>
      <c r="D169" s="149" t="s">
        <v>187</v>
      </c>
      <c r="F169" s="150" t="s">
        <v>974</v>
      </c>
      <c r="I169" s="147"/>
      <c r="L169" s="32"/>
      <c r="M169" s="148"/>
      <c r="T169" s="53"/>
      <c r="AT169" s="17" t="s">
        <v>187</v>
      </c>
      <c r="AU169" s="17" t="s">
        <v>80</v>
      </c>
    </row>
    <row r="170" spans="2:65" s="11" customFormat="1" ht="25.9" customHeight="1">
      <c r="B170" s="119"/>
      <c r="D170" s="120" t="s">
        <v>71</v>
      </c>
      <c r="E170" s="121" t="s">
        <v>975</v>
      </c>
      <c r="F170" s="121" t="s">
        <v>976</v>
      </c>
      <c r="I170" s="122"/>
      <c r="J170" s="123">
        <f>BK170</f>
        <v>0</v>
      </c>
      <c r="L170" s="119"/>
      <c r="M170" s="124"/>
      <c r="P170" s="125">
        <f>SUM(P171:P176)</f>
        <v>0</v>
      </c>
      <c r="R170" s="125">
        <f>SUM(R171:R176)</f>
        <v>0</v>
      </c>
      <c r="T170" s="126">
        <f>SUM(T171:T176)</f>
        <v>0</v>
      </c>
      <c r="AR170" s="120" t="s">
        <v>80</v>
      </c>
      <c r="AT170" s="127" t="s">
        <v>71</v>
      </c>
      <c r="AU170" s="127" t="s">
        <v>72</v>
      </c>
      <c r="AY170" s="120" t="s">
        <v>144</v>
      </c>
      <c r="BK170" s="128">
        <f>SUM(BK171:BK176)</f>
        <v>0</v>
      </c>
    </row>
    <row r="171" spans="2:65" s="1" customFormat="1" ht="21.75" customHeight="1">
      <c r="B171" s="131"/>
      <c r="C171" s="132" t="s">
        <v>544</v>
      </c>
      <c r="D171" s="132" t="s">
        <v>147</v>
      </c>
      <c r="E171" s="133" t="s">
        <v>977</v>
      </c>
      <c r="F171" s="134" t="s">
        <v>978</v>
      </c>
      <c r="G171" s="135" t="s">
        <v>327</v>
      </c>
      <c r="H171" s="136">
        <v>260</v>
      </c>
      <c r="I171" s="137"/>
      <c r="J171" s="138">
        <f>ROUND(I171*H171,2)</f>
        <v>0</v>
      </c>
      <c r="K171" s="134" t="s">
        <v>183</v>
      </c>
      <c r="L171" s="32"/>
      <c r="M171" s="139" t="s">
        <v>3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165</v>
      </c>
      <c r="AT171" s="143" t="s">
        <v>147</v>
      </c>
      <c r="AU171" s="143" t="s">
        <v>80</v>
      </c>
      <c r="AY171" s="17" t="s">
        <v>144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80</v>
      </c>
      <c r="BK171" s="144">
        <f>ROUND(I171*H171,2)</f>
        <v>0</v>
      </c>
      <c r="BL171" s="17" t="s">
        <v>165</v>
      </c>
      <c r="BM171" s="143" t="s">
        <v>979</v>
      </c>
    </row>
    <row r="172" spans="2:65" s="1" customFormat="1">
      <c r="B172" s="32"/>
      <c r="D172" s="145" t="s">
        <v>185</v>
      </c>
      <c r="F172" s="146" t="s">
        <v>980</v>
      </c>
      <c r="I172" s="147"/>
      <c r="L172" s="32"/>
      <c r="M172" s="148"/>
      <c r="T172" s="53"/>
      <c r="AT172" s="17" t="s">
        <v>185</v>
      </c>
      <c r="AU172" s="17" t="s">
        <v>80</v>
      </c>
    </row>
    <row r="173" spans="2:65" s="1" customFormat="1" ht="24.2" customHeight="1">
      <c r="B173" s="131"/>
      <c r="C173" s="161" t="s">
        <v>549</v>
      </c>
      <c r="D173" s="161" t="s">
        <v>275</v>
      </c>
      <c r="E173" s="162" t="s">
        <v>981</v>
      </c>
      <c r="F173" s="163" t="s">
        <v>982</v>
      </c>
      <c r="G173" s="164" t="s">
        <v>327</v>
      </c>
      <c r="H173" s="165">
        <v>260</v>
      </c>
      <c r="I173" s="166"/>
      <c r="J173" s="167">
        <f>ROUND(I173*H173,2)</f>
        <v>0</v>
      </c>
      <c r="K173" s="163" t="s">
        <v>183</v>
      </c>
      <c r="L173" s="168"/>
      <c r="M173" s="169" t="s">
        <v>3</v>
      </c>
      <c r="N173" s="17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253</v>
      </c>
      <c r="AT173" s="143" t="s">
        <v>275</v>
      </c>
      <c r="AU173" s="143" t="s">
        <v>80</v>
      </c>
      <c r="AY173" s="17" t="s">
        <v>144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80</v>
      </c>
      <c r="BK173" s="144">
        <f>ROUND(I173*H173,2)</f>
        <v>0</v>
      </c>
      <c r="BL173" s="17" t="s">
        <v>165</v>
      </c>
      <c r="BM173" s="143" t="s">
        <v>983</v>
      </c>
    </row>
    <row r="174" spans="2:65" s="1" customFormat="1" ht="21.75" customHeight="1">
      <c r="B174" s="131"/>
      <c r="C174" s="132" t="s">
        <v>557</v>
      </c>
      <c r="D174" s="132" t="s">
        <v>147</v>
      </c>
      <c r="E174" s="133" t="s">
        <v>977</v>
      </c>
      <c r="F174" s="134" t="s">
        <v>978</v>
      </c>
      <c r="G174" s="135" t="s">
        <v>327</v>
      </c>
      <c r="H174" s="136">
        <v>235</v>
      </c>
      <c r="I174" s="137"/>
      <c r="J174" s="138">
        <f>ROUND(I174*H174,2)</f>
        <v>0</v>
      </c>
      <c r="K174" s="134" t="s">
        <v>183</v>
      </c>
      <c r="L174" s="32"/>
      <c r="M174" s="139" t="s">
        <v>3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165</v>
      </c>
      <c r="AT174" s="143" t="s">
        <v>147</v>
      </c>
      <c r="AU174" s="143" t="s">
        <v>80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165</v>
      </c>
      <c r="BM174" s="143" t="s">
        <v>984</v>
      </c>
    </row>
    <row r="175" spans="2:65" s="1" customFormat="1">
      <c r="B175" s="32"/>
      <c r="D175" s="145" t="s">
        <v>185</v>
      </c>
      <c r="F175" s="146" t="s">
        <v>980</v>
      </c>
      <c r="I175" s="147"/>
      <c r="L175" s="32"/>
      <c r="M175" s="148"/>
      <c r="T175" s="53"/>
      <c r="AT175" s="17" t="s">
        <v>185</v>
      </c>
      <c r="AU175" s="17" t="s">
        <v>80</v>
      </c>
    </row>
    <row r="176" spans="2:65" s="1" customFormat="1" ht="24.2" customHeight="1">
      <c r="B176" s="131"/>
      <c r="C176" s="161" t="s">
        <v>563</v>
      </c>
      <c r="D176" s="161" t="s">
        <v>275</v>
      </c>
      <c r="E176" s="162" t="s">
        <v>985</v>
      </c>
      <c r="F176" s="163" t="s">
        <v>986</v>
      </c>
      <c r="G176" s="164" t="s">
        <v>327</v>
      </c>
      <c r="H176" s="165">
        <v>235</v>
      </c>
      <c r="I176" s="166"/>
      <c r="J176" s="167">
        <f>ROUND(I176*H176,2)</f>
        <v>0</v>
      </c>
      <c r="K176" s="163" t="s">
        <v>183</v>
      </c>
      <c r="L176" s="168"/>
      <c r="M176" s="169" t="s">
        <v>3</v>
      </c>
      <c r="N176" s="17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253</v>
      </c>
      <c r="AT176" s="143" t="s">
        <v>275</v>
      </c>
      <c r="AU176" s="143" t="s">
        <v>80</v>
      </c>
      <c r="AY176" s="17" t="s">
        <v>144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80</v>
      </c>
      <c r="BK176" s="144">
        <f>ROUND(I176*H176,2)</f>
        <v>0</v>
      </c>
      <c r="BL176" s="17" t="s">
        <v>165</v>
      </c>
      <c r="BM176" s="143" t="s">
        <v>987</v>
      </c>
    </row>
    <row r="177" spans="2:65" s="11" customFormat="1" ht="25.9" customHeight="1">
      <c r="B177" s="119"/>
      <c r="D177" s="120" t="s">
        <v>71</v>
      </c>
      <c r="E177" s="121" t="s">
        <v>988</v>
      </c>
      <c r="F177" s="121" t="s">
        <v>989</v>
      </c>
      <c r="I177" s="122"/>
      <c r="J177" s="123">
        <f>BK177</f>
        <v>0</v>
      </c>
      <c r="L177" s="119"/>
      <c r="M177" s="124"/>
      <c r="P177" s="125">
        <f>SUM(P178:P179)</f>
        <v>0</v>
      </c>
      <c r="R177" s="125">
        <f>SUM(R178:R179)</f>
        <v>0</v>
      </c>
      <c r="T177" s="126">
        <f>SUM(T178:T179)</f>
        <v>0</v>
      </c>
      <c r="AR177" s="120" t="s">
        <v>82</v>
      </c>
      <c r="AT177" s="127" t="s">
        <v>71</v>
      </c>
      <c r="AU177" s="127" t="s">
        <v>72</v>
      </c>
      <c r="AY177" s="120" t="s">
        <v>144</v>
      </c>
      <c r="BK177" s="128">
        <f>SUM(BK178:BK179)</f>
        <v>0</v>
      </c>
    </row>
    <row r="178" spans="2:65" s="1" customFormat="1" ht="44.25" customHeight="1">
      <c r="B178" s="131"/>
      <c r="C178" s="132" t="s">
        <v>568</v>
      </c>
      <c r="D178" s="132" t="s">
        <v>147</v>
      </c>
      <c r="E178" s="133" t="s">
        <v>990</v>
      </c>
      <c r="F178" s="134" t="s">
        <v>991</v>
      </c>
      <c r="G178" s="135" t="s">
        <v>282</v>
      </c>
      <c r="H178" s="136">
        <v>20</v>
      </c>
      <c r="I178" s="137"/>
      <c r="J178" s="138">
        <f>ROUND(I178*H178,2)</f>
        <v>0</v>
      </c>
      <c r="K178" s="134" t="s">
        <v>183</v>
      </c>
      <c r="L178" s="32"/>
      <c r="M178" s="139" t="s">
        <v>3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302</v>
      </c>
      <c r="AT178" s="143" t="s">
        <v>147</v>
      </c>
      <c r="AU178" s="143" t="s">
        <v>80</v>
      </c>
      <c r="AY178" s="17" t="s">
        <v>144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80</v>
      </c>
      <c r="BK178" s="144">
        <f>ROUND(I178*H178,2)</f>
        <v>0</v>
      </c>
      <c r="BL178" s="17" t="s">
        <v>302</v>
      </c>
      <c r="BM178" s="143" t="s">
        <v>992</v>
      </c>
    </row>
    <row r="179" spans="2:65" s="1" customFormat="1">
      <c r="B179" s="32"/>
      <c r="D179" s="145" t="s">
        <v>185</v>
      </c>
      <c r="F179" s="146" t="s">
        <v>993</v>
      </c>
      <c r="I179" s="147"/>
      <c r="L179" s="32"/>
      <c r="M179" s="148"/>
      <c r="T179" s="53"/>
      <c r="AT179" s="17" t="s">
        <v>185</v>
      </c>
      <c r="AU179" s="17" t="s">
        <v>80</v>
      </c>
    </row>
    <row r="180" spans="2:65" s="11" customFormat="1" ht="25.9" customHeight="1">
      <c r="B180" s="119"/>
      <c r="D180" s="120" t="s">
        <v>71</v>
      </c>
      <c r="E180" s="121" t="s">
        <v>994</v>
      </c>
      <c r="F180" s="121" t="s">
        <v>995</v>
      </c>
      <c r="I180" s="122"/>
      <c r="J180" s="123">
        <f>BK180</f>
        <v>0</v>
      </c>
      <c r="L180" s="119"/>
      <c r="M180" s="124"/>
      <c r="P180" s="125">
        <f>SUM(P181:P191)</f>
        <v>0</v>
      </c>
      <c r="R180" s="125">
        <f>SUM(R181:R191)</f>
        <v>0</v>
      </c>
      <c r="T180" s="126">
        <f>SUM(T181:T191)</f>
        <v>0</v>
      </c>
      <c r="AR180" s="120" t="s">
        <v>165</v>
      </c>
      <c r="AT180" s="127" t="s">
        <v>71</v>
      </c>
      <c r="AU180" s="127" t="s">
        <v>72</v>
      </c>
      <c r="AY180" s="120" t="s">
        <v>144</v>
      </c>
      <c r="BK180" s="128">
        <f>SUM(BK181:BK191)</f>
        <v>0</v>
      </c>
    </row>
    <row r="181" spans="2:65" s="1" customFormat="1" ht="24.2" customHeight="1">
      <c r="B181" s="131"/>
      <c r="C181" s="132" t="s">
        <v>576</v>
      </c>
      <c r="D181" s="132" t="s">
        <v>147</v>
      </c>
      <c r="E181" s="133" t="s">
        <v>996</v>
      </c>
      <c r="F181" s="134" t="s">
        <v>997</v>
      </c>
      <c r="G181" s="135" t="s">
        <v>413</v>
      </c>
      <c r="H181" s="136">
        <v>125</v>
      </c>
      <c r="I181" s="137"/>
      <c r="J181" s="138">
        <f>ROUND(I181*H181,2)</f>
        <v>0</v>
      </c>
      <c r="K181" s="134" t="s">
        <v>183</v>
      </c>
      <c r="L181" s="32"/>
      <c r="M181" s="139" t="s">
        <v>3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998</v>
      </c>
      <c r="AT181" s="143" t="s">
        <v>147</v>
      </c>
      <c r="AU181" s="143" t="s">
        <v>80</v>
      </c>
      <c r="AY181" s="17" t="s">
        <v>144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80</v>
      </c>
      <c r="BK181" s="144">
        <f>ROUND(I181*H181,2)</f>
        <v>0</v>
      </c>
      <c r="BL181" s="17" t="s">
        <v>998</v>
      </c>
      <c r="BM181" s="143" t="s">
        <v>999</v>
      </c>
    </row>
    <row r="182" spans="2:65" s="1" customFormat="1">
      <c r="B182" s="32"/>
      <c r="D182" s="145" t="s">
        <v>185</v>
      </c>
      <c r="F182" s="146" t="s">
        <v>1000</v>
      </c>
      <c r="I182" s="147"/>
      <c r="L182" s="32"/>
      <c r="M182" s="148"/>
      <c r="T182" s="53"/>
      <c r="AT182" s="17" t="s">
        <v>185</v>
      </c>
      <c r="AU182" s="17" t="s">
        <v>80</v>
      </c>
    </row>
    <row r="183" spans="2:65" s="1" customFormat="1" ht="24.2" customHeight="1">
      <c r="B183" s="131"/>
      <c r="C183" s="132" t="s">
        <v>343</v>
      </c>
      <c r="D183" s="132" t="s">
        <v>147</v>
      </c>
      <c r="E183" s="133" t="s">
        <v>1001</v>
      </c>
      <c r="F183" s="134" t="s">
        <v>1002</v>
      </c>
      <c r="G183" s="135" t="s">
        <v>413</v>
      </c>
      <c r="H183" s="136">
        <v>40</v>
      </c>
      <c r="I183" s="137"/>
      <c r="J183" s="138">
        <f>ROUND(I183*H183,2)</f>
        <v>0</v>
      </c>
      <c r="K183" s="134" t="s">
        <v>183</v>
      </c>
      <c r="L183" s="32"/>
      <c r="M183" s="139" t="s">
        <v>3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998</v>
      </c>
      <c r="AT183" s="143" t="s">
        <v>147</v>
      </c>
      <c r="AU183" s="143" t="s">
        <v>80</v>
      </c>
      <c r="AY183" s="17" t="s">
        <v>144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80</v>
      </c>
      <c r="BK183" s="144">
        <f>ROUND(I183*H183,2)</f>
        <v>0</v>
      </c>
      <c r="BL183" s="17" t="s">
        <v>998</v>
      </c>
      <c r="BM183" s="143" t="s">
        <v>1003</v>
      </c>
    </row>
    <row r="184" spans="2:65" s="1" customFormat="1">
      <c r="B184" s="32"/>
      <c r="D184" s="145" t="s">
        <v>185</v>
      </c>
      <c r="F184" s="146" t="s">
        <v>1004</v>
      </c>
      <c r="I184" s="147"/>
      <c r="L184" s="32"/>
      <c r="M184" s="148"/>
      <c r="T184" s="53"/>
      <c r="AT184" s="17" t="s">
        <v>185</v>
      </c>
      <c r="AU184" s="17" t="s">
        <v>80</v>
      </c>
    </row>
    <row r="185" spans="2:65" s="1" customFormat="1" ht="24.2" customHeight="1">
      <c r="B185" s="131"/>
      <c r="C185" s="132" t="s">
        <v>587</v>
      </c>
      <c r="D185" s="132" t="s">
        <v>147</v>
      </c>
      <c r="E185" s="133" t="s">
        <v>1005</v>
      </c>
      <c r="F185" s="134" t="s">
        <v>1006</v>
      </c>
      <c r="G185" s="135" t="s">
        <v>413</v>
      </c>
      <c r="H185" s="136">
        <v>160</v>
      </c>
      <c r="I185" s="137"/>
      <c r="J185" s="138">
        <f>ROUND(I185*H185,2)</f>
        <v>0</v>
      </c>
      <c r="K185" s="134" t="s">
        <v>183</v>
      </c>
      <c r="L185" s="32"/>
      <c r="M185" s="139" t="s">
        <v>3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998</v>
      </c>
      <c r="AT185" s="143" t="s">
        <v>147</v>
      </c>
      <c r="AU185" s="143" t="s">
        <v>80</v>
      </c>
      <c r="AY185" s="17" t="s">
        <v>144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80</v>
      </c>
      <c r="BK185" s="144">
        <f>ROUND(I185*H185,2)</f>
        <v>0</v>
      </c>
      <c r="BL185" s="17" t="s">
        <v>998</v>
      </c>
      <c r="BM185" s="143" t="s">
        <v>1007</v>
      </c>
    </row>
    <row r="186" spans="2:65" s="1" customFormat="1">
      <c r="B186" s="32"/>
      <c r="D186" s="145" t="s">
        <v>185</v>
      </c>
      <c r="F186" s="146" t="s">
        <v>1008</v>
      </c>
      <c r="I186" s="147"/>
      <c r="L186" s="32"/>
      <c r="M186" s="148"/>
      <c r="T186" s="53"/>
      <c r="AT186" s="17" t="s">
        <v>185</v>
      </c>
      <c r="AU186" s="17" t="s">
        <v>80</v>
      </c>
    </row>
    <row r="187" spans="2:65" s="1" customFormat="1" ht="16.5" customHeight="1">
      <c r="B187" s="131"/>
      <c r="C187" s="132" t="s">
        <v>594</v>
      </c>
      <c r="D187" s="132" t="s">
        <v>147</v>
      </c>
      <c r="E187" s="133" t="s">
        <v>1009</v>
      </c>
      <c r="F187" s="134" t="s">
        <v>1010</v>
      </c>
      <c r="G187" s="135" t="s">
        <v>413</v>
      </c>
      <c r="H187" s="136">
        <v>80</v>
      </c>
      <c r="I187" s="137"/>
      <c r="J187" s="138">
        <f>ROUND(I187*H187,2)</f>
        <v>0</v>
      </c>
      <c r="K187" s="134" t="s">
        <v>3</v>
      </c>
      <c r="L187" s="32"/>
      <c r="M187" s="139" t="s">
        <v>3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998</v>
      </c>
      <c r="AT187" s="143" t="s">
        <v>147</v>
      </c>
      <c r="AU187" s="143" t="s">
        <v>80</v>
      </c>
      <c r="AY187" s="17" t="s">
        <v>144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80</v>
      </c>
      <c r="BK187" s="144">
        <f>ROUND(I187*H187,2)</f>
        <v>0</v>
      </c>
      <c r="BL187" s="17" t="s">
        <v>998</v>
      </c>
      <c r="BM187" s="143" t="s">
        <v>1011</v>
      </c>
    </row>
    <row r="188" spans="2:65" s="1" customFormat="1" ht="24.2" customHeight="1">
      <c r="B188" s="131"/>
      <c r="C188" s="132" t="s">
        <v>598</v>
      </c>
      <c r="D188" s="132" t="s">
        <v>147</v>
      </c>
      <c r="E188" s="133" t="s">
        <v>1012</v>
      </c>
      <c r="F188" s="134" t="s">
        <v>1013</v>
      </c>
      <c r="G188" s="135" t="s">
        <v>413</v>
      </c>
      <c r="H188" s="136">
        <v>80</v>
      </c>
      <c r="I188" s="137"/>
      <c r="J188" s="138">
        <f>ROUND(I188*H188,2)</f>
        <v>0</v>
      </c>
      <c r="K188" s="134" t="s">
        <v>3</v>
      </c>
      <c r="L188" s="32"/>
      <c r="M188" s="139" t="s">
        <v>3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998</v>
      </c>
      <c r="AT188" s="143" t="s">
        <v>147</v>
      </c>
      <c r="AU188" s="143" t="s">
        <v>80</v>
      </c>
      <c r="AY188" s="17" t="s">
        <v>144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80</v>
      </c>
      <c r="BK188" s="144">
        <f>ROUND(I188*H188,2)</f>
        <v>0</v>
      </c>
      <c r="BL188" s="17" t="s">
        <v>998</v>
      </c>
      <c r="BM188" s="143" t="s">
        <v>1014</v>
      </c>
    </row>
    <row r="189" spans="2:65" s="1" customFormat="1" ht="16.5" customHeight="1">
      <c r="B189" s="131"/>
      <c r="C189" s="132" t="s">
        <v>603</v>
      </c>
      <c r="D189" s="132" t="s">
        <v>147</v>
      </c>
      <c r="E189" s="133" t="s">
        <v>1015</v>
      </c>
      <c r="F189" s="134" t="s">
        <v>1016</v>
      </c>
      <c r="G189" s="135" t="s">
        <v>413</v>
      </c>
      <c r="H189" s="136">
        <v>80</v>
      </c>
      <c r="I189" s="137"/>
      <c r="J189" s="138">
        <f>ROUND(I189*H189,2)</f>
        <v>0</v>
      </c>
      <c r="K189" s="134" t="s">
        <v>3</v>
      </c>
      <c r="L189" s="32"/>
      <c r="M189" s="139" t="s">
        <v>3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998</v>
      </c>
      <c r="AT189" s="143" t="s">
        <v>147</v>
      </c>
      <c r="AU189" s="143" t="s">
        <v>80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998</v>
      </c>
      <c r="BM189" s="143" t="s">
        <v>1017</v>
      </c>
    </row>
    <row r="190" spans="2:65" s="1" customFormat="1" ht="16.5" customHeight="1">
      <c r="B190" s="131"/>
      <c r="C190" s="132" t="s">
        <v>607</v>
      </c>
      <c r="D190" s="132" t="s">
        <v>147</v>
      </c>
      <c r="E190" s="133" t="s">
        <v>1018</v>
      </c>
      <c r="F190" s="134" t="s">
        <v>1019</v>
      </c>
      <c r="G190" s="135" t="s">
        <v>282</v>
      </c>
      <c r="H190" s="136">
        <v>1</v>
      </c>
      <c r="I190" s="137"/>
      <c r="J190" s="138">
        <f>ROUND(I190*H190,2)</f>
        <v>0</v>
      </c>
      <c r="K190" s="134" t="s">
        <v>183</v>
      </c>
      <c r="L190" s="32"/>
      <c r="M190" s="139" t="s">
        <v>3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998</v>
      </c>
      <c r="AT190" s="143" t="s">
        <v>147</v>
      </c>
      <c r="AU190" s="143" t="s">
        <v>80</v>
      </c>
      <c r="AY190" s="17" t="s">
        <v>144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80</v>
      </c>
      <c r="BK190" s="144">
        <f>ROUND(I190*H190,2)</f>
        <v>0</v>
      </c>
      <c r="BL190" s="17" t="s">
        <v>998</v>
      </c>
      <c r="BM190" s="143" t="s">
        <v>1020</v>
      </c>
    </row>
    <row r="191" spans="2:65" s="1" customFormat="1">
      <c r="B191" s="32"/>
      <c r="D191" s="145" t="s">
        <v>185</v>
      </c>
      <c r="F191" s="146" t="s">
        <v>1021</v>
      </c>
      <c r="I191" s="147"/>
      <c r="L191" s="32"/>
      <c r="M191" s="151"/>
      <c r="N191" s="152"/>
      <c r="O191" s="152"/>
      <c r="P191" s="152"/>
      <c r="Q191" s="152"/>
      <c r="R191" s="152"/>
      <c r="S191" s="152"/>
      <c r="T191" s="153"/>
      <c r="AT191" s="17" t="s">
        <v>185</v>
      </c>
      <c r="AU191" s="17" t="s">
        <v>80</v>
      </c>
    </row>
    <row r="192" spans="2:65" s="1" customFormat="1" ht="6.95" customHeight="1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32"/>
    </row>
  </sheetData>
  <autoFilter ref="C95:K191" xr:uid="{00000000-0009-0000-0000-00000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0300-000000000000}"/>
    <hyperlink ref="F103" r:id="rId2" xr:uid="{00000000-0004-0000-0300-000001000000}"/>
    <hyperlink ref="F107" r:id="rId3" xr:uid="{00000000-0004-0000-0300-000002000000}"/>
    <hyperlink ref="F118" r:id="rId4" xr:uid="{00000000-0004-0000-0300-000003000000}"/>
    <hyperlink ref="F121" r:id="rId5" xr:uid="{00000000-0004-0000-0300-000004000000}"/>
    <hyperlink ref="F125" r:id="rId6" xr:uid="{00000000-0004-0000-0300-000005000000}"/>
    <hyperlink ref="F149" r:id="rId7" xr:uid="{00000000-0004-0000-0300-000006000000}"/>
    <hyperlink ref="F151" r:id="rId8" xr:uid="{00000000-0004-0000-0300-000007000000}"/>
    <hyperlink ref="F159" r:id="rId9" xr:uid="{00000000-0004-0000-0300-000008000000}"/>
    <hyperlink ref="F172" r:id="rId10" xr:uid="{00000000-0004-0000-0300-000009000000}"/>
    <hyperlink ref="F175" r:id="rId11" xr:uid="{00000000-0004-0000-0300-00000A000000}"/>
    <hyperlink ref="F179" r:id="rId12" xr:uid="{00000000-0004-0000-0300-00000B000000}"/>
    <hyperlink ref="F182" r:id="rId13" xr:uid="{00000000-0004-0000-0300-00000C000000}"/>
    <hyperlink ref="F184" r:id="rId14" xr:uid="{00000000-0004-0000-0300-00000D000000}"/>
    <hyperlink ref="F186" r:id="rId15" xr:uid="{00000000-0004-0000-0300-00000E000000}"/>
    <hyperlink ref="F191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>
      <c r="B8" s="20"/>
      <c r="D8" s="27" t="s">
        <v>116</v>
      </c>
      <c r="L8" s="20"/>
    </row>
    <row r="9" spans="2:46" ht="16.5" customHeight="1">
      <c r="B9" s="20"/>
      <c r="E9" s="285" t="s">
        <v>189</v>
      </c>
      <c r="F9" s="297"/>
      <c r="G9" s="297"/>
      <c r="H9" s="297"/>
      <c r="L9" s="20"/>
    </row>
    <row r="10" spans="2:46" ht="12" customHeight="1">
      <c r="B10" s="20"/>
      <c r="D10" s="27" t="s">
        <v>190</v>
      </c>
      <c r="L10" s="20"/>
    </row>
    <row r="11" spans="2:46" s="1" customFormat="1" ht="16.5" customHeight="1">
      <c r="B11" s="32"/>
      <c r="E11" s="283" t="s">
        <v>852</v>
      </c>
      <c r="F11" s="287"/>
      <c r="G11" s="287"/>
      <c r="H11" s="287"/>
      <c r="L11" s="32"/>
    </row>
    <row r="12" spans="2:46" s="1" customFormat="1" ht="12" customHeight="1">
      <c r="B12" s="32"/>
      <c r="D12" s="27" t="s">
        <v>853</v>
      </c>
      <c r="L12" s="32"/>
    </row>
    <row r="13" spans="2:46" s="1" customFormat="1" ht="30" customHeight="1">
      <c r="B13" s="32"/>
      <c r="E13" s="248" t="s">
        <v>1022</v>
      </c>
      <c r="F13" s="287"/>
      <c r="G13" s="287"/>
      <c r="H13" s="28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19</v>
      </c>
      <c r="F15" s="25" t="s">
        <v>3</v>
      </c>
      <c r="I15" s="27" t="s">
        <v>21</v>
      </c>
      <c r="J15" s="25" t="s">
        <v>3</v>
      </c>
      <c r="L15" s="32"/>
    </row>
    <row r="16" spans="2:46" s="1" customFormat="1" ht="12" customHeight="1">
      <c r="B16" s="32"/>
      <c r="D16" s="27" t="s">
        <v>22</v>
      </c>
      <c r="F16" s="25" t="s">
        <v>23</v>
      </c>
      <c r="I16" s="27" t="s">
        <v>24</v>
      </c>
      <c r="J16" s="49" t="str">
        <f>'Rekapitulace stavby'!AN8</f>
        <v>31. 7. 2025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26</v>
      </c>
      <c r="I18" s="27" t="s">
        <v>27</v>
      </c>
      <c r="J18" s="25" t="s">
        <v>3</v>
      </c>
      <c r="L18" s="32"/>
    </row>
    <row r="19" spans="2:12" s="1" customFormat="1" ht="18" customHeight="1">
      <c r="B19" s="32"/>
      <c r="E19" s="25" t="s">
        <v>28</v>
      </c>
      <c r="I19" s="27" t="s">
        <v>29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27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88" t="str">
        <f>'Rekapitulace stavby'!E14</f>
        <v>Vyplň údaj</v>
      </c>
      <c r="F22" s="254"/>
      <c r="G22" s="254"/>
      <c r="H22" s="254"/>
      <c r="I22" s="27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27</v>
      </c>
      <c r="J24" s="25" t="s">
        <v>3</v>
      </c>
      <c r="L24" s="32"/>
    </row>
    <row r="25" spans="2:12" s="1" customFormat="1" ht="18" customHeight="1">
      <c r="B25" s="32"/>
      <c r="E25" s="25" t="s">
        <v>33</v>
      </c>
      <c r="I25" s="27" t="s">
        <v>29</v>
      </c>
      <c r="J25" s="25" t="s">
        <v>3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27</v>
      </c>
      <c r="J27" s="25" t="s">
        <v>3</v>
      </c>
      <c r="L27" s="32"/>
    </row>
    <row r="28" spans="2:12" s="1" customFormat="1" ht="18" customHeight="1">
      <c r="B28" s="32"/>
      <c r="E28" s="25" t="s">
        <v>33</v>
      </c>
      <c r="I28" s="27" t="s">
        <v>29</v>
      </c>
      <c r="J28" s="25" t="s">
        <v>3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36</v>
      </c>
      <c r="L30" s="32"/>
    </row>
    <row r="31" spans="2:12" s="7" customFormat="1" ht="71.25" customHeight="1">
      <c r="B31" s="91"/>
      <c r="E31" s="258" t="s">
        <v>37</v>
      </c>
      <c r="F31" s="258"/>
      <c r="G31" s="258"/>
      <c r="H31" s="258"/>
      <c r="L31" s="91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25.35" customHeight="1">
      <c r="B34" s="32"/>
      <c r="D34" s="92" t="s">
        <v>38</v>
      </c>
      <c r="J34" s="63">
        <f>ROUND(J109, 2)</f>
        <v>0</v>
      </c>
      <c r="L34" s="32"/>
    </row>
    <row r="35" spans="2:12" s="1" customFormat="1" ht="6.95" customHeight="1">
      <c r="B35" s="32"/>
      <c r="D35" s="50"/>
      <c r="E35" s="50"/>
      <c r="F35" s="50"/>
      <c r="G35" s="50"/>
      <c r="H35" s="50"/>
      <c r="I35" s="50"/>
      <c r="J35" s="50"/>
      <c r="K35" s="50"/>
      <c r="L35" s="32"/>
    </row>
    <row r="36" spans="2:12" s="1" customFormat="1" ht="14.45" customHeight="1">
      <c r="B36" s="32"/>
      <c r="F36" s="35" t="s">
        <v>40</v>
      </c>
      <c r="I36" s="35" t="s">
        <v>39</v>
      </c>
      <c r="J36" s="35" t="s">
        <v>41</v>
      </c>
      <c r="L36" s="32"/>
    </row>
    <row r="37" spans="2:12" s="1" customFormat="1" ht="14.45" customHeight="1">
      <c r="B37" s="32"/>
      <c r="D37" s="52" t="s">
        <v>42</v>
      </c>
      <c r="E37" s="27" t="s">
        <v>43</v>
      </c>
      <c r="F37" s="83">
        <f>ROUND((SUM(BE109:BE433)),  2)</f>
        <v>0</v>
      </c>
      <c r="I37" s="93">
        <v>0.21</v>
      </c>
      <c r="J37" s="83">
        <f>ROUND(((SUM(BE109:BE433))*I37),  2)</f>
        <v>0</v>
      </c>
      <c r="L37" s="32"/>
    </row>
    <row r="38" spans="2:12" s="1" customFormat="1" ht="14.45" customHeight="1">
      <c r="B38" s="32"/>
      <c r="E38" s="27" t="s">
        <v>44</v>
      </c>
      <c r="F38" s="83">
        <f>ROUND((SUM(BF109:BF433)),  2)</f>
        <v>0</v>
      </c>
      <c r="I38" s="93">
        <v>0.12</v>
      </c>
      <c r="J38" s="83">
        <f>ROUND(((SUM(BF109:BF433))*I38),  2)</f>
        <v>0</v>
      </c>
      <c r="L38" s="32"/>
    </row>
    <row r="39" spans="2:12" s="1" customFormat="1" ht="14.45" hidden="1" customHeight="1">
      <c r="B39" s="32"/>
      <c r="E39" s="27" t="s">
        <v>45</v>
      </c>
      <c r="F39" s="83">
        <f>ROUND((SUM(BG109:BG433)),  2)</f>
        <v>0</v>
      </c>
      <c r="I39" s="93">
        <v>0.21</v>
      </c>
      <c r="J39" s="83">
        <f>0</f>
        <v>0</v>
      </c>
      <c r="L39" s="32"/>
    </row>
    <row r="40" spans="2:12" s="1" customFormat="1" ht="14.45" hidden="1" customHeight="1">
      <c r="B40" s="32"/>
      <c r="E40" s="27" t="s">
        <v>46</v>
      </c>
      <c r="F40" s="83">
        <f>ROUND((SUM(BH109:BH433)),  2)</f>
        <v>0</v>
      </c>
      <c r="I40" s="93">
        <v>0.12</v>
      </c>
      <c r="J40" s="83">
        <f>0</f>
        <v>0</v>
      </c>
      <c r="L40" s="32"/>
    </row>
    <row r="41" spans="2:12" s="1" customFormat="1" ht="14.45" hidden="1" customHeight="1">
      <c r="B41" s="32"/>
      <c r="E41" s="27" t="s">
        <v>47</v>
      </c>
      <c r="F41" s="83">
        <f>ROUND((SUM(BI109:BI433)),  2)</f>
        <v>0</v>
      </c>
      <c r="I41" s="93">
        <v>0</v>
      </c>
      <c r="J41" s="83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4"/>
      <c r="D43" s="95" t="s">
        <v>48</v>
      </c>
      <c r="E43" s="54"/>
      <c r="F43" s="54"/>
      <c r="G43" s="96" t="s">
        <v>49</v>
      </c>
      <c r="H43" s="97" t="s">
        <v>50</v>
      </c>
      <c r="I43" s="54"/>
      <c r="J43" s="98">
        <f>SUM(J34:J41)</f>
        <v>0</v>
      </c>
      <c r="K43" s="99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2"/>
    </row>
    <row r="49" spans="2:12" s="1" customFormat="1" ht="24.95" customHeight="1">
      <c r="B49" s="32"/>
      <c r="C49" s="21" t="s">
        <v>118</v>
      </c>
      <c r="L49" s="32"/>
    </row>
    <row r="50" spans="2:12" s="1" customFormat="1" ht="6.95" customHeight="1">
      <c r="B50" s="32"/>
      <c r="L50" s="32"/>
    </row>
    <row r="51" spans="2:12" s="1" customFormat="1" ht="12" customHeight="1">
      <c r="B51" s="32"/>
      <c r="C51" s="27" t="s">
        <v>17</v>
      </c>
      <c r="L51" s="32"/>
    </row>
    <row r="52" spans="2:12" s="1" customFormat="1" ht="16.5" customHeight="1">
      <c r="B52" s="32"/>
      <c r="E52" s="285" t="str">
        <f>E7</f>
        <v>FN Brno – Modernizace heliportů, Černá Pole</v>
      </c>
      <c r="F52" s="286"/>
      <c r="G52" s="286"/>
      <c r="H52" s="286"/>
      <c r="L52" s="32"/>
    </row>
    <row r="53" spans="2:12" ht="12" customHeight="1">
      <c r="B53" s="20"/>
      <c r="C53" s="27" t="s">
        <v>116</v>
      </c>
      <c r="L53" s="20"/>
    </row>
    <row r="54" spans="2:12" ht="16.5" customHeight="1">
      <c r="B54" s="20"/>
      <c r="E54" s="285" t="s">
        <v>189</v>
      </c>
      <c r="F54" s="297"/>
      <c r="G54" s="297"/>
      <c r="H54" s="297"/>
      <c r="L54" s="20"/>
    </row>
    <row r="55" spans="2:12" ht="12" customHeight="1">
      <c r="B55" s="20"/>
      <c r="C55" s="27" t="s">
        <v>190</v>
      </c>
      <c r="L55" s="20"/>
    </row>
    <row r="56" spans="2:12" s="1" customFormat="1" ht="16.5" customHeight="1">
      <c r="B56" s="32"/>
      <c r="E56" s="283" t="s">
        <v>852</v>
      </c>
      <c r="F56" s="287"/>
      <c r="G56" s="287"/>
      <c r="H56" s="287"/>
      <c r="L56" s="32"/>
    </row>
    <row r="57" spans="2:12" s="1" customFormat="1" ht="12" customHeight="1">
      <c r="B57" s="32"/>
      <c r="C57" s="27" t="s">
        <v>853</v>
      </c>
      <c r="L57" s="32"/>
    </row>
    <row r="58" spans="2:12" s="1" customFormat="1" ht="30" customHeight="1">
      <c r="B58" s="32"/>
      <c r="E58" s="248" t="str">
        <f>E13</f>
        <v>D2.2 - ESIL-strojovna SHZ, nouzové osvětlení, technologie heliportu</v>
      </c>
      <c r="F58" s="287"/>
      <c r="G58" s="287"/>
      <c r="H58" s="287"/>
      <c r="L58" s="32"/>
    </row>
    <row r="59" spans="2:12" s="1" customFormat="1" ht="6.95" customHeight="1">
      <c r="B59" s="32"/>
      <c r="L59" s="32"/>
    </row>
    <row r="60" spans="2:12" s="1" customFormat="1" ht="12" customHeight="1">
      <c r="B60" s="32"/>
      <c r="C60" s="27" t="s">
        <v>22</v>
      </c>
      <c r="F60" s="25" t="str">
        <f>F16</f>
        <v>FN Brno- Černá pole</v>
      </c>
      <c r="I60" s="27" t="s">
        <v>24</v>
      </c>
      <c r="J60" s="49" t="str">
        <f>IF(J16="","",J16)</f>
        <v>31. 7. 2025</v>
      </c>
      <c r="L60" s="32"/>
    </row>
    <row r="61" spans="2:12" s="1" customFormat="1" ht="6.95" customHeight="1">
      <c r="B61" s="32"/>
      <c r="L61" s="32"/>
    </row>
    <row r="62" spans="2:12" s="1" customFormat="1" ht="25.7" customHeight="1">
      <c r="B62" s="32"/>
      <c r="C62" s="27" t="s">
        <v>26</v>
      </c>
      <c r="F62" s="25" t="str">
        <f>E19</f>
        <v>FN Brmo</v>
      </c>
      <c r="I62" s="27" t="s">
        <v>32</v>
      </c>
      <c r="J62" s="30" t="str">
        <f>E25</f>
        <v>Techniserv, spol. s r.o.</v>
      </c>
      <c r="L62" s="32"/>
    </row>
    <row r="63" spans="2:12" s="1" customFormat="1" ht="25.7" customHeight="1">
      <c r="B63" s="32"/>
      <c r="C63" s="27" t="s">
        <v>30</v>
      </c>
      <c r="F63" s="25" t="str">
        <f>IF(E22="","",E22)</f>
        <v>Vyplň údaj</v>
      </c>
      <c r="I63" s="27" t="s">
        <v>35</v>
      </c>
      <c r="J63" s="30" t="str">
        <f>E28</f>
        <v>Techniserv, spol. s r.o.</v>
      </c>
      <c r="L63" s="32"/>
    </row>
    <row r="64" spans="2:12" s="1" customFormat="1" ht="10.35" customHeight="1">
      <c r="B64" s="32"/>
      <c r="L64" s="32"/>
    </row>
    <row r="65" spans="2:47" s="1" customFormat="1" ht="29.25" customHeight="1">
      <c r="B65" s="32"/>
      <c r="C65" s="100" t="s">
        <v>119</v>
      </c>
      <c r="D65" s="94"/>
      <c r="E65" s="94"/>
      <c r="F65" s="94"/>
      <c r="G65" s="94"/>
      <c r="H65" s="94"/>
      <c r="I65" s="94"/>
      <c r="J65" s="101" t="s">
        <v>120</v>
      </c>
      <c r="K65" s="94"/>
      <c r="L65" s="32"/>
    </row>
    <row r="66" spans="2:47" s="1" customFormat="1" ht="10.35" customHeight="1">
      <c r="B66" s="32"/>
      <c r="L66" s="32"/>
    </row>
    <row r="67" spans="2:47" s="1" customFormat="1" ht="22.9" customHeight="1">
      <c r="B67" s="32"/>
      <c r="C67" s="102" t="s">
        <v>70</v>
      </c>
      <c r="J67" s="63">
        <f>J109</f>
        <v>0</v>
      </c>
      <c r="L67" s="32"/>
      <c r="AU67" s="17" t="s">
        <v>121</v>
      </c>
    </row>
    <row r="68" spans="2:47" s="8" customFormat="1" ht="24.95" customHeight="1">
      <c r="B68" s="103"/>
      <c r="D68" s="104" t="s">
        <v>1023</v>
      </c>
      <c r="E68" s="105"/>
      <c r="F68" s="105"/>
      <c r="G68" s="105"/>
      <c r="H68" s="105"/>
      <c r="I68" s="105"/>
      <c r="J68" s="106">
        <f>J110</f>
        <v>0</v>
      </c>
      <c r="L68" s="103"/>
    </row>
    <row r="69" spans="2:47" s="9" customFormat="1" ht="19.899999999999999" customHeight="1">
      <c r="B69" s="107"/>
      <c r="D69" s="108" t="s">
        <v>1024</v>
      </c>
      <c r="E69" s="109"/>
      <c r="F69" s="109"/>
      <c r="G69" s="109"/>
      <c r="H69" s="109"/>
      <c r="I69" s="109"/>
      <c r="J69" s="110">
        <f>J111</f>
        <v>0</v>
      </c>
      <c r="L69" s="107"/>
    </row>
    <row r="70" spans="2:47" s="9" customFormat="1" ht="19.899999999999999" customHeight="1">
      <c r="B70" s="107"/>
      <c r="D70" s="108" t="s">
        <v>1025</v>
      </c>
      <c r="E70" s="109"/>
      <c r="F70" s="109"/>
      <c r="G70" s="109"/>
      <c r="H70" s="109"/>
      <c r="I70" s="109"/>
      <c r="J70" s="110">
        <f>J117</f>
        <v>0</v>
      </c>
      <c r="L70" s="107"/>
    </row>
    <row r="71" spans="2:47" s="9" customFormat="1" ht="19.899999999999999" customHeight="1">
      <c r="B71" s="107"/>
      <c r="D71" s="108" t="s">
        <v>1026</v>
      </c>
      <c r="E71" s="109"/>
      <c r="F71" s="109"/>
      <c r="G71" s="109"/>
      <c r="H71" s="109"/>
      <c r="I71" s="109"/>
      <c r="J71" s="110">
        <f>J123</f>
        <v>0</v>
      </c>
      <c r="L71" s="107"/>
    </row>
    <row r="72" spans="2:47" s="8" customFormat="1" ht="24.95" customHeight="1">
      <c r="B72" s="103"/>
      <c r="D72" s="104" t="s">
        <v>1027</v>
      </c>
      <c r="E72" s="105"/>
      <c r="F72" s="105"/>
      <c r="G72" s="105"/>
      <c r="H72" s="105"/>
      <c r="I72" s="105"/>
      <c r="J72" s="106">
        <f>J200</f>
        <v>0</v>
      </c>
      <c r="L72" s="103"/>
    </row>
    <row r="73" spans="2:47" s="9" customFormat="1" ht="19.899999999999999" customHeight="1">
      <c r="B73" s="107"/>
      <c r="D73" s="108" t="s">
        <v>1028</v>
      </c>
      <c r="E73" s="109"/>
      <c r="F73" s="109"/>
      <c r="G73" s="109"/>
      <c r="H73" s="109"/>
      <c r="I73" s="109"/>
      <c r="J73" s="110">
        <f>J201</f>
        <v>0</v>
      </c>
      <c r="L73" s="107"/>
    </row>
    <row r="74" spans="2:47" s="9" customFormat="1" ht="19.899999999999999" customHeight="1">
      <c r="B74" s="107"/>
      <c r="D74" s="108" t="s">
        <v>1029</v>
      </c>
      <c r="E74" s="109"/>
      <c r="F74" s="109"/>
      <c r="G74" s="109"/>
      <c r="H74" s="109"/>
      <c r="I74" s="109"/>
      <c r="J74" s="110">
        <f>J206</f>
        <v>0</v>
      </c>
      <c r="L74" s="107"/>
    </row>
    <row r="75" spans="2:47" s="9" customFormat="1" ht="19.899999999999999" customHeight="1">
      <c r="B75" s="107"/>
      <c r="D75" s="108" t="s">
        <v>1030</v>
      </c>
      <c r="E75" s="109"/>
      <c r="F75" s="109"/>
      <c r="G75" s="109"/>
      <c r="H75" s="109"/>
      <c r="I75" s="109"/>
      <c r="J75" s="110">
        <f>J211</f>
        <v>0</v>
      </c>
      <c r="L75" s="107"/>
    </row>
    <row r="76" spans="2:47" s="9" customFormat="1" ht="19.899999999999999" customHeight="1">
      <c r="B76" s="107"/>
      <c r="D76" s="108" t="s">
        <v>1031</v>
      </c>
      <c r="E76" s="109"/>
      <c r="F76" s="109"/>
      <c r="G76" s="109"/>
      <c r="H76" s="109"/>
      <c r="I76" s="109"/>
      <c r="J76" s="110">
        <f>J216</f>
        <v>0</v>
      </c>
      <c r="L76" s="107"/>
    </row>
    <row r="77" spans="2:47" s="9" customFormat="1" ht="19.899999999999999" customHeight="1">
      <c r="B77" s="107"/>
      <c r="D77" s="108" t="s">
        <v>1032</v>
      </c>
      <c r="E77" s="109"/>
      <c r="F77" s="109"/>
      <c r="G77" s="109"/>
      <c r="H77" s="109"/>
      <c r="I77" s="109"/>
      <c r="J77" s="110">
        <f>J221</f>
        <v>0</v>
      </c>
      <c r="L77" s="107"/>
    </row>
    <row r="78" spans="2:47" s="9" customFormat="1" ht="19.899999999999999" customHeight="1">
      <c r="B78" s="107"/>
      <c r="D78" s="108" t="s">
        <v>1033</v>
      </c>
      <c r="E78" s="109"/>
      <c r="F78" s="109"/>
      <c r="G78" s="109"/>
      <c r="H78" s="109"/>
      <c r="I78" s="109"/>
      <c r="J78" s="110">
        <f>J232</f>
        <v>0</v>
      </c>
      <c r="L78" s="107"/>
    </row>
    <row r="79" spans="2:47" s="8" customFormat="1" ht="24.95" customHeight="1">
      <c r="B79" s="103"/>
      <c r="D79" s="104" t="s">
        <v>1034</v>
      </c>
      <c r="E79" s="105"/>
      <c r="F79" s="105"/>
      <c r="G79" s="105"/>
      <c r="H79" s="105"/>
      <c r="I79" s="105"/>
      <c r="J79" s="106">
        <f>J238</f>
        <v>0</v>
      </c>
      <c r="L79" s="103"/>
    </row>
    <row r="80" spans="2:47" s="8" customFormat="1" ht="24.95" customHeight="1">
      <c r="B80" s="103"/>
      <c r="D80" s="104" t="s">
        <v>1035</v>
      </c>
      <c r="E80" s="105"/>
      <c r="F80" s="105"/>
      <c r="G80" s="105"/>
      <c r="H80" s="105"/>
      <c r="I80" s="105"/>
      <c r="J80" s="106">
        <f>J245</f>
        <v>0</v>
      </c>
      <c r="L80" s="103"/>
    </row>
    <row r="81" spans="2:12" s="8" customFormat="1" ht="24.95" customHeight="1">
      <c r="B81" s="103"/>
      <c r="D81" s="104" t="s">
        <v>1036</v>
      </c>
      <c r="E81" s="105"/>
      <c r="F81" s="105"/>
      <c r="G81" s="105"/>
      <c r="H81" s="105"/>
      <c r="I81" s="105"/>
      <c r="J81" s="106">
        <f>J319</f>
        <v>0</v>
      </c>
      <c r="L81" s="103"/>
    </row>
    <row r="82" spans="2:12" s="8" customFormat="1" ht="24.95" customHeight="1">
      <c r="B82" s="103"/>
      <c r="D82" s="104" t="s">
        <v>1037</v>
      </c>
      <c r="E82" s="105"/>
      <c r="F82" s="105"/>
      <c r="G82" s="105"/>
      <c r="H82" s="105"/>
      <c r="I82" s="105"/>
      <c r="J82" s="106">
        <f>J339</f>
        <v>0</v>
      </c>
      <c r="L82" s="103"/>
    </row>
    <row r="83" spans="2:12" s="8" customFormat="1" ht="24.95" customHeight="1">
      <c r="B83" s="103"/>
      <c r="D83" s="104" t="s">
        <v>1038</v>
      </c>
      <c r="E83" s="105"/>
      <c r="F83" s="105"/>
      <c r="G83" s="105"/>
      <c r="H83" s="105"/>
      <c r="I83" s="105"/>
      <c r="J83" s="106">
        <f>J409</f>
        <v>0</v>
      </c>
      <c r="L83" s="103"/>
    </row>
    <row r="84" spans="2:12" s="8" customFormat="1" ht="24.95" customHeight="1">
      <c r="B84" s="103"/>
      <c r="D84" s="104" t="s">
        <v>1039</v>
      </c>
      <c r="E84" s="105"/>
      <c r="F84" s="105"/>
      <c r="G84" s="105"/>
      <c r="H84" s="105"/>
      <c r="I84" s="105"/>
      <c r="J84" s="106">
        <f>J420</f>
        <v>0</v>
      </c>
      <c r="L84" s="103"/>
    </row>
    <row r="85" spans="2:12" s="8" customFormat="1" ht="24.95" customHeight="1">
      <c r="B85" s="103"/>
      <c r="D85" s="104" t="s">
        <v>1040</v>
      </c>
      <c r="E85" s="105"/>
      <c r="F85" s="105"/>
      <c r="G85" s="105"/>
      <c r="H85" s="105"/>
      <c r="I85" s="105"/>
      <c r="J85" s="106">
        <f>J429</f>
        <v>0</v>
      </c>
      <c r="L85" s="103"/>
    </row>
    <row r="86" spans="2:12" s="1" customFormat="1" ht="21.75" customHeight="1">
      <c r="B86" s="32"/>
      <c r="L86" s="32"/>
    </row>
    <row r="87" spans="2:12" s="1" customFormat="1" ht="6.95" customHeight="1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32"/>
    </row>
    <row r="91" spans="2:12" s="1" customFormat="1" ht="6.95" customHeight="1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32"/>
    </row>
    <row r="92" spans="2:12" s="1" customFormat="1" ht="24.95" customHeight="1">
      <c r="B92" s="32"/>
      <c r="C92" s="21" t="s">
        <v>129</v>
      </c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17</v>
      </c>
      <c r="L94" s="32"/>
    </row>
    <row r="95" spans="2:12" s="1" customFormat="1" ht="16.5" customHeight="1">
      <c r="B95" s="32"/>
      <c r="E95" s="285" t="str">
        <f>E7</f>
        <v>FN Brno – Modernizace heliportů, Černá Pole</v>
      </c>
      <c r="F95" s="286"/>
      <c r="G95" s="286"/>
      <c r="H95" s="286"/>
      <c r="L95" s="32"/>
    </row>
    <row r="96" spans="2:12" ht="12" customHeight="1">
      <c r="B96" s="20"/>
      <c r="C96" s="27" t="s">
        <v>116</v>
      </c>
      <c r="L96" s="20"/>
    </row>
    <row r="97" spans="2:65" ht="16.5" customHeight="1">
      <c r="B97" s="20"/>
      <c r="E97" s="285" t="s">
        <v>189</v>
      </c>
      <c r="F97" s="297"/>
      <c r="G97" s="297"/>
      <c r="H97" s="297"/>
      <c r="L97" s="20"/>
    </row>
    <row r="98" spans="2:65" ht="12" customHeight="1">
      <c r="B98" s="20"/>
      <c r="C98" s="27" t="s">
        <v>190</v>
      </c>
      <c r="L98" s="20"/>
    </row>
    <row r="99" spans="2:65" s="1" customFormat="1" ht="16.5" customHeight="1">
      <c r="B99" s="32"/>
      <c r="E99" s="283" t="s">
        <v>852</v>
      </c>
      <c r="F99" s="287"/>
      <c r="G99" s="287"/>
      <c r="H99" s="287"/>
      <c r="L99" s="32"/>
    </row>
    <row r="100" spans="2:65" s="1" customFormat="1" ht="12" customHeight="1">
      <c r="B100" s="32"/>
      <c r="C100" s="27" t="s">
        <v>853</v>
      </c>
      <c r="L100" s="32"/>
    </row>
    <row r="101" spans="2:65" s="1" customFormat="1" ht="30" customHeight="1">
      <c r="B101" s="32"/>
      <c r="E101" s="248" t="str">
        <f>E13</f>
        <v>D2.2 - ESIL-strojovna SHZ, nouzové osvětlení, technologie heliportu</v>
      </c>
      <c r="F101" s="287"/>
      <c r="G101" s="287"/>
      <c r="H101" s="287"/>
      <c r="L101" s="32"/>
    </row>
    <row r="102" spans="2:65" s="1" customFormat="1" ht="6.95" customHeight="1">
      <c r="B102" s="32"/>
      <c r="L102" s="32"/>
    </row>
    <row r="103" spans="2:65" s="1" customFormat="1" ht="12" customHeight="1">
      <c r="B103" s="32"/>
      <c r="C103" s="27" t="s">
        <v>22</v>
      </c>
      <c r="F103" s="25" t="str">
        <f>F16</f>
        <v>FN Brno- Černá pole</v>
      </c>
      <c r="I103" s="27" t="s">
        <v>24</v>
      </c>
      <c r="J103" s="49" t="str">
        <f>IF(J16="","",J16)</f>
        <v>31. 7. 2025</v>
      </c>
      <c r="L103" s="32"/>
    </row>
    <row r="104" spans="2:65" s="1" customFormat="1" ht="6.95" customHeight="1">
      <c r="B104" s="32"/>
      <c r="L104" s="32"/>
    </row>
    <row r="105" spans="2:65" s="1" customFormat="1" ht="25.7" customHeight="1">
      <c r="B105" s="32"/>
      <c r="C105" s="27" t="s">
        <v>26</v>
      </c>
      <c r="F105" s="25" t="str">
        <f>E19</f>
        <v>FN Brmo</v>
      </c>
      <c r="I105" s="27" t="s">
        <v>32</v>
      </c>
      <c r="J105" s="30" t="str">
        <f>E25</f>
        <v>Techniserv, spol. s r.o.</v>
      </c>
      <c r="L105" s="32"/>
    </row>
    <row r="106" spans="2:65" s="1" customFormat="1" ht="25.7" customHeight="1">
      <c r="B106" s="32"/>
      <c r="C106" s="27" t="s">
        <v>30</v>
      </c>
      <c r="F106" s="25" t="str">
        <f>IF(E22="","",E22)</f>
        <v>Vyplň údaj</v>
      </c>
      <c r="I106" s="27" t="s">
        <v>35</v>
      </c>
      <c r="J106" s="30" t="str">
        <f>E28</f>
        <v>Techniserv, spol. s r.o.</v>
      </c>
      <c r="L106" s="32"/>
    </row>
    <row r="107" spans="2:65" s="1" customFormat="1" ht="10.35" customHeight="1">
      <c r="B107" s="32"/>
      <c r="L107" s="32"/>
    </row>
    <row r="108" spans="2:65" s="10" customFormat="1" ht="29.25" customHeight="1">
      <c r="B108" s="111"/>
      <c r="C108" s="112" t="s">
        <v>130</v>
      </c>
      <c r="D108" s="113" t="s">
        <v>57</v>
      </c>
      <c r="E108" s="113" t="s">
        <v>53</v>
      </c>
      <c r="F108" s="113" t="s">
        <v>54</v>
      </c>
      <c r="G108" s="113" t="s">
        <v>131</v>
      </c>
      <c r="H108" s="113" t="s">
        <v>132</v>
      </c>
      <c r="I108" s="113" t="s">
        <v>133</v>
      </c>
      <c r="J108" s="113" t="s">
        <v>120</v>
      </c>
      <c r="K108" s="114" t="s">
        <v>134</v>
      </c>
      <c r="L108" s="111"/>
      <c r="M108" s="56" t="s">
        <v>3</v>
      </c>
      <c r="N108" s="57" t="s">
        <v>42</v>
      </c>
      <c r="O108" s="57" t="s">
        <v>135</v>
      </c>
      <c r="P108" s="57" t="s">
        <v>136</v>
      </c>
      <c r="Q108" s="57" t="s">
        <v>137</v>
      </c>
      <c r="R108" s="57" t="s">
        <v>138</v>
      </c>
      <c r="S108" s="57" t="s">
        <v>139</v>
      </c>
      <c r="T108" s="58" t="s">
        <v>140</v>
      </c>
    </row>
    <row r="109" spans="2:65" s="1" customFormat="1" ht="22.9" customHeight="1">
      <c r="B109" s="32"/>
      <c r="C109" s="61" t="s">
        <v>141</v>
      </c>
      <c r="J109" s="115">
        <f>BK109</f>
        <v>0</v>
      </c>
      <c r="L109" s="32"/>
      <c r="M109" s="59"/>
      <c r="N109" s="50"/>
      <c r="O109" s="50"/>
      <c r="P109" s="116">
        <f>P110+P200+P238+P245+P319+P339+P409+P420+P429</f>
        <v>0</v>
      </c>
      <c r="Q109" s="50"/>
      <c r="R109" s="116">
        <f>R110+R200+R238+R245+R319+R339+R409+R420+R429</f>
        <v>0</v>
      </c>
      <c r="S109" s="50"/>
      <c r="T109" s="117">
        <f>T110+T200+T238+T245+T319+T339+T409+T420+T429</f>
        <v>0</v>
      </c>
      <c r="AT109" s="17" t="s">
        <v>71</v>
      </c>
      <c r="AU109" s="17" t="s">
        <v>121</v>
      </c>
      <c r="BK109" s="118">
        <f>BK110+BK200+BK238+BK245+BK319+BK339+BK409+BK420+BK429</f>
        <v>0</v>
      </c>
    </row>
    <row r="110" spans="2:65" s="11" customFormat="1" ht="25.9" customHeight="1">
      <c r="B110" s="119"/>
      <c r="D110" s="120" t="s">
        <v>71</v>
      </c>
      <c r="E110" s="121" t="s">
        <v>1041</v>
      </c>
      <c r="F110" s="121" t="s">
        <v>1042</v>
      </c>
      <c r="I110" s="122"/>
      <c r="J110" s="123">
        <f>BK110</f>
        <v>0</v>
      </c>
      <c r="L110" s="119"/>
      <c r="M110" s="124"/>
      <c r="P110" s="125">
        <f>P111+P117+P123</f>
        <v>0</v>
      </c>
      <c r="R110" s="125">
        <f>R111+R117+R123</f>
        <v>0</v>
      </c>
      <c r="T110" s="126">
        <f>T111+T117+T123</f>
        <v>0</v>
      </c>
      <c r="AR110" s="120" t="s">
        <v>80</v>
      </c>
      <c r="AT110" s="127" t="s">
        <v>71</v>
      </c>
      <c r="AU110" s="127" t="s">
        <v>72</v>
      </c>
      <c r="AY110" s="120" t="s">
        <v>144</v>
      </c>
      <c r="BK110" s="128">
        <f>BK111+BK117+BK123</f>
        <v>0</v>
      </c>
    </row>
    <row r="111" spans="2:65" s="11" customFormat="1" ht="22.9" customHeight="1">
      <c r="B111" s="119"/>
      <c r="D111" s="120" t="s">
        <v>71</v>
      </c>
      <c r="E111" s="129" t="s">
        <v>1043</v>
      </c>
      <c r="F111" s="129" t="s">
        <v>1044</v>
      </c>
      <c r="I111" s="122"/>
      <c r="J111" s="130">
        <f>BK111</f>
        <v>0</v>
      </c>
      <c r="L111" s="119"/>
      <c r="M111" s="124"/>
      <c r="P111" s="125">
        <f>SUM(P112:P116)</f>
        <v>0</v>
      </c>
      <c r="R111" s="125">
        <f>SUM(R112:R116)</f>
        <v>0</v>
      </c>
      <c r="T111" s="126">
        <f>SUM(T112:T116)</f>
        <v>0</v>
      </c>
      <c r="AR111" s="120" t="s">
        <v>80</v>
      </c>
      <c r="AT111" s="127" t="s">
        <v>71</v>
      </c>
      <c r="AU111" s="127" t="s">
        <v>80</v>
      </c>
      <c r="AY111" s="120" t="s">
        <v>144</v>
      </c>
      <c r="BK111" s="128">
        <f>SUM(BK112:BK116)</f>
        <v>0</v>
      </c>
    </row>
    <row r="112" spans="2:65" s="1" customFormat="1" ht="24.2" customHeight="1">
      <c r="B112" s="131"/>
      <c r="C112" s="132" t="s">
        <v>80</v>
      </c>
      <c r="D112" s="132" t="s">
        <v>147</v>
      </c>
      <c r="E112" s="133" t="s">
        <v>1045</v>
      </c>
      <c r="F112" s="134" t="s">
        <v>1046</v>
      </c>
      <c r="G112" s="135" t="s">
        <v>664</v>
      </c>
      <c r="H112" s="136">
        <v>1</v>
      </c>
      <c r="I112" s="137"/>
      <c r="J112" s="138">
        <f>ROUND(I112*H112,2)</f>
        <v>0</v>
      </c>
      <c r="K112" s="134" t="s">
        <v>952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302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302</v>
      </c>
      <c r="BM112" s="143" t="s">
        <v>82</v>
      </c>
    </row>
    <row r="113" spans="2:65" s="1" customFormat="1">
      <c r="B113" s="32"/>
      <c r="D113" s="145" t="s">
        <v>185</v>
      </c>
      <c r="F113" s="146" t="s">
        <v>1047</v>
      </c>
      <c r="I113" s="147"/>
      <c r="L113" s="32"/>
      <c r="M113" s="148"/>
      <c r="T113" s="53"/>
      <c r="AT113" s="17" t="s">
        <v>185</v>
      </c>
      <c r="AU113" s="17" t="s">
        <v>82</v>
      </c>
    </row>
    <row r="114" spans="2:65" s="1" customFormat="1" ht="89.25" customHeight="1">
      <c r="B114" s="131"/>
      <c r="C114" s="161" t="s">
        <v>82</v>
      </c>
      <c r="D114" s="161" t="s">
        <v>275</v>
      </c>
      <c r="E114" s="162" t="s">
        <v>1048</v>
      </c>
      <c r="F114" s="163" t="s">
        <v>1049</v>
      </c>
      <c r="G114" s="164" t="s">
        <v>664</v>
      </c>
      <c r="H114" s="165">
        <v>1</v>
      </c>
      <c r="I114" s="166"/>
      <c r="J114" s="167">
        <f>ROUND(I114*H114,2)</f>
        <v>0</v>
      </c>
      <c r="K114" s="163" t="s">
        <v>3</v>
      </c>
      <c r="L114" s="168"/>
      <c r="M114" s="169" t="s">
        <v>3</v>
      </c>
      <c r="N114" s="17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388</v>
      </c>
      <c r="AT114" s="143" t="s">
        <v>275</v>
      </c>
      <c r="AU114" s="143" t="s">
        <v>82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302</v>
      </c>
      <c r="BM114" s="143" t="s">
        <v>165</v>
      </c>
    </row>
    <row r="115" spans="2:65" s="12" customFormat="1">
      <c r="B115" s="154"/>
      <c r="D115" s="149" t="s">
        <v>218</v>
      </c>
      <c r="E115" s="155" t="s">
        <v>3</v>
      </c>
      <c r="F115" s="156" t="s">
        <v>1050</v>
      </c>
      <c r="H115" s="157">
        <v>1</v>
      </c>
      <c r="I115" s="158"/>
      <c r="L115" s="154"/>
      <c r="M115" s="159"/>
      <c r="T115" s="160"/>
      <c r="AT115" s="155" t="s">
        <v>218</v>
      </c>
      <c r="AU115" s="155" t="s">
        <v>82</v>
      </c>
      <c r="AV115" s="12" t="s">
        <v>82</v>
      </c>
      <c r="AW115" s="12" t="s">
        <v>34</v>
      </c>
      <c r="AX115" s="12" t="s">
        <v>72</v>
      </c>
      <c r="AY115" s="155" t="s">
        <v>144</v>
      </c>
    </row>
    <row r="116" spans="2:65" s="13" customFormat="1">
      <c r="B116" s="171"/>
      <c r="D116" s="149" t="s">
        <v>218</v>
      </c>
      <c r="E116" s="172" t="s">
        <v>3</v>
      </c>
      <c r="F116" s="173" t="s">
        <v>332</v>
      </c>
      <c r="H116" s="174">
        <v>1</v>
      </c>
      <c r="I116" s="175"/>
      <c r="L116" s="171"/>
      <c r="M116" s="176"/>
      <c r="T116" s="177"/>
      <c r="AT116" s="172" t="s">
        <v>218</v>
      </c>
      <c r="AU116" s="172" t="s">
        <v>82</v>
      </c>
      <c r="AV116" s="13" t="s">
        <v>165</v>
      </c>
      <c r="AW116" s="13" t="s">
        <v>34</v>
      </c>
      <c r="AX116" s="13" t="s">
        <v>80</v>
      </c>
      <c r="AY116" s="172" t="s">
        <v>144</v>
      </c>
    </row>
    <row r="117" spans="2:65" s="11" customFormat="1" ht="22.9" customHeight="1">
      <c r="B117" s="119"/>
      <c r="D117" s="120" t="s">
        <v>71</v>
      </c>
      <c r="E117" s="129" t="s">
        <v>1051</v>
      </c>
      <c r="F117" s="129" t="s">
        <v>1052</v>
      </c>
      <c r="I117" s="122"/>
      <c r="J117" s="130">
        <f>BK117</f>
        <v>0</v>
      </c>
      <c r="L117" s="119"/>
      <c r="M117" s="124"/>
      <c r="P117" s="125">
        <f>SUM(P118:P122)</f>
        <v>0</v>
      </c>
      <c r="R117" s="125">
        <f>SUM(R118:R122)</f>
        <v>0</v>
      </c>
      <c r="T117" s="126">
        <f>SUM(T118:T122)</f>
        <v>0</v>
      </c>
      <c r="AR117" s="120" t="s">
        <v>80</v>
      </c>
      <c r="AT117" s="127" t="s">
        <v>71</v>
      </c>
      <c r="AU117" s="127" t="s">
        <v>80</v>
      </c>
      <c r="AY117" s="120" t="s">
        <v>144</v>
      </c>
      <c r="BK117" s="128">
        <f>SUM(BK118:BK122)</f>
        <v>0</v>
      </c>
    </row>
    <row r="118" spans="2:65" s="1" customFormat="1" ht="24.2" customHeight="1">
      <c r="B118" s="131"/>
      <c r="C118" s="132" t="s">
        <v>95</v>
      </c>
      <c r="D118" s="132" t="s">
        <v>147</v>
      </c>
      <c r="E118" s="133" t="s">
        <v>1053</v>
      </c>
      <c r="F118" s="134" t="s">
        <v>1054</v>
      </c>
      <c r="G118" s="135" t="s">
        <v>664</v>
      </c>
      <c r="H118" s="136">
        <v>1</v>
      </c>
      <c r="I118" s="137"/>
      <c r="J118" s="138">
        <f>ROUND(I118*H118,2)</f>
        <v>0</v>
      </c>
      <c r="K118" s="134" t="s">
        <v>952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302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302</v>
      </c>
      <c r="BM118" s="143" t="s">
        <v>176</v>
      </c>
    </row>
    <row r="119" spans="2:65" s="1" customFormat="1">
      <c r="B119" s="32"/>
      <c r="D119" s="145" t="s">
        <v>185</v>
      </c>
      <c r="F119" s="146" t="s">
        <v>1055</v>
      </c>
      <c r="I119" s="147"/>
      <c r="L119" s="32"/>
      <c r="M119" s="148"/>
      <c r="T119" s="53"/>
      <c r="AT119" s="17" t="s">
        <v>185</v>
      </c>
      <c r="AU119" s="17" t="s">
        <v>82</v>
      </c>
    </row>
    <row r="120" spans="2:65" s="1" customFormat="1" ht="90" customHeight="1">
      <c r="B120" s="131"/>
      <c r="C120" s="161" t="s">
        <v>165</v>
      </c>
      <c r="D120" s="161" t="s">
        <v>275</v>
      </c>
      <c r="E120" s="162" t="s">
        <v>1056</v>
      </c>
      <c r="F120" s="163" t="s">
        <v>1057</v>
      </c>
      <c r="G120" s="164" t="s">
        <v>664</v>
      </c>
      <c r="H120" s="165">
        <v>1</v>
      </c>
      <c r="I120" s="166"/>
      <c r="J120" s="167">
        <f>ROUND(I120*H120,2)</f>
        <v>0</v>
      </c>
      <c r="K120" s="163" t="s">
        <v>3</v>
      </c>
      <c r="L120" s="168"/>
      <c r="M120" s="169" t="s">
        <v>3</v>
      </c>
      <c r="N120" s="17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388</v>
      </c>
      <c r="AT120" s="143" t="s">
        <v>275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302</v>
      </c>
      <c r="BM120" s="143" t="s">
        <v>253</v>
      </c>
    </row>
    <row r="121" spans="2:65" s="12" customFormat="1">
      <c r="B121" s="154"/>
      <c r="D121" s="149" t="s">
        <v>218</v>
      </c>
      <c r="E121" s="155" t="s">
        <v>3</v>
      </c>
      <c r="F121" s="156" t="s">
        <v>1050</v>
      </c>
      <c r="H121" s="157">
        <v>1</v>
      </c>
      <c r="I121" s="158"/>
      <c r="L121" s="154"/>
      <c r="M121" s="159"/>
      <c r="T121" s="160"/>
      <c r="AT121" s="155" t="s">
        <v>218</v>
      </c>
      <c r="AU121" s="155" t="s">
        <v>82</v>
      </c>
      <c r="AV121" s="12" t="s">
        <v>82</v>
      </c>
      <c r="AW121" s="12" t="s">
        <v>34</v>
      </c>
      <c r="AX121" s="12" t="s">
        <v>72</v>
      </c>
      <c r="AY121" s="155" t="s">
        <v>144</v>
      </c>
    </row>
    <row r="122" spans="2:65" s="13" customFormat="1">
      <c r="B122" s="171"/>
      <c r="D122" s="149" t="s">
        <v>218</v>
      </c>
      <c r="E122" s="172" t="s">
        <v>3</v>
      </c>
      <c r="F122" s="173" t="s">
        <v>332</v>
      </c>
      <c r="H122" s="174">
        <v>1</v>
      </c>
      <c r="I122" s="175"/>
      <c r="L122" s="171"/>
      <c r="M122" s="176"/>
      <c r="T122" s="177"/>
      <c r="AT122" s="172" t="s">
        <v>218</v>
      </c>
      <c r="AU122" s="172" t="s">
        <v>82</v>
      </c>
      <c r="AV122" s="13" t="s">
        <v>165</v>
      </c>
      <c r="AW122" s="13" t="s">
        <v>34</v>
      </c>
      <c r="AX122" s="13" t="s">
        <v>80</v>
      </c>
      <c r="AY122" s="172" t="s">
        <v>144</v>
      </c>
    </row>
    <row r="123" spans="2:65" s="11" customFormat="1" ht="22.9" customHeight="1">
      <c r="B123" s="119"/>
      <c r="D123" s="120" t="s">
        <v>71</v>
      </c>
      <c r="E123" s="129" t="s">
        <v>1058</v>
      </c>
      <c r="F123" s="129" t="s">
        <v>1059</v>
      </c>
      <c r="I123" s="122"/>
      <c r="J123" s="130">
        <f>BK123</f>
        <v>0</v>
      </c>
      <c r="L123" s="119"/>
      <c r="M123" s="124"/>
      <c r="P123" s="125">
        <f>SUM(P124:P199)</f>
        <v>0</v>
      </c>
      <c r="R123" s="125">
        <f>SUM(R124:R199)</f>
        <v>0</v>
      </c>
      <c r="T123" s="126">
        <f>SUM(T124:T199)</f>
        <v>0</v>
      </c>
      <c r="AR123" s="120" t="s">
        <v>80</v>
      </c>
      <c r="AT123" s="127" t="s">
        <v>71</v>
      </c>
      <c r="AU123" s="127" t="s">
        <v>80</v>
      </c>
      <c r="AY123" s="120" t="s">
        <v>144</v>
      </c>
      <c r="BK123" s="128">
        <f>SUM(BK124:BK199)</f>
        <v>0</v>
      </c>
    </row>
    <row r="124" spans="2:65" s="1" customFormat="1" ht="37.9" customHeight="1">
      <c r="B124" s="131"/>
      <c r="C124" s="132" t="s">
        <v>143</v>
      </c>
      <c r="D124" s="132" t="s">
        <v>147</v>
      </c>
      <c r="E124" s="133" t="s">
        <v>1060</v>
      </c>
      <c r="F124" s="134" t="s">
        <v>1061</v>
      </c>
      <c r="G124" s="135" t="s">
        <v>664</v>
      </c>
      <c r="H124" s="136">
        <v>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302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302</v>
      </c>
      <c r="BM124" s="143" t="s">
        <v>268</v>
      </c>
    </row>
    <row r="125" spans="2:65" s="1" customFormat="1" ht="76.349999999999994" customHeight="1">
      <c r="B125" s="131"/>
      <c r="C125" s="161" t="s">
        <v>176</v>
      </c>
      <c r="D125" s="161" t="s">
        <v>275</v>
      </c>
      <c r="E125" s="162" t="s">
        <v>1062</v>
      </c>
      <c r="F125" s="163" t="s">
        <v>1063</v>
      </c>
      <c r="G125" s="164" t="s">
        <v>664</v>
      </c>
      <c r="H125" s="165">
        <v>1</v>
      </c>
      <c r="I125" s="166"/>
      <c r="J125" s="167">
        <f>ROUND(I125*H125,2)</f>
        <v>0</v>
      </c>
      <c r="K125" s="163" t="s">
        <v>3</v>
      </c>
      <c r="L125" s="168"/>
      <c r="M125" s="169" t="s">
        <v>3</v>
      </c>
      <c r="N125" s="17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388</v>
      </c>
      <c r="AT125" s="143" t="s">
        <v>275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302</v>
      </c>
      <c r="BM125" s="143" t="s">
        <v>9</v>
      </c>
    </row>
    <row r="126" spans="2:65" s="12" customFormat="1">
      <c r="B126" s="154"/>
      <c r="D126" s="149" t="s">
        <v>218</v>
      </c>
      <c r="E126" s="155" t="s">
        <v>3</v>
      </c>
      <c r="F126" s="156" t="s">
        <v>1064</v>
      </c>
      <c r="H126" s="157">
        <v>1</v>
      </c>
      <c r="I126" s="158"/>
      <c r="L126" s="154"/>
      <c r="M126" s="159"/>
      <c r="T126" s="160"/>
      <c r="AT126" s="155" t="s">
        <v>218</v>
      </c>
      <c r="AU126" s="155" t="s">
        <v>82</v>
      </c>
      <c r="AV126" s="12" t="s">
        <v>82</v>
      </c>
      <c r="AW126" s="12" t="s">
        <v>34</v>
      </c>
      <c r="AX126" s="12" t="s">
        <v>72</v>
      </c>
      <c r="AY126" s="155" t="s">
        <v>144</v>
      </c>
    </row>
    <row r="127" spans="2:65" s="13" customFormat="1">
      <c r="B127" s="171"/>
      <c r="D127" s="149" t="s">
        <v>218</v>
      </c>
      <c r="E127" s="172" t="s">
        <v>3</v>
      </c>
      <c r="F127" s="173" t="s">
        <v>332</v>
      </c>
      <c r="H127" s="174">
        <v>1</v>
      </c>
      <c r="I127" s="175"/>
      <c r="L127" s="171"/>
      <c r="M127" s="176"/>
      <c r="T127" s="177"/>
      <c r="AT127" s="172" t="s">
        <v>218</v>
      </c>
      <c r="AU127" s="172" t="s">
        <v>82</v>
      </c>
      <c r="AV127" s="13" t="s">
        <v>165</v>
      </c>
      <c r="AW127" s="13" t="s">
        <v>34</v>
      </c>
      <c r="AX127" s="13" t="s">
        <v>80</v>
      </c>
      <c r="AY127" s="172" t="s">
        <v>144</v>
      </c>
    </row>
    <row r="128" spans="2:65" s="1" customFormat="1" ht="24.2" customHeight="1">
      <c r="B128" s="131"/>
      <c r="C128" s="132" t="s">
        <v>180</v>
      </c>
      <c r="D128" s="132" t="s">
        <v>147</v>
      </c>
      <c r="E128" s="133" t="s">
        <v>1065</v>
      </c>
      <c r="F128" s="134" t="s">
        <v>1066</v>
      </c>
      <c r="G128" s="135" t="s">
        <v>664</v>
      </c>
      <c r="H128" s="136">
        <v>2</v>
      </c>
      <c r="I128" s="137"/>
      <c r="J128" s="138">
        <f>ROUND(I128*H128,2)</f>
        <v>0</v>
      </c>
      <c r="K128" s="134" t="s">
        <v>952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302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302</v>
      </c>
      <c r="BM128" s="143" t="s">
        <v>290</v>
      </c>
    </row>
    <row r="129" spans="2:65" s="1" customFormat="1">
      <c r="B129" s="32"/>
      <c r="D129" s="145" t="s">
        <v>185</v>
      </c>
      <c r="F129" s="146" t="s">
        <v>1067</v>
      </c>
      <c r="I129" s="147"/>
      <c r="L129" s="32"/>
      <c r="M129" s="148"/>
      <c r="T129" s="53"/>
      <c r="AT129" s="17" t="s">
        <v>185</v>
      </c>
      <c r="AU129" s="17" t="s">
        <v>82</v>
      </c>
    </row>
    <row r="130" spans="2:65" s="1" customFormat="1" ht="37.9" customHeight="1">
      <c r="B130" s="131"/>
      <c r="C130" s="161" t="s">
        <v>253</v>
      </c>
      <c r="D130" s="161" t="s">
        <v>275</v>
      </c>
      <c r="E130" s="162" t="s">
        <v>1068</v>
      </c>
      <c r="F130" s="163" t="s">
        <v>1069</v>
      </c>
      <c r="G130" s="164" t="s">
        <v>664</v>
      </c>
      <c r="H130" s="165">
        <v>2</v>
      </c>
      <c r="I130" s="166"/>
      <c r="J130" s="167">
        <f>ROUND(I130*H130,2)</f>
        <v>0</v>
      </c>
      <c r="K130" s="163" t="s">
        <v>3</v>
      </c>
      <c r="L130" s="168"/>
      <c r="M130" s="169" t="s">
        <v>3</v>
      </c>
      <c r="N130" s="17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388</v>
      </c>
      <c r="AT130" s="143" t="s">
        <v>275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302</v>
      </c>
      <c r="BM130" s="143" t="s">
        <v>302</v>
      </c>
    </row>
    <row r="131" spans="2:65" s="12" customFormat="1">
      <c r="B131" s="154"/>
      <c r="D131" s="149" t="s">
        <v>218</v>
      </c>
      <c r="E131" s="155" t="s">
        <v>3</v>
      </c>
      <c r="F131" s="156" t="s">
        <v>1070</v>
      </c>
      <c r="H131" s="157">
        <v>2</v>
      </c>
      <c r="I131" s="158"/>
      <c r="L131" s="154"/>
      <c r="M131" s="159"/>
      <c r="T131" s="160"/>
      <c r="AT131" s="155" t="s">
        <v>218</v>
      </c>
      <c r="AU131" s="155" t="s">
        <v>82</v>
      </c>
      <c r="AV131" s="12" t="s">
        <v>82</v>
      </c>
      <c r="AW131" s="12" t="s">
        <v>34</v>
      </c>
      <c r="AX131" s="12" t="s">
        <v>72</v>
      </c>
      <c r="AY131" s="155" t="s">
        <v>144</v>
      </c>
    </row>
    <row r="132" spans="2:65" s="13" customFormat="1">
      <c r="B132" s="171"/>
      <c r="D132" s="149" t="s">
        <v>218</v>
      </c>
      <c r="E132" s="172" t="s">
        <v>3</v>
      </c>
      <c r="F132" s="173" t="s">
        <v>332</v>
      </c>
      <c r="H132" s="174">
        <v>2</v>
      </c>
      <c r="I132" s="175"/>
      <c r="L132" s="171"/>
      <c r="M132" s="176"/>
      <c r="T132" s="177"/>
      <c r="AT132" s="172" t="s">
        <v>218</v>
      </c>
      <c r="AU132" s="172" t="s">
        <v>82</v>
      </c>
      <c r="AV132" s="13" t="s">
        <v>165</v>
      </c>
      <c r="AW132" s="13" t="s">
        <v>34</v>
      </c>
      <c r="AX132" s="13" t="s">
        <v>80</v>
      </c>
      <c r="AY132" s="172" t="s">
        <v>144</v>
      </c>
    </row>
    <row r="133" spans="2:65" s="1" customFormat="1" ht="24.2" customHeight="1">
      <c r="B133" s="131"/>
      <c r="C133" s="132" t="s">
        <v>260</v>
      </c>
      <c r="D133" s="132" t="s">
        <v>147</v>
      </c>
      <c r="E133" s="133" t="s">
        <v>1071</v>
      </c>
      <c r="F133" s="134" t="s">
        <v>1072</v>
      </c>
      <c r="G133" s="135" t="s">
        <v>664</v>
      </c>
      <c r="H133" s="136">
        <v>1</v>
      </c>
      <c r="I133" s="137"/>
      <c r="J133" s="138">
        <f>ROUND(I133*H133,2)</f>
        <v>0</v>
      </c>
      <c r="K133" s="134" t="s">
        <v>952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302</v>
      </c>
      <c r="AT133" s="143" t="s">
        <v>147</v>
      </c>
      <c r="AU133" s="143" t="s">
        <v>82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302</v>
      </c>
      <c r="BM133" s="143" t="s">
        <v>314</v>
      </c>
    </row>
    <row r="134" spans="2:65" s="1" customFormat="1">
      <c r="B134" s="32"/>
      <c r="D134" s="145" t="s">
        <v>185</v>
      </c>
      <c r="F134" s="146" t="s">
        <v>1073</v>
      </c>
      <c r="I134" s="147"/>
      <c r="L134" s="32"/>
      <c r="M134" s="148"/>
      <c r="T134" s="53"/>
      <c r="AT134" s="17" t="s">
        <v>185</v>
      </c>
      <c r="AU134" s="17" t="s">
        <v>82</v>
      </c>
    </row>
    <row r="135" spans="2:65" s="1" customFormat="1" ht="37.9" customHeight="1">
      <c r="B135" s="131"/>
      <c r="C135" s="161" t="s">
        <v>268</v>
      </c>
      <c r="D135" s="161" t="s">
        <v>275</v>
      </c>
      <c r="E135" s="162" t="s">
        <v>1074</v>
      </c>
      <c r="F135" s="163" t="s">
        <v>1075</v>
      </c>
      <c r="G135" s="164" t="s">
        <v>664</v>
      </c>
      <c r="H135" s="165">
        <v>1</v>
      </c>
      <c r="I135" s="166"/>
      <c r="J135" s="167">
        <f>ROUND(I135*H135,2)</f>
        <v>0</v>
      </c>
      <c r="K135" s="163" t="s">
        <v>3</v>
      </c>
      <c r="L135" s="168"/>
      <c r="M135" s="169" t="s">
        <v>3</v>
      </c>
      <c r="N135" s="17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388</v>
      </c>
      <c r="AT135" s="143" t="s">
        <v>275</v>
      </c>
      <c r="AU135" s="143" t="s">
        <v>82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302</v>
      </c>
      <c r="BM135" s="143" t="s">
        <v>324</v>
      </c>
    </row>
    <row r="136" spans="2:65" s="12" customFormat="1">
      <c r="B136" s="154"/>
      <c r="D136" s="149" t="s">
        <v>218</v>
      </c>
      <c r="E136" s="155" t="s">
        <v>3</v>
      </c>
      <c r="F136" s="156" t="s">
        <v>1064</v>
      </c>
      <c r="H136" s="157">
        <v>1</v>
      </c>
      <c r="I136" s="158"/>
      <c r="L136" s="154"/>
      <c r="M136" s="159"/>
      <c r="T136" s="160"/>
      <c r="AT136" s="155" t="s">
        <v>218</v>
      </c>
      <c r="AU136" s="155" t="s">
        <v>82</v>
      </c>
      <c r="AV136" s="12" t="s">
        <v>82</v>
      </c>
      <c r="AW136" s="12" t="s">
        <v>34</v>
      </c>
      <c r="AX136" s="12" t="s">
        <v>72</v>
      </c>
      <c r="AY136" s="155" t="s">
        <v>144</v>
      </c>
    </row>
    <row r="137" spans="2:65" s="13" customFormat="1">
      <c r="B137" s="171"/>
      <c r="D137" s="149" t="s">
        <v>218</v>
      </c>
      <c r="E137" s="172" t="s">
        <v>3</v>
      </c>
      <c r="F137" s="173" t="s">
        <v>332</v>
      </c>
      <c r="H137" s="174">
        <v>1</v>
      </c>
      <c r="I137" s="175"/>
      <c r="L137" s="171"/>
      <c r="M137" s="176"/>
      <c r="T137" s="177"/>
      <c r="AT137" s="172" t="s">
        <v>218</v>
      </c>
      <c r="AU137" s="172" t="s">
        <v>82</v>
      </c>
      <c r="AV137" s="13" t="s">
        <v>165</v>
      </c>
      <c r="AW137" s="13" t="s">
        <v>34</v>
      </c>
      <c r="AX137" s="13" t="s">
        <v>80</v>
      </c>
      <c r="AY137" s="172" t="s">
        <v>144</v>
      </c>
    </row>
    <row r="138" spans="2:65" s="1" customFormat="1" ht="49.15" customHeight="1">
      <c r="B138" s="131"/>
      <c r="C138" s="132" t="s">
        <v>274</v>
      </c>
      <c r="D138" s="132" t="s">
        <v>147</v>
      </c>
      <c r="E138" s="133" t="s">
        <v>1076</v>
      </c>
      <c r="F138" s="134" t="s">
        <v>1077</v>
      </c>
      <c r="G138" s="135" t="s">
        <v>327</v>
      </c>
      <c r="H138" s="136">
        <v>20</v>
      </c>
      <c r="I138" s="137"/>
      <c r="J138" s="138">
        <f>ROUND(I138*H138,2)</f>
        <v>0</v>
      </c>
      <c r="K138" s="134" t="s">
        <v>183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302</v>
      </c>
      <c r="AT138" s="143" t="s">
        <v>147</v>
      </c>
      <c r="AU138" s="143" t="s">
        <v>82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302</v>
      </c>
      <c r="BM138" s="143" t="s">
        <v>336</v>
      </c>
    </row>
    <row r="139" spans="2:65" s="1" customFormat="1">
      <c r="B139" s="32"/>
      <c r="D139" s="145" t="s">
        <v>185</v>
      </c>
      <c r="F139" s="146" t="s">
        <v>1078</v>
      </c>
      <c r="I139" s="147"/>
      <c r="L139" s="32"/>
      <c r="M139" s="148"/>
      <c r="T139" s="53"/>
      <c r="AT139" s="17" t="s">
        <v>185</v>
      </c>
      <c r="AU139" s="17" t="s">
        <v>82</v>
      </c>
    </row>
    <row r="140" spans="2:65" s="1" customFormat="1" ht="16.5" customHeight="1">
      <c r="B140" s="131"/>
      <c r="C140" s="161" t="s">
        <v>9</v>
      </c>
      <c r="D140" s="161" t="s">
        <v>275</v>
      </c>
      <c r="E140" s="162" t="s">
        <v>1079</v>
      </c>
      <c r="F140" s="163" t="s">
        <v>1080</v>
      </c>
      <c r="G140" s="164" t="s">
        <v>327</v>
      </c>
      <c r="H140" s="165">
        <v>6.5</v>
      </c>
      <c r="I140" s="166"/>
      <c r="J140" s="167">
        <f>ROUND(I140*H140,2)</f>
        <v>0</v>
      </c>
      <c r="K140" s="163" t="s">
        <v>3</v>
      </c>
      <c r="L140" s="168"/>
      <c r="M140" s="169" t="s">
        <v>3</v>
      </c>
      <c r="N140" s="17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388</v>
      </c>
      <c r="AT140" s="143" t="s">
        <v>275</v>
      </c>
      <c r="AU140" s="143" t="s">
        <v>82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302</v>
      </c>
      <c r="BM140" s="143" t="s">
        <v>347</v>
      </c>
    </row>
    <row r="141" spans="2:65" s="12" customFormat="1">
      <c r="B141" s="154"/>
      <c r="D141" s="149" t="s">
        <v>218</v>
      </c>
      <c r="E141" s="155" t="s">
        <v>3</v>
      </c>
      <c r="F141" s="156" t="s">
        <v>1081</v>
      </c>
      <c r="H141" s="157">
        <v>5</v>
      </c>
      <c r="I141" s="158"/>
      <c r="L141" s="154"/>
      <c r="M141" s="159"/>
      <c r="T141" s="160"/>
      <c r="AT141" s="155" t="s">
        <v>218</v>
      </c>
      <c r="AU141" s="155" t="s">
        <v>82</v>
      </c>
      <c r="AV141" s="12" t="s">
        <v>82</v>
      </c>
      <c r="AW141" s="12" t="s">
        <v>34</v>
      </c>
      <c r="AX141" s="12" t="s">
        <v>72</v>
      </c>
      <c r="AY141" s="155" t="s">
        <v>144</v>
      </c>
    </row>
    <row r="142" spans="2:65" s="13" customFormat="1">
      <c r="B142" s="171"/>
      <c r="D142" s="149" t="s">
        <v>218</v>
      </c>
      <c r="E142" s="172" t="s">
        <v>3</v>
      </c>
      <c r="F142" s="173" t="s">
        <v>332</v>
      </c>
      <c r="H142" s="174">
        <v>5</v>
      </c>
      <c r="I142" s="175"/>
      <c r="L142" s="171"/>
      <c r="M142" s="176"/>
      <c r="T142" s="177"/>
      <c r="AT142" s="172" t="s">
        <v>218</v>
      </c>
      <c r="AU142" s="172" t="s">
        <v>82</v>
      </c>
      <c r="AV142" s="13" t="s">
        <v>165</v>
      </c>
      <c r="AW142" s="13" t="s">
        <v>34</v>
      </c>
      <c r="AX142" s="13" t="s">
        <v>80</v>
      </c>
      <c r="AY142" s="172" t="s">
        <v>144</v>
      </c>
    </row>
    <row r="143" spans="2:65" s="12" customFormat="1">
      <c r="B143" s="154"/>
      <c r="D143" s="149" t="s">
        <v>218</v>
      </c>
      <c r="F143" s="156" t="s">
        <v>1082</v>
      </c>
      <c r="H143" s="157">
        <v>6.5</v>
      </c>
      <c r="I143" s="158"/>
      <c r="L143" s="154"/>
      <c r="M143" s="159"/>
      <c r="T143" s="160"/>
      <c r="AT143" s="155" t="s">
        <v>218</v>
      </c>
      <c r="AU143" s="155" t="s">
        <v>82</v>
      </c>
      <c r="AV143" s="12" t="s">
        <v>82</v>
      </c>
      <c r="AW143" s="12" t="s">
        <v>4</v>
      </c>
      <c r="AX143" s="12" t="s">
        <v>80</v>
      </c>
      <c r="AY143" s="155" t="s">
        <v>144</v>
      </c>
    </row>
    <row r="144" spans="2:65" s="1" customFormat="1" ht="16.5" customHeight="1">
      <c r="B144" s="131"/>
      <c r="C144" s="161" t="s">
        <v>285</v>
      </c>
      <c r="D144" s="161" t="s">
        <v>275</v>
      </c>
      <c r="E144" s="162" t="s">
        <v>1083</v>
      </c>
      <c r="F144" s="163" t="s">
        <v>1084</v>
      </c>
      <c r="G144" s="164" t="s">
        <v>327</v>
      </c>
      <c r="H144" s="165">
        <v>19.5</v>
      </c>
      <c r="I144" s="166"/>
      <c r="J144" s="167">
        <f>ROUND(I144*H144,2)</f>
        <v>0</v>
      </c>
      <c r="K144" s="163" t="s">
        <v>3</v>
      </c>
      <c r="L144" s="168"/>
      <c r="M144" s="169" t="s">
        <v>3</v>
      </c>
      <c r="N144" s="17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388</v>
      </c>
      <c r="AT144" s="143" t="s">
        <v>275</v>
      </c>
      <c r="AU144" s="143" t="s">
        <v>82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302</v>
      </c>
      <c r="BM144" s="143" t="s">
        <v>355</v>
      </c>
    </row>
    <row r="145" spans="2:65" s="12" customFormat="1">
      <c r="B145" s="154"/>
      <c r="D145" s="149" t="s">
        <v>218</v>
      </c>
      <c r="E145" s="155" t="s">
        <v>3</v>
      </c>
      <c r="F145" s="156" t="s">
        <v>1085</v>
      </c>
      <c r="H145" s="157">
        <v>15</v>
      </c>
      <c r="I145" s="158"/>
      <c r="L145" s="154"/>
      <c r="M145" s="159"/>
      <c r="T145" s="160"/>
      <c r="AT145" s="155" t="s">
        <v>218</v>
      </c>
      <c r="AU145" s="155" t="s">
        <v>82</v>
      </c>
      <c r="AV145" s="12" t="s">
        <v>82</v>
      </c>
      <c r="AW145" s="12" t="s">
        <v>34</v>
      </c>
      <c r="AX145" s="12" t="s">
        <v>72</v>
      </c>
      <c r="AY145" s="155" t="s">
        <v>144</v>
      </c>
    </row>
    <row r="146" spans="2:65" s="13" customFormat="1">
      <c r="B146" s="171"/>
      <c r="D146" s="149" t="s">
        <v>218</v>
      </c>
      <c r="E146" s="172" t="s">
        <v>3</v>
      </c>
      <c r="F146" s="173" t="s">
        <v>332</v>
      </c>
      <c r="H146" s="174">
        <v>15</v>
      </c>
      <c r="I146" s="175"/>
      <c r="L146" s="171"/>
      <c r="M146" s="176"/>
      <c r="T146" s="177"/>
      <c r="AT146" s="172" t="s">
        <v>218</v>
      </c>
      <c r="AU146" s="172" t="s">
        <v>82</v>
      </c>
      <c r="AV146" s="13" t="s">
        <v>165</v>
      </c>
      <c r="AW146" s="13" t="s">
        <v>34</v>
      </c>
      <c r="AX146" s="13" t="s">
        <v>80</v>
      </c>
      <c r="AY146" s="172" t="s">
        <v>144</v>
      </c>
    </row>
    <row r="147" spans="2:65" s="12" customFormat="1">
      <c r="B147" s="154"/>
      <c r="D147" s="149" t="s">
        <v>218</v>
      </c>
      <c r="F147" s="156" t="s">
        <v>1086</v>
      </c>
      <c r="H147" s="157">
        <v>19.5</v>
      </c>
      <c r="I147" s="158"/>
      <c r="L147" s="154"/>
      <c r="M147" s="159"/>
      <c r="T147" s="160"/>
      <c r="AT147" s="155" t="s">
        <v>218</v>
      </c>
      <c r="AU147" s="155" t="s">
        <v>82</v>
      </c>
      <c r="AV147" s="12" t="s">
        <v>82</v>
      </c>
      <c r="AW147" s="12" t="s">
        <v>4</v>
      </c>
      <c r="AX147" s="12" t="s">
        <v>80</v>
      </c>
      <c r="AY147" s="155" t="s">
        <v>144</v>
      </c>
    </row>
    <row r="148" spans="2:65" s="1" customFormat="1" ht="49.15" customHeight="1">
      <c r="B148" s="131"/>
      <c r="C148" s="132" t="s">
        <v>290</v>
      </c>
      <c r="D148" s="132" t="s">
        <v>147</v>
      </c>
      <c r="E148" s="133" t="s">
        <v>1087</v>
      </c>
      <c r="F148" s="134" t="s">
        <v>1088</v>
      </c>
      <c r="G148" s="135" t="s">
        <v>327</v>
      </c>
      <c r="H148" s="136">
        <v>5</v>
      </c>
      <c r="I148" s="137"/>
      <c r="J148" s="138">
        <f>ROUND(I148*H148,2)</f>
        <v>0</v>
      </c>
      <c r="K148" s="134" t="s">
        <v>183</v>
      </c>
      <c r="L148" s="32"/>
      <c r="M148" s="139" t="s">
        <v>3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302</v>
      </c>
      <c r="AT148" s="143" t="s">
        <v>147</v>
      </c>
      <c r="AU148" s="143" t="s">
        <v>82</v>
      </c>
      <c r="AY148" s="17" t="s">
        <v>144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80</v>
      </c>
      <c r="BK148" s="144">
        <f>ROUND(I148*H148,2)</f>
        <v>0</v>
      </c>
      <c r="BL148" s="17" t="s">
        <v>302</v>
      </c>
      <c r="BM148" s="143" t="s">
        <v>365</v>
      </c>
    </row>
    <row r="149" spans="2:65" s="1" customFormat="1">
      <c r="B149" s="32"/>
      <c r="D149" s="145" t="s">
        <v>185</v>
      </c>
      <c r="F149" s="146" t="s">
        <v>1089</v>
      </c>
      <c r="I149" s="147"/>
      <c r="L149" s="32"/>
      <c r="M149" s="148"/>
      <c r="T149" s="53"/>
      <c r="AT149" s="17" t="s">
        <v>185</v>
      </c>
      <c r="AU149" s="17" t="s">
        <v>82</v>
      </c>
    </row>
    <row r="150" spans="2:65" s="1" customFormat="1" ht="24.2" customHeight="1">
      <c r="B150" s="131"/>
      <c r="C150" s="161" t="s">
        <v>296</v>
      </c>
      <c r="D150" s="161" t="s">
        <v>275</v>
      </c>
      <c r="E150" s="162" t="s">
        <v>1090</v>
      </c>
      <c r="F150" s="163" t="s">
        <v>1091</v>
      </c>
      <c r="G150" s="164" t="s">
        <v>327</v>
      </c>
      <c r="H150" s="165">
        <v>6.5</v>
      </c>
      <c r="I150" s="166"/>
      <c r="J150" s="167">
        <f>ROUND(I150*H150,2)</f>
        <v>0</v>
      </c>
      <c r="K150" s="163" t="s">
        <v>3</v>
      </c>
      <c r="L150" s="168"/>
      <c r="M150" s="169" t="s">
        <v>3</v>
      </c>
      <c r="N150" s="17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388</v>
      </c>
      <c r="AT150" s="143" t="s">
        <v>275</v>
      </c>
      <c r="AU150" s="143" t="s">
        <v>82</v>
      </c>
      <c r="AY150" s="17" t="s">
        <v>144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80</v>
      </c>
      <c r="BK150" s="144">
        <f>ROUND(I150*H150,2)</f>
        <v>0</v>
      </c>
      <c r="BL150" s="17" t="s">
        <v>302</v>
      </c>
      <c r="BM150" s="143" t="s">
        <v>376</v>
      </c>
    </row>
    <row r="151" spans="2:65" s="12" customFormat="1">
      <c r="B151" s="154"/>
      <c r="D151" s="149" t="s">
        <v>218</v>
      </c>
      <c r="E151" s="155" t="s">
        <v>3</v>
      </c>
      <c r="F151" s="156" t="s">
        <v>1081</v>
      </c>
      <c r="H151" s="157">
        <v>5</v>
      </c>
      <c r="I151" s="158"/>
      <c r="L151" s="154"/>
      <c r="M151" s="159"/>
      <c r="T151" s="160"/>
      <c r="AT151" s="155" t="s">
        <v>218</v>
      </c>
      <c r="AU151" s="155" t="s">
        <v>82</v>
      </c>
      <c r="AV151" s="12" t="s">
        <v>82</v>
      </c>
      <c r="AW151" s="12" t="s">
        <v>34</v>
      </c>
      <c r="AX151" s="12" t="s">
        <v>72</v>
      </c>
      <c r="AY151" s="155" t="s">
        <v>144</v>
      </c>
    </row>
    <row r="152" spans="2:65" s="13" customFormat="1">
      <c r="B152" s="171"/>
      <c r="D152" s="149" t="s">
        <v>218</v>
      </c>
      <c r="E152" s="172" t="s">
        <v>3</v>
      </c>
      <c r="F152" s="173" t="s">
        <v>332</v>
      </c>
      <c r="H152" s="174">
        <v>5</v>
      </c>
      <c r="I152" s="175"/>
      <c r="L152" s="171"/>
      <c r="M152" s="176"/>
      <c r="T152" s="177"/>
      <c r="AT152" s="172" t="s">
        <v>218</v>
      </c>
      <c r="AU152" s="172" t="s">
        <v>82</v>
      </c>
      <c r="AV152" s="13" t="s">
        <v>165</v>
      </c>
      <c r="AW152" s="13" t="s">
        <v>34</v>
      </c>
      <c r="AX152" s="13" t="s">
        <v>80</v>
      </c>
      <c r="AY152" s="172" t="s">
        <v>144</v>
      </c>
    </row>
    <row r="153" spans="2:65" s="12" customFormat="1">
      <c r="B153" s="154"/>
      <c r="D153" s="149" t="s">
        <v>218</v>
      </c>
      <c r="F153" s="156" t="s">
        <v>1082</v>
      </c>
      <c r="H153" s="157">
        <v>6.5</v>
      </c>
      <c r="I153" s="158"/>
      <c r="L153" s="154"/>
      <c r="M153" s="159"/>
      <c r="T153" s="160"/>
      <c r="AT153" s="155" t="s">
        <v>218</v>
      </c>
      <c r="AU153" s="155" t="s">
        <v>82</v>
      </c>
      <c r="AV153" s="12" t="s">
        <v>82</v>
      </c>
      <c r="AW153" s="12" t="s">
        <v>4</v>
      </c>
      <c r="AX153" s="12" t="s">
        <v>80</v>
      </c>
      <c r="AY153" s="155" t="s">
        <v>144</v>
      </c>
    </row>
    <row r="154" spans="2:65" s="1" customFormat="1" ht="33" customHeight="1">
      <c r="B154" s="131"/>
      <c r="C154" s="132" t="s">
        <v>302</v>
      </c>
      <c r="D154" s="132" t="s">
        <v>147</v>
      </c>
      <c r="E154" s="133" t="s">
        <v>1092</v>
      </c>
      <c r="F154" s="134" t="s">
        <v>1093</v>
      </c>
      <c r="G154" s="135" t="s">
        <v>327</v>
      </c>
      <c r="H154" s="136">
        <v>10</v>
      </c>
      <c r="I154" s="137"/>
      <c r="J154" s="138">
        <f>ROUND(I154*H154,2)</f>
        <v>0</v>
      </c>
      <c r="K154" s="134" t="s">
        <v>3</v>
      </c>
      <c r="L154" s="32"/>
      <c r="M154" s="139" t="s">
        <v>3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302</v>
      </c>
      <c r="AT154" s="143" t="s">
        <v>147</v>
      </c>
      <c r="AU154" s="143" t="s">
        <v>82</v>
      </c>
      <c r="AY154" s="17" t="s">
        <v>144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80</v>
      </c>
      <c r="BK154" s="144">
        <f>ROUND(I154*H154,2)</f>
        <v>0</v>
      </c>
      <c r="BL154" s="17" t="s">
        <v>302</v>
      </c>
      <c r="BM154" s="143" t="s">
        <v>388</v>
      </c>
    </row>
    <row r="155" spans="2:65" s="1" customFormat="1" ht="16.5" customHeight="1">
      <c r="B155" s="131"/>
      <c r="C155" s="161" t="s">
        <v>308</v>
      </c>
      <c r="D155" s="161" t="s">
        <v>275</v>
      </c>
      <c r="E155" s="162" t="s">
        <v>1094</v>
      </c>
      <c r="F155" s="163" t="s">
        <v>1095</v>
      </c>
      <c r="G155" s="164" t="s">
        <v>327</v>
      </c>
      <c r="H155" s="165">
        <v>13</v>
      </c>
      <c r="I155" s="166"/>
      <c r="J155" s="167">
        <f>ROUND(I155*H155,2)</f>
        <v>0</v>
      </c>
      <c r="K155" s="163" t="s">
        <v>3</v>
      </c>
      <c r="L155" s="168"/>
      <c r="M155" s="169" t="s">
        <v>3</v>
      </c>
      <c r="N155" s="17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388</v>
      </c>
      <c r="AT155" s="143" t="s">
        <v>275</v>
      </c>
      <c r="AU155" s="143" t="s">
        <v>82</v>
      </c>
      <c r="AY155" s="17" t="s">
        <v>144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80</v>
      </c>
      <c r="BK155" s="144">
        <f>ROUND(I155*H155,2)</f>
        <v>0</v>
      </c>
      <c r="BL155" s="17" t="s">
        <v>302</v>
      </c>
      <c r="BM155" s="143" t="s">
        <v>399</v>
      </c>
    </row>
    <row r="156" spans="2:65" s="12" customFormat="1">
      <c r="B156" s="154"/>
      <c r="D156" s="149" t="s">
        <v>218</v>
      </c>
      <c r="E156" s="155" t="s">
        <v>3</v>
      </c>
      <c r="F156" s="156" t="s">
        <v>1096</v>
      </c>
      <c r="H156" s="157">
        <v>10</v>
      </c>
      <c r="I156" s="158"/>
      <c r="L156" s="154"/>
      <c r="M156" s="159"/>
      <c r="T156" s="160"/>
      <c r="AT156" s="155" t="s">
        <v>218</v>
      </c>
      <c r="AU156" s="155" t="s">
        <v>82</v>
      </c>
      <c r="AV156" s="12" t="s">
        <v>82</v>
      </c>
      <c r="AW156" s="12" t="s">
        <v>34</v>
      </c>
      <c r="AX156" s="12" t="s">
        <v>72</v>
      </c>
      <c r="AY156" s="155" t="s">
        <v>144</v>
      </c>
    </row>
    <row r="157" spans="2:65" s="13" customFormat="1">
      <c r="B157" s="171"/>
      <c r="D157" s="149" t="s">
        <v>218</v>
      </c>
      <c r="E157" s="172" t="s">
        <v>3</v>
      </c>
      <c r="F157" s="173" t="s">
        <v>332</v>
      </c>
      <c r="H157" s="174">
        <v>10</v>
      </c>
      <c r="I157" s="175"/>
      <c r="L157" s="171"/>
      <c r="M157" s="176"/>
      <c r="T157" s="177"/>
      <c r="AT157" s="172" t="s">
        <v>218</v>
      </c>
      <c r="AU157" s="172" t="s">
        <v>82</v>
      </c>
      <c r="AV157" s="13" t="s">
        <v>165</v>
      </c>
      <c r="AW157" s="13" t="s">
        <v>34</v>
      </c>
      <c r="AX157" s="13" t="s">
        <v>80</v>
      </c>
      <c r="AY157" s="172" t="s">
        <v>144</v>
      </c>
    </row>
    <row r="158" spans="2:65" s="12" customFormat="1">
      <c r="B158" s="154"/>
      <c r="D158" s="149" t="s">
        <v>218</v>
      </c>
      <c r="F158" s="156" t="s">
        <v>1097</v>
      </c>
      <c r="H158" s="157">
        <v>13</v>
      </c>
      <c r="I158" s="158"/>
      <c r="L158" s="154"/>
      <c r="M158" s="159"/>
      <c r="T158" s="160"/>
      <c r="AT158" s="155" t="s">
        <v>218</v>
      </c>
      <c r="AU158" s="155" t="s">
        <v>82</v>
      </c>
      <c r="AV158" s="12" t="s">
        <v>82</v>
      </c>
      <c r="AW158" s="12" t="s">
        <v>4</v>
      </c>
      <c r="AX158" s="12" t="s">
        <v>80</v>
      </c>
      <c r="AY158" s="155" t="s">
        <v>144</v>
      </c>
    </row>
    <row r="159" spans="2:65" s="1" customFormat="1" ht="33" customHeight="1">
      <c r="B159" s="131"/>
      <c r="C159" s="132" t="s">
        <v>314</v>
      </c>
      <c r="D159" s="132" t="s">
        <v>147</v>
      </c>
      <c r="E159" s="133" t="s">
        <v>1098</v>
      </c>
      <c r="F159" s="134" t="s">
        <v>1099</v>
      </c>
      <c r="G159" s="135" t="s">
        <v>327</v>
      </c>
      <c r="H159" s="136">
        <v>10</v>
      </c>
      <c r="I159" s="137"/>
      <c r="J159" s="138">
        <f>ROUND(I159*H159,2)</f>
        <v>0</v>
      </c>
      <c r="K159" s="134" t="s">
        <v>3</v>
      </c>
      <c r="L159" s="32"/>
      <c r="M159" s="139" t="s">
        <v>3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302</v>
      </c>
      <c r="AT159" s="143" t="s">
        <v>147</v>
      </c>
      <c r="AU159" s="143" t="s">
        <v>82</v>
      </c>
      <c r="AY159" s="17" t="s">
        <v>144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80</v>
      </c>
      <c r="BK159" s="144">
        <f>ROUND(I159*H159,2)</f>
        <v>0</v>
      </c>
      <c r="BL159" s="17" t="s">
        <v>302</v>
      </c>
      <c r="BM159" s="143" t="s">
        <v>410</v>
      </c>
    </row>
    <row r="160" spans="2:65" s="1" customFormat="1" ht="16.5" customHeight="1">
      <c r="B160" s="131"/>
      <c r="C160" s="161" t="s">
        <v>319</v>
      </c>
      <c r="D160" s="161" t="s">
        <v>275</v>
      </c>
      <c r="E160" s="162" t="s">
        <v>1100</v>
      </c>
      <c r="F160" s="163" t="s">
        <v>1101</v>
      </c>
      <c r="G160" s="164" t="s">
        <v>327</v>
      </c>
      <c r="H160" s="165">
        <v>13</v>
      </c>
      <c r="I160" s="166"/>
      <c r="J160" s="167">
        <f>ROUND(I160*H160,2)</f>
        <v>0</v>
      </c>
      <c r="K160" s="163" t="s">
        <v>3</v>
      </c>
      <c r="L160" s="168"/>
      <c r="M160" s="169" t="s">
        <v>3</v>
      </c>
      <c r="N160" s="17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388</v>
      </c>
      <c r="AT160" s="143" t="s">
        <v>275</v>
      </c>
      <c r="AU160" s="143" t="s">
        <v>82</v>
      </c>
      <c r="AY160" s="17" t="s">
        <v>144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80</v>
      </c>
      <c r="BK160" s="144">
        <f>ROUND(I160*H160,2)</f>
        <v>0</v>
      </c>
      <c r="BL160" s="17" t="s">
        <v>302</v>
      </c>
      <c r="BM160" s="143" t="s">
        <v>424</v>
      </c>
    </row>
    <row r="161" spans="2:65" s="12" customFormat="1">
      <c r="B161" s="154"/>
      <c r="D161" s="149" t="s">
        <v>218</v>
      </c>
      <c r="E161" s="155" t="s">
        <v>3</v>
      </c>
      <c r="F161" s="156" t="s">
        <v>1096</v>
      </c>
      <c r="H161" s="157">
        <v>10</v>
      </c>
      <c r="I161" s="158"/>
      <c r="L161" s="154"/>
      <c r="M161" s="159"/>
      <c r="T161" s="160"/>
      <c r="AT161" s="155" t="s">
        <v>218</v>
      </c>
      <c r="AU161" s="155" t="s">
        <v>82</v>
      </c>
      <c r="AV161" s="12" t="s">
        <v>82</v>
      </c>
      <c r="AW161" s="12" t="s">
        <v>34</v>
      </c>
      <c r="AX161" s="12" t="s">
        <v>72</v>
      </c>
      <c r="AY161" s="155" t="s">
        <v>144</v>
      </c>
    </row>
    <row r="162" spans="2:65" s="13" customFormat="1">
      <c r="B162" s="171"/>
      <c r="D162" s="149" t="s">
        <v>218</v>
      </c>
      <c r="E162" s="172" t="s">
        <v>3</v>
      </c>
      <c r="F162" s="173" t="s">
        <v>332</v>
      </c>
      <c r="H162" s="174">
        <v>10</v>
      </c>
      <c r="I162" s="175"/>
      <c r="L162" s="171"/>
      <c r="M162" s="176"/>
      <c r="T162" s="177"/>
      <c r="AT162" s="172" t="s">
        <v>218</v>
      </c>
      <c r="AU162" s="172" t="s">
        <v>82</v>
      </c>
      <c r="AV162" s="13" t="s">
        <v>165</v>
      </c>
      <c r="AW162" s="13" t="s">
        <v>34</v>
      </c>
      <c r="AX162" s="13" t="s">
        <v>80</v>
      </c>
      <c r="AY162" s="172" t="s">
        <v>144</v>
      </c>
    </row>
    <row r="163" spans="2:65" s="12" customFormat="1">
      <c r="B163" s="154"/>
      <c r="D163" s="149" t="s">
        <v>218</v>
      </c>
      <c r="F163" s="156" t="s">
        <v>1097</v>
      </c>
      <c r="H163" s="157">
        <v>13</v>
      </c>
      <c r="I163" s="158"/>
      <c r="L163" s="154"/>
      <c r="M163" s="159"/>
      <c r="T163" s="160"/>
      <c r="AT163" s="155" t="s">
        <v>218</v>
      </c>
      <c r="AU163" s="155" t="s">
        <v>82</v>
      </c>
      <c r="AV163" s="12" t="s">
        <v>82</v>
      </c>
      <c r="AW163" s="12" t="s">
        <v>4</v>
      </c>
      <c r="AX163" s="12" t="s">
        <v>80</v>
      </c>
      <c r="AY163" s="155" t="s">
        <v>144</v>
      </c>
    </row>
    <row r="164" spans="2:65" s="1" customFormat="1" ht="33" customHeight="1">
      <c r="B164" s="131"/>
      <c r="C164" s="132" t="s">
        <v>324</v>
      </c>
      <c r="D164" s="132" t="s">
        <v>147</v>
      </c>
      <c r="E164" s="133" t="s">
        <v>1102</v>
      </c>
      <c r="F164" s="134" t="s">
        <v>1103</v>
      </c>
      <c r="G164" s="135" t="s">
        <v>327</v>
      </c>
      <c r="H164" s="136">
        <v>10</v>
      </c>
      <c r="I164" s="137"/>
      <c r="J164" s="138">
        <f>ROUND(I164*H164,2)</f>
        <v>0</v>
      </c>
      <c r="K164" s="134" t="s">
        <v>3</v>
      </c>
      <c r="L164" s="32"/>
      <c r="M164" s="139" t="s">
        <v>3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302</v>
      </c>
      <c r="AT164" s="143" t="s">
        <v>147</v>
      </c>
      <c r="AU164" s="143" t="s">
        <v>82</v>
      </c>
      <c r="AY164" s="17" t="s">
        <v>144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80</v>
      </c>
      <c r="BK164" s="144">
        <f>ROUND(I164*H164,2)</f>
        <v>0</v>
      </c>
      <c r="BL164" s="17" t="s">
        <v>302</v>
      </c>
      <c r="BM164" s="143" t="s">
        <v>435</v>
      </c>
    </row>
    <row r="165" spans="2:65" s="1" customFormat="1" ht="16.5" customHeight="1">
      <c r="B165" s="131"/>
      <c r="C165" s="161" t="s">
        <v>8</v>
      </c>
      <c r="D165" s="161" t="s">
        <v>275</v>
      </c>
      <c r="E165" s="162" t="s">
        <v>1104</v>
      </c>
      <c r="F165" s="163" t="s">
        <v>1105</v>
      </c>
      <c r="G165" s="164" t="s">
        <v>327</v>
      </c>
      <c r="H165" s="165">
        <v>13</v>
      </c>
      <c r="I165" s="166"/>
      <c r="J165" s="167">
        <f>ROUND(I165*H165,2)</f>
        <v>0</v>
      </c>
      <c r="K165" s="163" t="s">
        <v>3</v>
      </c>
      <c r="L165" s="168"/>
      <c r="M165" s="169" t="s">
        <v>3</v>
      </c>
      <c r="N165" s="17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388</v>
      </c>
      <c r="AT165" s="143" t="s">
        <v>275</v>
      </c>
      <c r="AU165" s="143" t="s">
        <v>82</v>
      </c>
      <c r="AY165" s="17" t="s">
        <v>144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80</v>
      </c>
      <c r="BK165" s="144">
        <f>ROUND(I165*H165,2)</f>
        <v>0</v>
      </c>
      <c r="BL165" s="17" t="s">
        <v>302</v>
      </c>
      <c r="BM165" s="143" t="s">
        <v>447</v>
      </c>
    </row>
    <row r="166" spans="2:65" s="12" customFormat="1">
      <c r="B166" s="154"/>
      <c r="D166" s="149" t="s">
        <v>218</v>
      </c>
      <c r="E166" s="155" t="s">
        <v>3</v>
      </c>
      <c r="F166" s="156" t="s">
        <v>1096</v>
      </c>
      <c r="H166" s="157">
        <v>10</v>
      </c>
      <c r="I166" s="158"/>
      <c r="L166" s="154"/>
      <c r="M166" s="159"/>
      <c r="T166" s="160"/>
      <c r="AT166" s="155" t="s">
        <v>218</v>
      </c>
      <c r="AU166" s="155" t="s">
        <v>82</v>
      </c>
      <c r="AV166" s="12" t="s">
        <v>82</v>
      </c>
      <c r="AW166" s="12" t="s">
        <v>34</v>
      </c>
      <c r="AX166" s="12" t="s">
        <v>72</v>
      </c>
      <c r="AY166" s="155" t="s">
        <v>144</v>
      </c>
    </row>
    <row r="167" spans="2:65" s="13" customFormat="1">
      <c r="B167" s="171"/>
      <c r="D167" s="149" t="s">
        <v>218</v>
      </c>
      <c r="E167" s="172" t="s">
        <v>3</v>
      </c>
      <c r="F167" s="173" t="s">
        <v>332</v>
      </c>
      <c r="H167" s="174">
        <v>10</v>
      </c>
      <c r="I167" s="175"/>
      <c r="L167" s="171"/>
      <c r="M167" s="176"/>
      <c r="T167" s="177"/>
      <c r="AT167" s="172" t="s">
        <v>218</v>
      </c>
      <c r="AU167" s="172" t="s">
        <v>82</v>
      </c>
      <c r="AV167" s="13" t="s">
        <v>165</v>
      </c>
      <c r="AW167" s="13" t="s">
        <v>34</v>
      </c>
      <c r="AX167" s="13" t="s">
        <v>80</v>
      </c>
      <c r="AY167" s="172" t="s">
        <v>144</v>
      </c>
    </row>
    <row r="168" spans="2:65" s="12" customFormat="1">
      <c r="B168" s="154"/>
      <c r="D168" s="149" t="s">
        <v>218</v>
      </c>
      <c r="F168" s="156" t="s">
        <v>1097</v>
      </c>
      <c r="H168" s="157">
        <v>13</v>
      </c>
      <c r="I168" s="158"/>
      <c r="L168" s="154"/>
      <c r="M168" s="159"/>
      <c r="T168" s="160"/>
      <c r="AT168" s="155" t="s">
        <v>218</v>
      </c>
      <c r="AU168" s="155" t="s">
        <v>82</v>
      </c>
      <c r="AV168" s="12" t="s">
        <v>82</v>
      </c>
      <c r="AW168" s="12" t="s">
        <v>4</v>
      </c>
      <c r="AX168" s="12" t="s">
        <v>80</v>
      </c>
      <c r="AY168" s="155" t="s">
        <v>144</v>
      </c>
    </row>
    <row r="169" spans="2:65" s="1" customFormat="1" ht="33" customHeight="1">
      <c r="B169" s="131"/>
      <c r="C169" s="132" t="s">
        <v>336</v>
      </c>
      <c r="D169" s="132" t="s">
        <v>147</v>
      </c>
      <c r="E169" s="133" t="s">
        <v>1106</v>
      </c>
      <c r="F169" s="134" t="s">
        <v>1107</v>
      </c>
      <c r="G169" s="135" t="s">
        <v>327</v>
      </c>
      <c r="H169" s="136">
        <v>5</v>
      </c>
      <c r="I169" s="137"/>
      <c r="J169" s="138">
        <f>ROUND(I169*H169,2)</f>
        <v>0</v>
      </c>
      <c r="K169" s="134" t="s">
        <v>3</v>
      </c>
      <c r="L169" s="32"/>
      <c r="M169" s="139" t="s">
        <v>3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302</v>
      </c>
      <c r="AT169" s="143" t="s">
        <v>147</v>
      </c>
      <c r="AU169" s="143" t="s">
        <v>82</v>
      </c>
      <c r="AY169" s="17" t="s">
        <v>144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80</v>
      </c>
      <c r="BK169" s="144">
        <f>ROUND(I169*H169,2)</f>
        <v>0</v>
      </c>
      <c r="BL169" s="17" t="s">
        <v>302</v>
      </c>
      <c r="BM169" s="143" t="s">
        <v>459</v>
      </c>
    </row>
    <row r="170" spans="2:65" s="1" customFormat="1" ht="16.5" customHeight="1">
      <c r="B170" s="131"/>
      <c r="C170" s="161" t="s">
        <v>340</v>
      </c>
      <c r="D170" s="161" t="s">
        <v>275</v>
      </c>
      <c r="E170" s="162" t="s">
        <v>1108</v>
      </c>
      <c r="F170" s="163" t="s">
        <v>1109</v>
      </c>
      <c r="G170" s="164" t="s">
        <v>327</v>
      </c>
      <c r="H170" s="165">
        <v>6.5</v>
      </c>
      <c r="I170" s="166"/>
      <c r="J170" s="167">
        <f>ROUND(I170*H170,2)</f>
        <v>0</v>
      </c>
      <c r="K170" s="163" t="s">
        <v>3</v>
      </c>
      <c r="L170" s="168"/>
      <c r="M170" s="169" t="s">
        <v>3</v>
      </c>
      <c r="N170" s="17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388</v>
      </c>
      <c r="AT170" s="143" t="s">
        <v>275</v>
      </c>
      <c r="AU170" s="143" t="s">
        <v>82</v>
      </c>
      <c r="AY170" s="17" t="s">
        <v>144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80</v>
      </c>
      <c r="BK170" s="144">
        <f>ROUND(I170*H170,2)</f>
        <v>0</v>
      </c>
      <c r="BL170" s="17" t="s">
        <v>302</v>
      </c>
      <c r="BM170" s="143" t="s">
        <v>472</v>
      </c>
    </row>
    <row r="171" spans="2:65" s="12" customFormat="1">
      <c r="B171" s="154"/>
      <c r="D171" s="149" t="s">
        <v>218</v>
      </c>
      <c r="E171" s="155" t="s">
        <v>3</v>
      </c>
      <c r="F171" s="156" t="s">
        <v>1081</v>
      </c>
      <c r="H171" s="157">
        <v>5</v>
      </c>
      <c r="I171" s="158"/>
      <c r="L171" s="154"/>
      <c r="M171" s="159"/>
      <c r="T171" s="160"/>
      <c r="AT171" s="155" t="s">
        <v>218</v>
      </c>
      <c r="AU171" s="155" t="s">
        <v>82</v>
      </c>
      <c r="AV171" s="12" t="s">
        <v>82</v>
      </c>
      <c r="AW171" s="12" t="s">
        <v>34</v>
      </c>
      <c r="AX171" s="12" t="s">
        <v>72</v>
      </c>
      <c r="AY171" s="155" t="s">
        <v>144</v>
      </c>
    </row>
    <row r="172" spans="2:65" s="13" customFormat="1">
      <c r="B172" s="171"/>
      <c r="D172" s="149" t="s">
        <v>218</v>
      </c>
      <c r="E172" s="172" t="s">
        <v>3</v>
      </c>
      <c r="F172" s="173" t="s">
        <v>332</v>
      </c>
      <c r="H172" s="174">
        <v>5</v>
      </c>
      <c r="I172" s="175"/>
      <c r="L172" s="171"/>
      <c r="M172" s="176"/>
      <c r="T172" s="177"/>
      <c r="AT172" s="172" t="s">
        <v>218</v>
      </c>
      <c r="AU172" s="172" t="s">
        <v>82</v>
      </c>
      <c r="AV172" s="13" t="s">
        <v>165</v>
      </c>
      <c r="AW172" s="13" t="s">
        <v>34</v>
      </c>
      <c r="AX172" s="13" t="s">
        <v>80</v>
      </c>
      <c r="AY172" s="172" t="s">
        <v>144</v>
      </c>
    </row>
    <row r="173" spans="2:65" s="12" customFormat="1">
      <c r="B173" s="154"/>
      <c r="D173" s="149" t="s">
        <v>218</v>
      </c>
      <c r="F173" s="156" t="s">
        <v>1082</v>
      </c>
      <c r="H173" s="157">
        <v>6.5</v>
      </c>
      <c r="I173" s="158"/>
      <c r="L173" s="154"/>
      <c r="M173" s="159"/>
      <c r="T173" s="160"/>
      <c r="AT173" s="155" t="s">
        <v>218</v>
      </c>
      <c r="AU173" s="155" t="s">
        <v>82</v>
      </c>
      <c r="AV173" s="12" t="s">
        <v>82</v>
      </c>
      <c r="AW173" s="12" t="s">
        <v>4</v>
      </c>
      <c r="AX173" s="12" t="s">
        <v>80</v>
      </c>
      <c r="AY173" s="155" t="s">
        <v>144</v>
      </c>
    </row>
    <row r="174" spans="2:65" s="1" customFormat="1" ht="24.2" customHeight="1">
      <c r="B174" s="131"/>
      <c r="C174" s="132" t="s">
        <v>347</v>
      </c>
      <c r="D174" s="132" t="s">
        <v>147</v>
      </c>
      <c r="E174" s="133" t="s">
        <v>1110</v>
      </c>
      <c r="F174" s="134" t="s">
        <v>1111</v>
      </c>
      <c r="G174" s="135" t="s">
        <v>664</v>
      </c>
      <c r="H174" s="136">
        <v>20</v>
      </c>
      <c r="I174" s="137"/>
      <c r="J174" s="138">
        <f>ROUND(I174*H174,2)</f>
        <v>0</v>
      </c>
      <c r="K174" s="134" t="s">
        <v>952</v>
      </c>
      <c r="L174" s="32"/>
      <c r="M174" s="139" t="s">
        <v>3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302</v>
      </c>
      <c r="AT174" s="143" t="s">
        <v>147</v>
      </c>
      <c r="AU174" s="143" t="s">
        <v>82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302</v>
      </c>
      <c r="BM174" s="143" t="s">
        <v>483</v>
      </c>
    </row>
    <row r="175" spans="2:65" s="1" customFormat="1">
      <c r="B175" s="32"/>
      <c r="D175" s="145" t="s">
        <v>185</v>
      </c>
      <c r="F175" s="146" t="s">
        <v>1112</v>
      </c>
      <c r="I175" s="147"/>
      <c r="L175" s="32"/>
      <c r="M175" s="148"/>
      <c r="T175" s="53"/>
      <c r="AT175" s="17" t="s">
        <v>185</v>
      </c>
      <c r="AU175" s="17" t="s">
        <v>82</v>
      </c>
    </row>
    <row r="176" spans="2:65" s="1" customFormat="1" ht="24.2" customHeight="1">
      <c r="B176" s="131"/>
      <c r="C176" s="132" t="s">
        <v>351</v>
      </c>
      <c r="D176" s="132" t="s">
        <v>147</v>
      </c>
      <c r="E176" s="133" t="s">
        <v>898</v>
      </c>
      <c r="F176" s="134" t="s">
        <v>899</v>
      </c>
      <c r="G176" s="135" t="s">
        <v>664</v>
      </c>
      <c r="H176" s="136">
        <v>5</v>
      </c>
      <c r="I176" s="137"/>
      <c r="J176" s="138">
        <f>ROUND(I176*H176,2)</f>
        <v>0</v>
      </c>
      <c r="K176" s="134" t="s">
        <v>952</v>
      </c>
      <c r="L176" s="32"/>
      <c r="M176" s="139" t="s">
        <v>3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302</v>
      </c>
      <c r="AT176" s="143" t="s">
        <v>147</v>
      </c>
      <c r="AU176" s="143" t="s">
        <v>82</v>
      </c>
      <c r="AY176" s="17" t="s">
        <v>144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80</v>
      </c>
      <c r="BK176" s="144">
        <f>ROUND(I176*H176,2)</f>
        <v>0</v>
      </c>
      <c r="BL176" s="17" t="s">
        <v>302</v>
      </c>
      <c r="BM176" s="143" t="s">
        <v>494</v>
      </c>
    </row>
    <row r="177" spans="2:65" s="1" customFormat="1">
      <c r="B177" s="32"/>
      <c r="D177" s="145" t="s">
        <v>185</v>
      </c>
      <c r="F177" s="146" t="s">
        <v>1113</v>
      </c>
      <c r="I177" s="147"/>
      <c r="L177" s="32"/>
      <c r="M177" s="148"/>
      <c r="T177" s="53"/>
      <c r="AT177" s="17" t="s">
        <v>185</v>
      </c>
      <c r="AU177" s="17" t="s">
        <v>82</v>
      </c>
    </row>
    <row r="178" spans="2:65" s="1" customFormat="1" ht="24.2" customHeight="1">
      <c r="B178" s="131"/>
      <c r="C178" s="132" t="s">
        <v>355</v>
      </c>
      <c r="D178" s="132" t="s">
        <v>147</v>
      </c>
      <c r="E178" s="133" t="s">
        <v>1114</v>
      </c>
      <c r="F178" s="134" t="s">
        <v>1115</v>
      </c>
      <c r="G178" s="135" t="s">
        <v>664</v>
      </c>
      <c r="H178" s="136">
        <v>5</v>
      </c>
      <c r="I178" s="137"/>
      <c r="J178" s="138">
        <f>ROUND(I178*H178,2)</f>
        <v>0</v>
      </c>
      <c r="K178" s="134" t="s">
        <v>952</v>
      </c>
      <c r="L178" s="32"/>
      <c r="M178" s="139" t="s">
        <v>3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302</v>
      </c>
      <c r="AT178" s="143" t="s">
        <v>147</v>
      </c>
      <c r="AU178" s="143" t="s">
        <v>82</v>
      </c>
      <c r="AY178" s="17" t="s">
        <v>144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80</v>
      </c>
      <c r="BK178" s="144">
        <f>ROUND(I178*H178,2)</f>
        <v>0</v>
      </c>
      <c r="BL178" s="17" t="s">
        <v>302</v>
      </c>
      <c r="BM178" s="143" t="s">
        <v>510</v>
      </c>
    </row>
    <row r="179" spans="2:65" s="1" customFormat="1">
      <c r="B179" s="32"/>
      <c r="D179" s="145" t="s">
        <v>185</v>
      </c>
      <c r="F179" s="146" t="s">
        <v>1116</v>
      </c>
      <c r="I179" s="147"/>
      <c r="L179" s="32"/>
      <c r="M179" s="148"/>
      <c r="T179" s="53"/>
      <c r="AT179" s="17" t="s">
        <v>185</v>
      </c>
      <c r="AU179" s="17" t="s">
        <v>82</v>
      </c>
    </row>
    <row r="180" spans="2:65" s="1" customFormat="1" ht="24.2" customHeight="1">
      <c r="B180" s="131"/>
      <c r="C180" s="132" t="s">
        <v>361</v>
      </c>
      <c r="D180" s="132" t="s">
        <v>147</v>
      </c>
      <c r="E180" s="133" t="s">
        <v>867</v>
      </c>
      <c r="F180" s="134" t="s">
        <v>1117</v>
      </c>
      <c r="G180" s="135" t="s">
        <v>664</v>
      </c>
      <c r="H180" s="136">
        <v>5</v>
      </c>
      <c r="I180" s="137"/>
      <c r="J180" s="138">
        <f>ROUND(I180*H180,2)</f>
        <v>0</v>
      </c>
      <c r="K180" s="134" t="s">
        <v>952</v>
      </c>
      <c r="L180" s="32"/>
      <c r="M180" s="139" t="s">
        <v>3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302</v>
      </c>
      <c r="AT180" s="143" t="s">
        <v>147</v>
      </c>
      <c r="AU180" s="143" t="s">
        <v>82</v>
      </c>
      <c r="AY180" s="17" t="s">
        <v>144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80</v>
      </c>
      <c r="BK180" s="144">
        <f>ROUND(I180*H180,2)</f>
        <v>0</v>
      </c>
      <c r="BL180" s="17" t="s">
        <v>302</v>
      </c>
      <c r="BM180" s="143" t="s">
        <v>522</v>
      </c>
    </row>
    <row r="181" spans="2:65" s="1" customFormat="1">
      <c r="B181" s="32"/>
      <c r="D181" s="145" t="s">
        <v>185</v>
      </c>
      <c r="F181" s="146" t="s">
        <v>1118</v>
      </c>
      <c r="I181" s="147"/>
      <c r="L181" s="32"/>
      <c r="M181" s="148"/>
      <c r="T181" s="53"/>
      <c r="AT181" s="17" t="s">
        <v>185</v>
      </c>
      <c r="AU181" s="17" t="s">
        <v>82</v>
      </c>
    </row>
    <row r="182" spans="2:65" s="1" customFormat="1" ht="24.2" customHeight="1">
      <c r="B182" s="131"/>
      <c r="C182" s="132" t="s">
        <v>365</v>
      </c>
      <c r="D182" s="132" t="s">
        <v>147</v>
      </c>
      <c r="E182" s="133" t="s">
        <v>1119</v>
      </c>
      <c r="F182" s="134" t="s">
        <v>1120</v>
      </c>
      <c r="G182" s="135" t="s">
        <v>664</v>
      </c>
      <c r="H182" s="136">
        <v>2</v>
      </c>
      <c r="I182" s="137"/>
      <c r="J182" s="138">
        <f>ROUND(I182*H182,2)</f>
        <v>0</v>
      </c>
      <c r="K182" s="134" t="s">
        <v>952</v>
      </c>
      <c r="L182" s="32"/>
      <c r="M182" s="139" t="s">
        <v>3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302</v>
      </c>
      <c r="AT182" s="143" t="s">
        <v>147</v>
      </c>
      <c r="AU182" s="143" t="s">
        <v>82</v>
      </c>
      <c r="AY182" s="17" t="s">
        <v>144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80</v>
      </c>
      <c r="BK182" s="144">
        <f>ROUND(I182*H182,2)</f>
        <v>0</v>
      </c>
      <c r="BL182" s="17" t="s">
        <v>302</v>
      </c>
      <c r="BM182" s="143" t="s">
        <v>534</v>
      </c>
    </row>
    <row r="183" spans="2:65" s="1" customFormat="1">
      <c r="B183" s="32"/>
      <c r="D183" s="145" t="s">
        <v>185</v>
      </c>
      <c r="F183" s="146" t="s">
        <v>1121</v>
      </c>
      <c r="I183" s="147"/>
      <c r="L183" s="32"/>
      <c r="M183" s="148"/>
      <c r="T183" s="53"/>
      <c r="AT183" s="17" t="s">
        <v>185</v>
      </c>
      <c r="AU183" s="17" t="s">
        <v>82</v>
      </c>
    </row>
    <row r="184" spans="2:65" s="1" customFormat="1" ht="16.5" customHeight="1">
      <c r="B184" s="131"/>
      <c r="C184" s="132" t="s">
        <v>369</v>
      </c>
      <c r="D184" s="132" t="s">
        <v>147</v>
      </c>
      <c r="E184" s="133" t="s">
        <v>1122</v>
      </c>
      <c r="F184" s="134" t="s">
        <v>1123</v>
      </c>
      <c r="G184" s="135" t="s">
        <v>664</v>
      </c>
      <c r="H184" s="136">
        <v>30</v>
      </c>
      <c r="I184" s="137"/>
      <c r="J184" s="138">
        <f>ROUND(I184*H184,2)</f>
        <v>0</v>
      </c>
      <c r="K184" s="134" t="s">
        <v>952</v>
      </c>
      <c r="L184" s="32"/>
      <c r="M184" s="139" t="s">
        <v>3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302</v>
      </c>
      <c r="AT184" s="143" t="s">
        <v>147</v>
      </c>
      <c r="AU184" s="143" t="s">
        <v>82</v>
      </c>
      <c r="AY184" s="17" t="s">
        <v>144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80</v>
      </c>
      <c r="BK184" s="144">
        <f>ROUND(I184*H184,2)</f>
        <v>0</v>
      </c>
      <c r="BL184" s="17" t="s">
        <v>302</v>
      </c>
      <c r="BM184" s="143" t="s">
        <v>544</v>
      </c>
    </row>
    <row r="185" spans="2:65" s="1" customFormat="1">
      <c r="B185" s="32"/>
      <c r="D185" s="145" t="s">
        <v>185</v>
      </c>
      <c r="F185" s="146" t="s">
        <v>1124</v>
      </c>
      <c r="I185" s="147"/>
      <c r="L185" s="32"/>
      <c r="M185" s="148"/>
      <c r="T185" s="53"/>
      <c r="AT185" s="17" t="s">
        <v>185</v>
      </c>
      <c r="AU185" s="17" t="s">
        <v>82</v>
      </c>
    </row>
    <row r="186" spans="2:65" s="1" customFormat="1" ht="24.2" customHeight="1">
      <c r="B186" s="131"/>
      <c r="C186" s="161" t="s">
        <v>376</v>
      </c>
      <c r="D186" s="161" t="s">
        <v>275</v>
      </c>
      <c r="E186" s="162" t="s">
        <v>1125</v>
      </c>
      <c r="F186" s="163" t="s">
        <v>1126</v>
      </c>
      <c r="G186" s="164" t="s">
        <v>664</v>
      </c>
      <c r="H186" s="165">
        <v>10</v>
      </c>
      <c r="I186" s="166"/>
      <c r="J186" s="167">
        <f>ROUND(I186*H186,2)</f>
        <v>0</v>
      </c>
      <c r="K186" s="163" t="s">
        <v>3</v>
      </c>
      <c r="L186" s="168"/>
      <c r="M186" s="169" t="s">
        <v>3</v>
      </c>
      <c r="N186" s="17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388</v>
      </c>
      <c r="AT186" s="143" t="s">
        <v>275</v>
      </c>
      <c r="AU186" s="143" t="s">
        <v>82</v>
      </c>
      <c r="AY186" s="17" t="s">
        <v>144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80</v>
      </c>
      <c r="BK186" s="144">
        <f>ROUND(I186*H186,2)</f>
        <v>0</v>
      </c>
      <c r="BL186" s="17" t="s">
        <v>302</v>
      </c>
      <c r="BM186" s="143" t="s">
        <v>557</v>
      </c>
    </row>
    <row r="187" spans="2:65" s="12" customFormat="1">
      <c r="B187" s="154"/>
      <c r="D187" s="149" t="s">
        <v>218</v>
      </c>
      <c r="E187" s="155" t="s">
        <v>3</v>
      </c>
      <c r="F187" s="156" t="s">
        <v>1127</v>
      </c>
      <c r="H187" s="157">
        <v>10</v>
      </c>
      <c r="I187" s="158"/>
      <c r="L187" s="154"/>
      <c r="M187" s="159"/>
      <c r="T187" s="160"/>
      <c r="AT187" s="155" t="s">
        <v>218</v>
      </c>
      <c r="AU187" s="155" t="s">
        <v>82</v>
      </c>
      <c r="AV187" s="12" t="s">
        <v>82</v>
      </c>
      <c r="AW187" s="12" t="s">
        <v>34</v>
      </c>
      <c r="AX187" s="12" t="s">
        <v>72</v>
      </c>
      <c r="AY187" s="155" t="s">
        <v>144</v>
      </c>
    </row>
    <row r="188" spans="2:65" s="13" customFormat="1">
      <c r="B188" s="171"/>
      <c r="D188" s="149" t="s">
        <v>218</v>
      </c>
      <c r="E188" s="172" t="s">
        <v>3</v>
      </c>
      <c r="F188" s="173" t="s">
        <v>332</v>
      </c>
      <c r="H188" s="174">
        <v>10</v>
      </c>
      <c r="I188" s="175"/>
      <c r="L188" s="171"/>
      <c r="M188" s="176"/>
      <c r="T188" s="177"/>
      <c r="AT188" s="172" t="s">
        <v>218</v>
      </c>
      <c r="AU188" s="172" t="s">
        <v>82</v>
      </c>
      <c r="AV188" s="13" t="s">
        <v>165</v>
      </c>
      <c r="AW188" s="13" t="s">
        <v>34</v>
      </c>
      <c r="AX188" s="13" t="s">
        <v>80</v>
      </c>
      <c r="AY188" s="172" t="s">
        <v>144</v>
      </c>
    </row>
    <row r="189" spans="2:65" s="1" customFormat="1" ht="24.2" customHeight="1">
      <c r="B189" s="131"/>
      <c r="C189" s="161" t="s">
        <v>382</v>
      </c>
      <c r="D189" s="161" t="s">
        <v>275</v>
      </c>
      <c r="E189" s="162" t="s">
        <v>1128</v>
      </c>
      <c r="F189" s="163" t="s">
        <v>1129</v>
      </c>
      <c r="G189" s="164" t="s">
        <v>664</v>
      </c>
      <c r="H189" s="165">
        <v>20</v>
      </c>
      <c r="I189" s="166"/>
      <c r="J189" s="167">
        <f>ROUND(I189*H189,2)</f>
        <v>0</v>
      </c>
      <c r="K189" s="163" t="s">
        <v>3</v>
      </c>
      <c r="L189" s="168"/>
      <c r="M189" s="169" t="s">
        <v>3</v>
      </c>
      <c r="N189" s="17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388</v>
      </c>
      <c r="AT189" s="143" t="s">
        <v>275</v>
      </c>
      <c r="AU189" s="143" t="s">
        <v>82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302</v>
      </c>
      <c r="BM189" s="143" t="s">
        <v>568</v>
      </c>
    </row>
    <row r="190" spans="2:65" s="12" customFormat="1">
      <c r="B190" s="154"/>
      <c r="D190" s="149" t="s">
        <v>218</v>
      </c>
      <c r="E190" s="155" t="s">
        <v>3</v>
      </c>
      <c r="F190" s="156" t="s">
        <v>1130</v>
      </c>
      <c r="H190" s="157">
        <v>20</v>
      </c>
      <c r="I190" s="158"/>
      <c r="L190" s="154"/>
      <c r="M190" s="159"/>
      <c r="T190" s="160"/>
      <c r="AT190" s="155" t="s">
        <v>218</v>
      </c>
      <c r="AU190" s="155" t="s">
        <v>82</v>
      </c>
      <c r="AV190" s="12" t="s">
        <v>82</v>
      </c>
      <c r="AW190" s="12" t="s">
        <v>34</v>
      </c>
      <c r="AX190" s="12" t="s">
        <v>72</v>
      </c>
      <c r="AY190" s="155" t="s">
        <v>144</v>
      </c>
    </row>
    <row r="191" spans="2:65" s="13" customFormat="1">
      <c r="B191" s="171"/>
      <c r="D191" s="149" t="s">
        <v>218</v>
      </c>
      <c r="E191" s="172" t="s">
        <v>3</v>
      </c>
      <c r="F191" s="173" t="s">
        <v>332</v>
      </c>
      <c r="H191" s="174">
        <v>20</v>
      </c>
      <c r="I191" s="175"/>
      <c r="L191" s="171"/>
      <c r="M191" s="176"/>
      <c r="T191" s="177"/>
      <c r="AT191" s="172" t="s">
        <v>218</v>
      </c>
      <c r="AU191" s="172" t="s">
        <v>82</v>
      </c>
      <c r="AV191" s="13" t="s">
        <v>165</v>
      </c>
      <c r="AW191" s="13" t="s">
        <v>34</v>
      </c>
      <c r="AX191" s="13" t="s">
        <v>80</v>
      </c>
      <c r="AY191" s="172" t="s">
        <v>144</v>
      </c>
    </row>
    <row r="192" spans="2:65" s="1" customFormat="1" ht="37.9" customHeight="1">
      <c r="B192" s="131"/>
      <c r="C192" s="132" t="s">
        <v>388</v>
      </c>
      <c r="D192" s="132" t="s">
        <v>147</v>
      </c>
      <c r="E192" s="133" t="s">
        <v>1131</v>
      </c>
      <c r="F192" s="134" t="s">
        <v>1132</v>
      </c>
      <c r="G192" s="135" t="s">
        <v>664</v>
      </c>
      <c r="H192" s="136">
        <v>3</v>
      </c>
      <c r="I192" s="137"/>
      <c r="J192" s="138">
        <f>ROUND(I192*H192,2)</f>
        <v>0</v>
      </c>
      <c r="K192" s="134" t="s">
        <v>952</v>
      </c>
      <c r="L192" s="32"/>
      <c r="M192" s="139" t="s">
        <v>3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302</v>
      </c>
      <c r="AT192" s="143" t="s">
        <v>147</v>
      </c>
      <c r="AU192" s="143" t="s">
        <v>82</v>
      </c>
      <c r="AY192" s="17" t="s">
        <v>144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80</v>
      </c>
      <c r="BK192" s="144">
        <f>ROUND(I192*H192,2)</f>
        <v>0</v>
      </c>
      <c r="BL192" s="17" t="s">
        <v>302</v>
      </c>
      <c r="BM192" s="143" t="s">
        <v>343</v>
      </c>
    </row>
    <row r="193" spans="2:65" s="1" customFormat="1">
      <c r="B193" s="32"/>
      <c r="D193" s="145" t="s">
        <v>185</v>
      </c>
      <c r="F193" s="146" t="s">
        <v>1133</v>
      </c>
      <c r="I193" s="147"/>
      <c r="L193" s="32"/>
      <c r="M193" s="148"/>
      <c r="T193" s="53"/>
      <c r="AT193" s="17" t="s">
        <v>185</v>
      </c>
      <c r="AU193" s="17" t="s">
        <v>82</v>
      </c>
    </row>
    <row r="194" spans="2:65" s="1" customFormat="1" ht="90" customHeight="1">
      <c r="B194" s="131"/>
      <c r="C194" s="161" t="s">
        <v>393</v>
      </c>
      <c r="D194" s="161" t="s">
        <v>275</v>
      </c>
      <c r="E194" s="162" t="s">
        <v>1134</v>
      </c>
      <c r="F194" s="163" t="s">
        <v>1135</v>
      </c>
      <c r="G194" s="164" t="s">
        <v>664</v>
      </c>
      <c r="H194" s="165">
        <v>2</v>
      </c>
      <c r="I194" s="166"/>
      <c r="J194" s="167">
        <f>ROUND(I194*H194,2)</f>
        <v>0</v>
      </c>
      <c r="K194" s="163" t="s">
        <v>3</v>
      </c>
      <c r="L194" s="168"/>
      <c r="M194" s="169" t="s">
        <v>3</v>
      </c>
      <c r="N194" s="17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388</v>
      </c>
      <c r="AT194" s="143" t="s">
        <v>275</v>
      </c>
      <c r="AU194" s="143" t="s">
        <v>82</v>
      </c>
      <c r="AY194" s="17" t="s">
        <v>144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80</v>
      </c>
      <c r="BK194" s="144">
        <f>ROUND(I194*H194,2)</f>
        <v>0</v>
      </c>
      <c r="BL194" s="17" t="s">
        <v>302</v>
      </c>
      <c r="BM194" s="143" t="s">
        <v>594</v>
      </c>
    </row>
    <row r="195" spans="2:65" s="12" customFormat="1">
      <c r="B195" s="154"/>
      <c r="D195" s="149" t="s">
        <v>218</v>
      </c>
      <c r="E195" s="155" t="s">
        <v>3</v>
      </c>
      <c r="F195" s="156" t="s">
        <v>1070</v>
      </c>
      <c r="H195" s="157">
        <v>2</v>
      </c>
      <c r="I195" s="158"/>
      <c r="L195" s="154"/>
      <c r="M195" s="159"/>
      <c r="T195" s="160"/>
      <c r="AT195" s="155" t="s">
        <v>218</v>
      </c>
      <c r="AU195" s="155" t="s">
        <v>82</v>
      </c>
      <c r="AV195" s="12" t="s">
        <v>82</v>
      </c>
      <c r="AW195" s="12" t="s">
        <v>34</v>
      </c>
      <c r="AX195" s="12" t="s">
        <v>72</v>
      </c>
      <c r="AY195" s="155" t="s">
        <v>144</v>
      </c>
    </row>
    <row r="196" spans="2:65" s="13" customFormat="1">
      <c r="B196" s="171"/>
      <c r="D196" s="149" t="s">
        <v>218</v>
      </c>
      <c r="E196" s="172" t="s">
        <v>3</v>
      </c>
      <c r="F196" s="173" t="s">
        <v>332</v>
      </c>
      <c r="H196" s="174">
        <v>2</v>
      </c>
      <c r="I196" s="175"/>
      <c r="L196" s="171"/>
      <c r="M196" s="176"/>
      <c r="T196" s="177"/>
      <c r="AT196" s="172" t="s">
        <v>218</v>
      </c>
      <c r="AU196" s="172" t="s">
        <v>82</v>
      </c>
      <c r="AV196" s="13" t="s">
        <v>165</v>
      </c>
      <c r="AW196" s="13" t="s">
        <v>34</v>
      </c>
      <c r="AX196" s="13" t="s">
        <v>80</v>
      </c>
      <c r="AY196" s="172" t="s">
        <v>144</v>
      </c>
    </row>
    <row r="197" spans="2:65" s="1" customFormat="1" ht="90" customHeight="1">
      <c r="B197" s="131"/>
      <c r="C197" s="161" t="s">
        <v>399</v>
      </c>
      <c r="D197" s="161" t="s">
        <v>275</v>
      </c>
      <c r="E197" s="162" t="s">
        <v>1136</v>
      </c>
      <c r="F197" s="163" t="s">
        <v>1137</v>
      </c>
      <c r="G197" s="164" t="s">
        <v>664</v>
      </c>
      <c r="H197" s="165">
        <v>1</v>
      </c>
      <c r="I197" s="166"/>
      <c r="J197" s="167">
        <f>ROUND(I197*H197,2)</f>
        <v>0</v>
      </c>
      <c r="K197" s="163" t="s">
        <v>3</v>
      </c>
      <c r="L197" s="168"/>
      <c r="M197" s="169" t="s">
        <v>3</v>
      </c>
      <c r="N197" s="17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388</v>
      </c>
      <c r="AT197" s="143" t="s">
        <v>275</v>
      </c>
      <c r="AU197" s="143" t="s">
        <v>82</v>
      </c>
      <c r="AY197" s="17" t="s">
        <v>144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80</v>
      </c>
      <c r="BK197" s="144">
        <f>ROUND(I197*H197,2)</f>
        <v>0</v>
      </c>
      <c r="BL197" s="17" t="s">
        <v>302</v>
      </c>
      <c r="BM197" s="143" t="s">
        <v>603</v>
      </c>
    </row>
    <row r="198" spans="2:65" s="12" customFormat="1">
      <c r="B198" s="154"/>
      <c r="D198" s="149" t="s">
        <v>218</v>
      </c>
      <c r="E198" s="155" t="s">
        <v>3</v>
      </c>
      <c r="F198" s="156" t="s">
        <v>1064</v>
      </c>
      <c r="H198" s="157">
        <v>1</v>
      </c>
      <c r="I198" s="158"/>
      <c r="L198" s="154"/>
      <c r="M198" s="159"/>
      <c r="T198" s="160"/>
      <c r="AT198" s="155" t="s">
        <v>218</v>
      </c>
      <c r="AU198" s="155" t="s">
        <v>82</v>
      </c>
      <c r="AV198" s="12" t="s">
        <v>82</v>
      </c>
      <c r="AW198" s="12" t="s">
        <v>34</v>
      </c>
      <c r="AX198" s="12" t="s">
        <v>72</v>
      </c>
      <c r="AY198" s="155" t="s">
        <v>144</v>
      </c>
    </row>
    <row r="199" spans="2:65" s="13" customFormat="1">
      <c r="B199" s="171"/>
      <c r="D199" s="149" t="s">
        <v>218</v>
      </c>
      <c r="E199" s="172" t="s">
        <v>3</v>
      </c>
      <c r="F199" s="173" t="s">
        <v>332</v>
      </c>
      <c r="H199" s="174">
        <v>1</v>
      </c>
      <c r="I199" s="175"/>
      <c r="L199" s="171"/>
      <c r="M199" s="176"/>
      <c r="T199" s="177"/>
      <c r="AT199" s="172" t="s">
        <v>218</v>
      </c>
      <c r="AU199" s="172" t="s">
        <v>82</v>
      </c>
      <c r="AV199" s="13" t="s">
        <v>165</v>
      </c>
      <c r="AW199" s="13" t="s">
        <v>34</v>
      </c>
      <c r="AX199" s="13" t="s">
        <v>80</v>
      </c>
      <c r="AY199" s="172" t="s">
        <v>144</v>
      </c>
    </row>
    <row r="200" spans="2:65" s="11" customFormat="1" ht="25.9" customHeight="1">
      <c r="B200" s="119"/>
      <c r="D200" s="120" t="s">
        <v>71</v>
      </c>
      <c r="E200" s="121" t="s">
        <v>86</v>
      </c>
      <c r="F200" s="121" t="s">
        <v>1138</v>
      </c>
      <c r="I200" s="122"/>
      <c r="J200" s="123">
        <f>BK200</f>
        <v>0</v>
      </c>
      <c r="L200" s="119"/>
      <c r="M200" s="124"/>
      <c r="P200" s="125">
        <f>P201+P206+P211+P216+P221+P232</f>
        <v>0</v>
      </c>
      <c r="R200" s="125">
        <f>R201+R206+R211+R216+R221+R232</f>
        <v>0</v>
      </c>
      <c r="T200" s="126">
        <f>T201+T206+T211+T216+T221+T232</f>
        <v>0</v>
      </c>
      <c r="AR200" s="120" t="s">
        <v>80</v>
      </c>
      <c r="AT200" s="127" t="s">
        <v>71</v>
      </c>
      <c r="AU200" s="127" t="s">
        <v>72</v>
      </c>
      <c r="AY200" s="120" t="s">
        <v>144</v>
      </c>
      <c r="BK200" s="128">
        <f>BK201+BK206+BK211+BK216+BK221+BK232</f>
        <v>0</v>
      </c>
    </row>
    <row r="201" spans="2:65" s="11" customFormat="1" ht="22.9" customHeight="1">
      <c r="B201" s="119"/>
      <c r="D201" s="120" t="s">
        <v>71</v>
      </c>
      <c r="E201" s="129" t="s">
        <v>90</v>
      </c>
      <c r="F201" s="129" t="s">
        <v>1139</v>
      </c>
      <c r="I201" s="122"/>
      <c r="J201" s="130">
        <f>BK201</f>
        <v>0</v>
      </c>
      <c r="L201" s="119"/>
      <c r="M201" s="124"/>
      <c r="P201" s="125">
        <f>SUM(P202:P205)</f>
        <v>0</v>
      </c>
      <c r="R201" s="125">
        <f>SUM(R202:R205)</f>
        <v>0</v>
      </c>
      <c r="T201" s="126">
        <f>SUM(T202:T205)</f>
        <v>0</v>
      </c>
      <c r="AR201" s="120" t="s">
        <v>80</v>
      </c>
      <c r="AT201" s="127" t="s">
        <v>71</v>
      </c>
      <c r="AU201" s="127" t="s">
        <v>80</v>
      </c>
      <c r="AY201" s="120" t="s">
        <v>144</v>
      </c>
      <c r="BK201" s="128">
        <f>SUM(BK202:BK205)</f>
        <v>0</v>
      </c>
    </row>
    <row r="202" spans="2:65" s="1" customFormat="1" ht="37.9" customHeight="1">
      <c r="B202" s="131"/>
      <c r="C202" s="132" t="s">
        <v>405</v>
      </c>
      <c r="D202" s="132" t="s">
        <v>147</v>
      </c>
      <c r="E202" s="133" t="s">
        <v>1140</v>
      </c>
      <c r="F202" s="134" t="s">
        <v>1141</v>
      </c>
      <c r="G202" s="135" t="s">
        <v>664</v>
      </c>
      <c r="H202" s="136">
        <v>1</v>
      </c>
      <c r="I202" s="137"/>
      <c r="J202" s="138">
        <f>ROUND(I202*H202,2)</f>
        <v>0</v>
      </c>
      <c r="K202" s="134" t="s">
        <v>3</v>
      </c>
      <c r="L202" s="32"/>
      <c r="M202" s="139" t="s">
        <v>3</v>
      </c>
      <c r="N202" s="140" t="s">
        <v>43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302</v>
      </c>
      <c r="AT202" s="143" t="s">
        <v>147</v>
      </c>
      <c r="AU202" s="143" t="s">
        <v>82</v>
      </c>
      <c r="AY202" s="17" t="s">
        <v>144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80</v>
      </c>
      <c r="BK202" s="144">
        <f>ROUND(I202*H202,2)</f>
        <v>0</v>
      </c>
      <c r="BL202" s="17" t="s">
        <v>302</v>
      </c>
      <c r="BM202" s="143" t="s">
        <v>613</v>
      </c>
    </row>
    <row r="203" spans="2:65" s="1" customFormat="1" ht="37.9" customHeight="1">
      <c r="B203" s="131"/>
      <c r="C203" s="161" t="s">
        <v>410</v>
      </c>
      <c r="D203" s="161" t="s">
        <v>275</v>
      </c>
      <c r="E203" s="162" t="s">
        <v>1142</v>
      </c>
      <c r="F203" s="163" t="s">
        <v>1143</v>
      </c>
      <c r="G203" s="164" t="s">
        <v>664</v>
      </c>
      <c r="H203" s="165">
        <v>1</v>
      </c>
      <c r="I203" s="166"/>
      <c r="J203" s="167">
        <f>ROUND(I203*H203,2)</f>
        <v>0</v>
      </c>
      <c r="K203" s="163" t="s">
        <v>3</v>
      </c>
      <c r="L203" s="168"/>
      <c r="M203" s="169" t="s">
        <v>3</v>
      </c>
      <c r="N203" s="17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388</v>
      </c>
      <c r="AT203" s="143" t="s">
        <v>275</v>
      </c>
      <c r="AU203" s="143" t="s">
        <v>82</v>
      </c>
      <c r="AY203" s="17" t="s">
        <v>144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80</v>
      </c>
      <c r="BK203" s="144">
        <f>ROUND(I203*H203,2)</f>
        <v>0</v>
      </c>
      <c r="BL203" s="17" t="s">
        <v>302</v>
      </c>
      <c r="BM203" s="143" t="s">
        <v>621</v>
      </c>
    </row>
    <row r="204" spans="2:65" s="12" customFormat="1">
      <c r="B204" s="154"/>
      <c r="D204" s="149" t="s">
        <v>218</v>
      </c>
      <c r="E204" s="155" t="s">
        <v>3</v>
      </c>
      <c r="F204" s="156" t="s">
        <v>1050</v>
      </c>
      <c r="H204" s="157">
        <v>1</v>
      </c>
      <c r="I204" s="158"/>
      <c r="L204" s="154"/>
      <c r="M204" s="159"/>
      <c r="T204" s="160"/>
      <c r="AT204" s="155" t="s">
        <v>218</v>
      </c>
      <c r="AU204" s="155" t="s">
        <v>82</v>
      </c>
      <c r="AV204" s="12" t="s">
        <v>82</v>
      </c>
      <c r="AW204" s="12" t="s">
        <v>34</v>
      </c>
      <c r="AX204" s="12" t="s">
        <v>72</v>
      </c>
      <c r="AY204" s="155" t="s">
        <v>144</v>
      </c>
    </row>
    <row r="205" spans="2:65" s="13" customFormat="1">
      <c r="B205" s="171"/>
      <c r="D205" s="149" t="s">
        <v>218</v>
      </c>
      <c r="E205" s="172" t="s">
        <v>3</v>
      </c>
      <c r="F205" s="173" t="s">
        <v>332</v>
      </c>
      <c r="H205" s="174">
        <v>1</v>
      </c>
      <c r="I205" s="175"/>
      <c r="L205" s="171"/>
      <c r="M205" s="176"/>
      <c r="T205" s="177"/>
      <c r="AT205" s="172" t="s">
        <v>218</v>
      </c>
      <c r="AU205" s="172" t="s">
        <v>82</v>
      </c>
      <c r="AV205" s="13" t="s">
        <v>165</v>
      </c>
      <c r="AW205" s="13" t="s">
        <v>34</v>
      </c>
      <c r="AX205" s="13" t="s">
        <v>80</v>
      </c>
      <c r="AY205" s="172" t="s">
        <v>144</v>
      </c>
    </row>
    <row r="206" spans="2:65" s="11" customFormat="1" ht="22.9" customHeight="1">
      <c r="B206" s="119"/>
      <c r="D206" s="120" t="s">
        <v>71</v>
      </c>
      <c r="E206" s="129" t="s">
        <v>100</v>
      </c>
      <c r="F206" s="129" t="s">
        <v>1144</v>
      </c>
      <c r="I206" s="122"/>
      <c r="J206" s="130">
        <f>BK206</f>
        <v>0</v>
      </c>
      <c r="L206" s="119"/>
      <c r="M206" s="124"/>
      <c r="P206" s="125">
        <f>SUM(P207:P210)</f>
        <v>0</v>
      </c>
      <c r="R206" s="125">
        <f>SUM(R207:R210)</f>
        <v>0</v>
      </c>
      <c r="T206" s="126">
        <f>SUM(T207:T210)</f>
        <v>0</v>
      </c>
      <c r="AR206" s="120" t="s">
        <v>80</v>
      </c>
      <c r="AT206" s="127" t="s">
        <v>71</v>
      </c>
      <c r="AU206" s="127" t="s">
        <v>80</v>
      </c>
      <c r="AY206" s="120" t="s">
        <v>144</v>
      </c>
      <c r="BK206" s="128">
        <f>SUM(BK207:BK210)</f>
        <v>0</v>
      </c>
    </row>
    <row r="207" spans="2:65" s="1" customFormat="1" ht="37.9" customHeight="1">
      <c r="B207" s="131"/>
      <c r="C207" s="132" t="s">
        <v>417</v>
      </c>
      <c r="D207" s="132" t="s">
        <v>147</v>
      </c>
      <c r="E207" s="133" t="s">
        <v>1145</v>
      </c>
      <c r="F207" s="134" t="s">
        <v>1146</v>
      </c>
      <c r="G207" s="135" t="s">
        <v>664</v>
      </c>
      <c r="H207" s="136">
        <v>1</v>
      </c>
      <c r="I207" s="137"/>
      <c r="J207" s="138">
        <f>ROUND(I207*H207,2)</f>
        <v>0</v>
      </c>
      <c r="K207" s="134" t="s">
        <v>3</v>
      </c>
      <c r="L207" s="32"/>
      <c r="M207" s="139" t="s">
        <v>3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302</v>
      </c>
      <c r="AT207" s="143" t="s">
        <v>147</v>
      </c>
      <c r="AU207" s="143" t="s">
        <v>82</v>
      </c>
      <c r="AY207" s="17" t="s">
        <v>144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80</v>
      </c>
      <c r="BK207" s="144">
        <f>ROUND(I207*H207,2)</f>
        <v>0</v>
      </c>
      <c r="BL207" s="17" t="s">
        <v>302</v>
      </c>
      <c r="BM207" s="143" t="s">
        <v>629</v>
      </c>
    </row>
    <row r="208" spans="2:65" s="1" customFormat="1" ht="37.9" customHeight="1">
      <c r="B208" s="131"/>
      <c r="C208" s="161" t="s">
        <v>424</v>
      </c>
      <c r="D208" s="161" t="s">
        <v>275</v>
      </c>
      <c r="E208" s="162" t="s">
        <v>1147</v>
      </c>
      <c r="F208" s="163" t="s">
        <v>1148</v>
      </c>
      <c r="G208" s="164" t="s">
        <v>664</v>
      </c>
      <c r="H208" s="165">
        <v>1</v>
      </c>
      <c r="I208" s="166"/>
      <c r="J208" s="167">
        <f>ROUND(I208*H208,2)</f>
        <v>0</v>
      </c>
      <c r="K208" s="163" t="s">
        <v>3</v>
      </c>
      <c r="L208" s="168"/>
      <c r="M208" s="169" t="s">
        <v>3</v>
      </c>
      <c r="N208" s="17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388</v>
      </c>
      <c r="AT208" s="143" t="s">
        <v>275</v>
      </c>
      <c r="AU208" s="143" t="s">
        <v>82</v>
      </c>
      <c r="AY208" s="17" t="s">
        <v>144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80</v>
      </c>
      <c r="BK208" s="144">
        <f>ROUND(I208*H208,2)</f>
        <v>0</v>
      </c>
      <c r="BL208" s="17" t="s">
        <v>302</v>
      </c>
      <c r="BM208" s="143" t="s">
        <v>637</v>
      </c>
    </row>
    <row r="209" spans="2:65" s="12" customFormat="1">
      <c r="B209" s="154"/>
      <c r="D209" s="149" t="s">
        <v>218</v>
      </c>
      <c r="E209" s="155" t="s">
        <v>3</v>
      </c>
      <c r="F209" s="156" t="s">
        <v>1050</v>
      </c>
      <c r="H209" s="157">
        <v>1</v>
      </c>
      <c r="I209" s="158"/>
      <c r="L209" s="154"/>
      <c r="M209" s="159"/>
      <c r="T209" s="160"/>
      <c r="AT209" s="155" t="s">
        <v>218</v>
      </c>
      <c r="AU209" s="155" t="s">
        <v>82</v>
      </c>
      <c r="AV209" s="12" t="s">
        <v>82</v>
      </c>
      <c r="AW209" s="12" t="s">
        <v>34</v>
      </c>
      <c r="AX209" s="12" t="s">
        <v>72</v>
      </c>
      <c r="AY209" s="155" t="s">
        <v>144</v>
      </c>
    </row>
    <row r="210" spans="2:65" s="13" customFormat="1">
      <c r="B210" s="171"/>
      <c r="D210" s="149" t="s">
        <v>218</v>
      </c>
      <c r="E210" s="172" t="s">
        <v>3</v>
      </c>
      <c r="F210" s="173" t="s">
        <v>332</v>
      </c>
      <c r="H210" s="174">
        <v>1</v>
      </c>
      <c r="I210" s="175"/>
      <c r="L210" s="171"/>
      <c r="M210" s="176"/>
      <c r="T210" s="177"/>
      <c r="AT210" s="172" t="s">
        <v>218</v>
      </c>
      <c r="AU210" s="172" t="s">
        <v>82</v>
      </c>
      <c r="AV210" s="13" t="s">
        <v>165</v>
      </c>
      <c r="AW210" s="13" t="s">
        <v>34</v>
      </c>
      <c r="AX210" s="13" t="s">
        <v>80</v>
      </c>
      <c r="AY210" s="172" t="s">
        <v>144</v>
      </c>
    </row>
    <row r="211" spans="2:65" s="11" customFormat="1" ht="22.9" customHeight="1">
      <c r="B211" s="119"/>
      <c r="D211" s="120" t="s">
        <v>71</v>
      </c>
      <c r="E211" s="129" t="s">
        <v>103</v>
      </c>
      <c r="F211" s="129" t="s">
        <v>1149</v>
      </c>
      <c r="I211" s="122"/>
      <c r="J211" s="130">
        <f>BK211</f>
        <v>0</v>
      </c>
      <c r="L211" s="119"/>
      <c r="M211" s="124"/>
      <c r="P211" s="125">
        <f>SUM(P212:P215)</f>
        <v>0</v>
      </c>
      <c r="R211" s="125">
        <f>SUM(R212:R215)</f>
        <v>0</v>
      </c>
      <c r="T211" s="126">
        <f>SUM(T212:T215)</f>
        <v>0</v>
      </c>
      <c r="AR211" s="120" t="s">
        <v>80</v>
      </c>
      <c r="AT211" s="127" t="s">
        <v>71</v>
      </c>
      <c r="AU211" s="127" t="s">
        <v>80</v>
      </c>
      <c r="AY211" s="120" t="s">
        <v>144</v>
      </c>
      <c r="BK211" s="128">
        <f>SUM(BK212:BK215)</f>
        <v>0</v>
      </c>
    </row>
    <row r="212" spans="2:65" s="1" customFormat="1" ht="37.9" customHeight="1">
      <c r="B212" s="131"/>
      <c r="C212" s="132" t="s">
        <v>430</v>
      </c>
      <c r="D212" s="132" t="s">
        <v>147</v>
      </c>
      <c r="E212" s="133" t="s">
        <v>1150</v>
      </c>
      <c r="F212" s="134" t="s">
        <v>1151</v>
      </c>
      <c r="G212" s="135" t="s">
        <v>664</v>
      </c>
      <c r="H212" s="136">
        <v>1</v>
      </c>
      <c r="I212" s="137"/>
      <c r="J212" s="138">
        <f>ROUND(I212*H212,2)</f>
        <v>0</v>
      </c>
      <c r="K212" s="134" t="s">
        <v>3</v>
      </c>
      <c r="L212" s="32"/>
      <c r="M212" s="139" t="s">
        <v>3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302</v>
      </c>
      <c r="AT212" s="143" t="s">
        <v>147</v>
      </c>
      <c r="AU212" s="143" t="s">
        <v>82</v>
      </c>
      <c r="AY212" s="17" t="s">
        <v>144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80</v>
      </c>
      <c r="BK212" s="144">
        <f>ROUND(I212*H212,2)</f>
        <v>0</v>
      </c>
      <c r="BL212" s="17" t="s">
        <v>302</v>
      </c>
      <c r="BM212" s="143" t="s">
        <v>647</v>
      </c>
    </row>
    <row r="213" spans="2:65" s="1" customFormat="1" ht="37.9" customHeight="1">
      <c r="B213" s="131"/>
      <c r="C213" s="161" t="s">
        <v>435</v>
      </c>
      <c r="D213" s="161" t="s">
        <v>275</v>
      </c>
      <c r="E213" s="162" t="s">
        <v>1152</v>
      </c>
      <c r="F213" s="163" t="s">
        <v>1153</v>
      </c>
      <c r="G213" s="164" t="s">
        <v>664</v>
      </c>
      <c r="H213" s="165">
        <v>1</v>
      </c>
      <c r="I213" s="166"/>
      <c r="J213" s="167">
        <f>ROUND(I213*H213,2)</f>
        <v>0</v>
      </c>
      <c r="K213" s="163" t="s">
        <v>3</v>
      </c>
      <c r="L213" s="168"/>
      <c r="M213" s="169" t="s">
        <v>3</v>
      </c>
      <c r="N213" s="17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388</v>
      </c>
      <c r="AT213" s="143" t="s">
        <v>275</v>
      </c>
      <c r="AU213" s="143" t="s">
        <v>82</v>
      </c>
      <c r="AY213" s="17" t="s">
        <v>144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80</v>
      </c>
      <c r="BK213" s="144">
        <f>ROUND(I213*H213,2)</f>
        <v>0</v>
      </c>
      <c r="BL213" s="17" t="s">
        <v>302</v>
      </c>
      <c r="BM213" s="143" t="s">
        <v>656</v>
      </c>
    </row>
    <row r="214" spans="2:65" s="12" customFormat="1">
      <c r="B214" s="154"/>
      <c r="D214" s="149" t="s">
        <v>218</v>
      </c>
      <c r="E214" s="155" t="s">
        <v>3</v>
      </c>
      <c r="F214" s="156" t="s">
        <v>1050</v>
      </c>
      <c r="H214" s="157">
        <v>1</v>
      </c>
      <c r="I214" s="158"/>
      <c r="L214" s="154"/>
      <c r="M214" s="159"/>
      <c r="T214" s="160"/>
      <c r="AT214" s="155" t="s">
        <v>218</v>
      </c>
      <c r="AU214" s="155" t="s">
        <v>82</v>
      </c>
      <c r="AV214" s="12" t="s">
        <v>82</v>
      </c>
      <c r="AW214" s="12" t="s">
        <v>34</v>
      </c>
      <c r="AX214" s="12" t="s">
        <v>72</v>
      </c>
      <c r="AY214" s="155" t="s">
        <v>144</v>
      </c>
    </row>
    <row r="215" spans="2:65" s="13" customFormat="1">
      <c r="B215" s="171"/>
      <c r="D215" s="149" t="s">
        <v>218</v>
      </c>
      <c r="E215" s="172" t="s">
        <v>3</v>
      </c>
      <c r="F215" s="173" t="s">
        <v>332</v>
      </c>
      <c r="H215" s="174">
        <v>1</v>
      </c>
      <c r="I215" s="175"/>
      <c r="L215" s="171"/>
      <c r="M215" s="176"/>
      <c r="T215" s="177"/>
      <c r="AT215" s="172" t="s">
        <v>218</v>
      </c>
      <c r="AU215" s="172" t="s">
        <v>82</v>
      </c>
      <c r="AV215" s="13" t="s">
        <v>165</v>
      </c>
      <c r="AW215" s="13" t="s">
        <v>34</v>
      </c>
      <c r="AX215" s="13" t="s">
        <v>80</v>
      </c>
      <c r="AY215" s="172" t="s">
        <v>144</v>
      </c>
    </row>
    <row r="216" spans="2:65" s="11" customFormat="1" ht="22.9" customHeight="1">
      <c r="B216" s="119"/>
      <c r="D216" s="120" t="s">
        <v>71</v>
      </c>
      <c r="E216" s="129" t="s">
        <v>106</v>
      </c>
      <c r="F216" s="129" t="s">
        <v>1154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0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144</v>
      </c>
      <c r="BK216" s="128">
        <f>SUM(BK217:BK220)</f>
        <v>0</v>
      </c>
    </row>
    <row r="217" spans="2:65" s="1" customFormat="1" ht="37.9" customHeight="1">
      <c r="B217" s="131"/>
      <c r="C217" s="132" t="s">
        <v>441</v>
      </c>
      <c r="D217" s="132" t="s">
        <v>147</v>
      </c>
      <c r="E217" s="133" t="s">
        <v>1155</v>
      </c>
      <c r="F217" s="134" t="s">
        <v>1156</v>
      </c>
      <c r="G217" s="135" t="s">
        <v>664</v>
      </c>
      <c r="H217" s="136">
        <v>1</v>
      </c>
      <c r="I217" s="137"/>
      <c r="J217" s="138">
        <f>ROUND(I217*H217,2)</f>
        <v>0</v>
      </c>
      <c r="K217" s="134" t="s">
        <v>3</v>
      </c>
      <c r="L217" s="32"/>
      <c r="M217" s="139" t="s">
        <v>3</v>
      </c>
      <c r="N217" s="140" t="s">
        <v>43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302</v>
      </c>
      <c r="AT217" s="143" t="s">
        <v>147</v>
      </c>
      <c r="AU217" s="143" t="s">
        <v>82</v>
      </c>
      <c r="AY217" s="17" t="s">
        <v>144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80</v>
      </c>
      <c r="BK217" s="144">
        <f>ROUND(I217*H217,2)</f>
        <v>0</v>
      </c>
      <c r="BL217" s="17" t="s">
        <v>302</v>
      </c>
      <c r="BM217" s="143" t="s">
        <v>662</v>
      </c>
    </row>
    <row r="218" spans="2:65" s="1" customFormat="1" ht="37.9" customHeight="1">
      <c r="B218" s="131"/>
      <c r="C218" s="161" t="s">
        <v>447</v>
      </c>
      <c r="D218" s="161" t="s">
        <v>275</v>
      </c>
      <c r="E218" s="162" t="s">
        <v>1157</v>
      </c>
      <c r="F218" s="163" t="s">
        <v>1158</v>
      </c>
      <c r="G218" s="164" t="s">
        <v>664</v>
      </c>
      <c r="H218" s="165">
        <v>1</v>
      </c>
      <c r="I218" s="166"/>
      <c r="J218" s="167">
        <f>ROUND(I218*H218,2)</f>
        <v>0</v>
      </c>
      <c r="K218" s="163" t="s">
        <v>3</v>
      </c>
      <c r="L218" s="168"/>
      <c r="M218" s="169" t="s">
        <v>3</v>
      </c>
      <c r="N218" s="17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388</v>
      </c>
      <c r="AT218" s="143" t="s">
        <v>275</v>
      </c>
      <c r="AU218" s="143" t="s">
        <v>82</v>
      </c>
      <c r="AY218" s="17" t="s">
        <v>144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80</v>
      </c>
      <c r="BK218" s="144">
        <f>ROUND(I218*H218,2)</f>
        <v>0</v>
      </c>
      <c r="BL218" s="17" t="s">
        <v>302</v>
      </c>
      <c r="BM218" s="143" t="s">
        <v>671</v>
      </c>
    </row>
    <row r="219" spans="2:65" s="12" customFormat="1">
      <c r="B219" s="154"/>
      <c r="D219" s="149" t="s">
        <v>218</v>
      </c>
      <c r="E219" s="155" t="s">
        <v>3</v>
      </c>
      <c r="F219" s="156" t="s">
        <v>1050</v>
      </c>
      <c r="H219" s="157">
        <v>1</v>
      </c>
      <c r="I219" s="158"/>
      <c r="L219" s="154"/>
      <c r="M219" s="159"/>
      <c r="T219" s="160"/>
      <c r="AT219" s="155" t="s">
        <v>218</v>
      </c>
      <c r="AU219" s="155" t="s">
        <v>82</v>
      </c>
      <c r="AV219" s="12" t="s">
        <v>82</v>
      </c>
      <c r="AW219" s="12" t="s">
        <v>34</v>
      </c>
      <c r="AX219" s="12" t="s">
        <v>72</v>
      </c>
      <c r="AY219" s="155" t="s">
        <v>144</v>
      </c>
    </row>
    <row r="220" spans="2:65" s="13" customFormat="1">
      <c r="B220" s="171"/>
      <c r="D220" s="149" t="s">
        <v>218</v>
      </c>
      <c r="E220" s="172" t="s">
        <v>3</v>
      </c>
      <c r="F220" s="173" t="s">
        <v>332</v>
      </c>
      <c r="H220" s="174">
        <v>1</v>
      </c>
      <c r="I220" s="175"/>
      <c r="L220" s="171"/>
      <c r="M220" s="176"/>
      <c r="T220" s="177"/>
      <c r="AT220" s="172" t="s">
        <v>218</v>
      </c>
      <c r="AU220" s="172" t="s">
        <v>82</v>
      </c>
      <c r="AV220" s="13" t="s">
        <v>165</v>
      </c>
      <c r="AW220" s="13" t="s">
        <v>34</v>
      </c>
      <c r="AX220" s="13" t="s">
        <v>80</v>
      </c>
      <c r="AY220" s="172" t="s">
        <v>144</v>
      </c>
    </row>
    <row r="221" spans="2:65" s="11" customFormat="1" ht="22.9" customHeight="1">
      <c r="B221" s="119"/>
      <c r="D221" s="120" t="s">
        <v>71</v>
      </c>
      <c r="E221" s="129" t="s">
        <v>109</v>
      </c>
      <c r="F221" s="129" t="s">
        <v>1159</v>
      </c>
      <c r="I221" s="122"/>
      <c r="J221" s="130">
        <f>BK221</f>
        <v>0</v>
      </c>
      <c r="L221" s="119"/>
      <c r="M221" s="124"/>
      <c r="P221" s="125">
        <f>SUM(P222:P231)</f>
        <v>0</v>
      </c>
      <c r="R221" s="125">
        <f>SUM(R222:R231)</f>
        <v>0</v>
      </c>
      <c r="T221" s="126">
        <f>SUM(T222:T231)</f>
        <v>0</v>
      </c>
      <c r="AR221" s="120" t="s">
        <v>80</v>
      </c>
      <c r="AT221" s="127" t="s">
        <v>71</v>
      </c>
      <c r="AU221" s="127" t="s">
        <v>80</v>
      </c>
      <c r="AY221" s="120" t="s">
        <v>144</v>
      </c>
      <c r="BK221" s="128">
        <f>SUM(BK222:BK231)</f>
        <v>0</v>
      </c>
    </row>
    <row r="222" spans="2:65" s="1" customFormat="1" ht="37.9" customHeight="1">
      <c r="B222" s="131"/>
      <c r="C222" s="132" t="s">
        <v>453</v>
      </c>
      <c r="D222" s="132" t="s">
        <v>147</v>
      </c>
      <c r="E222" s="133" t="s">
        <v>1160</v>
      </c>
      <c r="F222" s="134" t="s">
        <v>1161</v>
      </c>
      <c r="G222" s="135" t="s">
        <v>664</v>
      </c>
      <c r="H222" s="136">
        <v>5</v>
      </c>
      <c r="I222" s="137"/>
      <c r="J222" s="138">
        <f>ROUND(I222*H222,2)</f>
        <v>0</v>
      </c>
      <c r="K222" s="134" t="s">
        <v>3</v>
      </c>
      <c r="L222" s="32"/>
      <c r="M222" s="139" t="s">
        <v>3</v>
      </c>
      <c r="N222" s="140" t="s">
        <v>43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302</v>
      </c>
      <c r="AT222" s="143" t="s">
        <v>147</v>
      </c>
      <c r="AU222" s="143" t="s">
        <v>82</v>
      </c>
      <c r="AY222" s="17" t="s">
        <v>144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80</v>
      </c>
      <c r="BK222" s="144">
        <f>ROUND(I222*H222,2)</f>
        <v>0</v>
      </c>
      <c r="BL222" s="17" t="s">
        <v>302</v>
      </c>
      <c r="BM222" s="143" t="s">
        <v>679</v>
      </c>
    </row>
    <row r="223" spans="2:65" s="1" customFormat="1" ht="37.9" customHeight="1">
      <c r="B223" s="131"/>
      <c r="C223" s="161" t="s">
        <v>459</v>
      </c>
      <c r="D223" s="161" t="s">
        <v>275</v>
      </c>
      <c r="E223" s="162" t="s">
        <v>1162</v>
      </c>
      <c r="F223" s="163" t="s">
        <v>1163</v>
      </c>
      <c r="G223" s="164" t="s">
        <v>664</v>
      </c>
      <c r="H223" s="165">
        <v>5</v>
      </c>
      <c r="I223" s="166"/>
      <c r="J223" s="167">
        <f>ROUND(I223*H223,2)</f>
        <v>0</v>
      </c>
      <c r="K223" s="163" t="s">
        <v>3</v>
      </c>
      <c r="L223" s="168"/>
      <c r="M223" s="169" t="s">
        <v>3</v>
      </c>
      <c r="N223" s="17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388</v>
      </c>
      <c r="AT223" s="143" t="s">
        <v>275</v>
      </c>
      <c r="AU223" s="143" t="s">
        <v>82</v>
      </c>
      <c r="AY223" s="17" t="s">
        <v>144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80</v>
      </c>
      <c r="BK223" s="144">
        <f>ROUND(I223*H223,2)</f>
        <v>0</v>
      </c>
      <c r="BL223" s="17" t="s">
        <v>302</v>
      </c>
      <c r="BM223" s="143" t="s">
        <v>686</v>
      </c>
    </row>
    <row r="224" spans="2:65" s="1" customFormat="1" ht="49.15" customHeight="1">
      <c r="B224" s="131"/>
      <c r="C224" s="161" t="s">
        <v>467</v>
      </c>
      <c r="D224" s="161" t="s">
        <v>275</v>
      </c>
      <c r="E224" s="162" t="s">
        <v>1164</v>
      </c>
      <c r="F224" s="163" t="s">
        <v>1165</v>
      </c>
      <c r="G224" s="164" t="s">
        <v>664</v>
      </c>
      <c r="H224" s="165">
        <v>7</v>
      </c>
      <c r="I224" s="166"/>
      <c r="J224" s="167">
        <f>ROUND(I224*H224,2)</f>
        <v>0</v>
      </c>
      <c r="K224" s="163" t="s">
        <v>3</v>
      </c>
      <c r="L224" s="168"/>
      <c r="M224" s="169" t="s">
        <v>3</v>
      </c>
      <c r="N224" s="17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388</v>
      </c>
      <c r="AT224" s="143" t="s">
        <v>275</v>
      </c>
      <c r="AU224" s="143" t="s">
        <v>82</v>
      </c>
      <c r="AY224" s="17" t="s">
        <v>144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80</v>
      </c>
      <c r="BK224" s="144">
        <f>ROUND(I224*H224,2)</f>
        <v>0</v>
      </c>
      <c r="BL224" s="17" t="s">
        <v>302</v>
      </c>
      <c r="BM224" s="143" t="s">
        <v>700</v>
      </c>
    </row>
    <row r="225" spans="2:65" s="14" customFormat="1">
      <c r="B225" s="180"/>
      <c r="D225" s="149" t="s">
        <v>218</v>
      </c>
      <c r="E225" s="181" t="s">
        <v>3</v>
      </c>
      <c r="F225" s="182" t="s">
        <v>1166</v>
      </c>
      <c r="H225" s="181" t="s">
        <v>3</v>
      </c>
      <c r="I225" s="183"/>
      <c r="L225" s="180"/>
      <c r="M225" s="184"/>
      <c r="T225" s="185"/>
      <c r="AT225" s="181" t="s">
        <v>218</v>
      </c>
      <c r="AU225" s="181" t="s">
        <v>82</v>
      </c>
      <c r="AV225" s="14" t="s">
        <v>80</v>
      </c>
      <c r="AW225" s="14" t="s">
        <v>34</v>
      </c>
      <c r="AX225" s="14" t="s">
        <v>72</v>
      </c>
      <c r="AY225" s="181" t="s">
        <v>144</v>
      </c>
    </row>
    <row r="226" spans="2:65" s="14" customFormat="1">
      <c r="B226" s="180"/>
      <c r="D226" s="149" t="s">
        <v>218</v>
      </c>
      <c r="E226" s="181" t="s">
        <v>3</v>
      </c>
      <c r="F226" s="182" t="s">
        <v>1167</v>
      </c>
      <c r="H226" s="181" t="s">
        <v>3</v>
      </c>
      <c r="I226" s="183"/>
      <c r="L226" s="180"/>
      <c r="M226" s="184"/>
      <c r="T226" s="185"/>
      <c r="AT226" s="181" t="s">
        <v>218</v>
      </c>
      <c r="AU226" s="181" t="s">
        <v>82</v>
      </c>
      <c r="AV226" s="14" t="s">
        <v>80</v>
      </c>
      <c r="AW226" s="14" t="s">
        <v>34</v>
      </c>
      <c r="AX226" s="14" t="s">
        <v>72</v>
      </c>
      <c r="AY226" s="181" t="s">
        <v>144</v>
      </c>
    </row>
    <row r="227" spans="2:65" s="12" customFormat="1">
      <c r="B227" s="154"/>
      <c r="D227" s="149" t="s">
        <v>218</v>
      </c>
      <c r="E227" s="155" t="s">
        <v>3</v>
      </c>
      <c r="F227" s="156" t="s">
        <v>1168</v>
      </c>
      <c r="H227" s="157">
        <v>7</v>
      </c>
      <c r="I227" s="158"/>
      <c r="L227" s="154"/>
      <c r="M227" s="159"/>
      <c r="T227" s="160"/>
      <c r="AT227" s="155" t="s">
        <v>218</v>
      </c>
      <c r="AU227" s="155" t="s">
        <v>82</v>
      </c>
      <c r="AV227" s="12" t="s">
        <v>82</v>
      </c>
      <c r="AW227" s="12" t="s">
        <v>34</v>
      </c>
      <c r="AX227" s="12" t="s">
        <v>72</v>
      </c>
      <c r="AY227" s="155" t="s">
        <v>144</v>
      </c>
    </row>
    <row r="228" spans="2:65" s="13" customFormat="1">
      <c r="B228" s="171"/>
      <c r="D228" s="149" t="s">
        <v>218</v>
      </c>
      <c r="E228" s="172" t="s">
        <v>3</v>
      </c>
      <c r="F228" s="173" t="s">
        <v>332</v>
      </c>
      <c r="H228" s="174">
        <v>7</v>
      </c>
      <c r="I228" s="175"/>
      <c r="L228" s="171"/>
      <c r="M228" s="176"/>
      <c r="T228" s="177"/>
      <c r="AT228" s="172" t="s">
        <v>218</v>
      </c>
      <c r="AU228" s="172" t="s">
        <v>82</v>
      </c>
      <c r="AV228" s="13" t="s">
        <v>165</v>
      </c>
      <c r="AW228" s="13" t="s">
        <v>34</v>
      </c>
      <c r="AX228" s="13" t="s">
        <v>80</v>
      </c>
      <c r="AY228" s="172" t="s">
        <v>144</v>
      </c>
    </row>
    <row r="229" spans="2:65" s="1" customFormat="1" ht="49.15" customHeight="1">
      <c r="B229" s="131"/>
      <c r="C229" s="161" t="s">
        <v>472</v>
      </c>
      <c r="D229" s="161" t="s">
        <v>275</v>
      </c>
      <c r="E229" s="162" t="s">
        <v>1169</v>
      </c>
      <c r="F229" s="163" t="s">
        <v>1170</v>
      </c>
      <c r="G229" s="164" t="s">
        <v>664</v>
      </c>
      <c r="H229" s="165">
        <v>1</v>
      </c>
      <c r="I229" s="166"/>
      <c r="J229" s="167">
        <f>ROUND(I229*H229,2)</f>
        <v>0</v>
      </c>
      <c r="K229" s="163" t="s">
        <v>3</v>
      </c>
      <c r="L229" s="168"/>
      <c r="M229" s="169" t="s">
        <v>3</v>
      </c>
      <c r="N229" s="17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388</v>
      </c>
      <c r="AT229" s="143" t="s">
        <v>275</v>
      </c>
      <c r="AU229" s="143" t="s">
        <v>82</v>
      </c>
      <c r="AY229" s="17" t="s">
        <v>144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80</v>
      </c>
      <c r="BK229" s="144">
        <f>ROUND(I229*H229,2)</f>
        <v>0</v>
      </c>
      <c r="BL229" s="17" t="s">
        <v>302</v>
      </c>
      <c r="BM229" s="143" t="s">
        <v>710</v>
      </c>
    </row>
    <row r="230" spans="2:65" s="12" customFormat="1">
      <c r="B230" s="154"/>
      <c r="D230" s="149" t="s">
        <v>218</v>
      </c>
      <c r="E230" s="155" t="s">
        <v>3</v>
      </c>
      <c r="F230" s="156" t="s">
        <v>1064</v>
      </c>
      <c r="H230" s="157">
        <v>1</v>
      </c>
      <c r="I230" s="158"/>
      <c r="L230" s="154"/>
      <c r="M230" s="159"/>
      <c r="T230" s="160"/>
      <c r="AT230" s="155" t="s">
        <v>218</v>
      </c>
      <c r="AU230" s="155" t="s">
        <v>82</v>
      </c>
      <c r="AV230" s="12" t="s">
        <v>82</v>
      </c>
      <c r="AW230" s="12" t="s">
        <v>34</v>
      </c>
      <c r="AX230" s="12" t="s">
        <v>72</v>
      </c>
      <c r="AY230" s="155" t="s">
        <v>144</v>
      </c>
    </row>
    <row r="231" spans="2:65" s="13" customFormat="1">
      <c r="B231" s="171"/>
      <c r="D231" s="149" t="s">
        <v>218</v>
      </c>
      <c r="E231" s="172" t="s">
        <v>3</v>
      </c>
      <c r="F231" s="173" t="s">
        <v>332</v>
      </c>
      <c r="H231" s="174">
        <v>1</v>
      </c>
      <c r="I231" s="175"/>
      <c r="L231" s="171"/>
      <c r="M231" s="176"/>
      <c r="T231" s="177"/>
      <c r="AT231" s="172" t="s">
        <v>218</v>
      </c>
      <c r="AU231" s="172" t="s">
        <v>82</v>
      </c>
      <c r="AV231" s="13" t="s">
        <v>165</v>
      </c>
      <c r="AW231" s="13" t="s">
        <v>34</v>
      </c>
      <c r="AX231" s="13" t="s">
        <v>80</v>
      </c>
      <c r="AY231" s="172" t="s">
        <v>144</v>
      </c>
    </row>
    <row r="232" spans="2:65" s="11" customFormat="1" ht="22.9" customHeight="1">
      <c r="B232" s="119"/>
      <c r="D232" s="120" t="s">
        <v>71</v>
      </c>
      <c r="E232" s="129" t="s">
        <v>112</v>
      </c>
      <c r="F232" s="129" t="s">
        <v>1059</v>
      </c>
      <c r="I232" s="122"/>
      <c r="J232" s="130">
        <f>BK232</f>
        <v>0</v>
      </c>
      <c r="L232" s="119"/>
      <c r="M232" s="124"/>
      <c r="P232" s="125">
        <f>SUM(P233:P237)</f>
        <v>0</v>
      </c>
      <c r="R232" s="125">
        <f>SUM(R233:R237)</f>
        <v>0</v>
      </c>
      <c r="T232" s="126">
        <f>SUM(T233:T237)</f>
        <v>0</v>
      </c>
      <c r="AR232" s="120" t="s">
        <v>80</v>
      </c>
      <c r="AT232" s="127" t="s">
        <v>71</v>
      </c>
      <c r="AU232" s="127" t="s">
        <v>80</v>
      </c>
      <c r="AY232" s="120" t="s">
        <v>144</v>
      </c>
      <c r="BK232" s="128">
        <f>SUM(BK233:BK237)</f>
        <v>0</v>
      </c>
    </row>
    <row r="233" spans="2:65" s="1" customFormat="1" ht="37.9" customHeight="1">
      <c r="B233" s="131"/>
      <c r="C233" s="132" t="s">
        <v>477</v>
      </c>
      <c r="D233" s="132" t="s">
        <v>147</v>
      </c>
      <c r="E233" s="133" t="s">
        <v>1060</v>
      </c>
      <c r="F233" s="134" t="s">
        <v>1061</v>
      </c>
      <c r="G233" s="135" t="s">
        <v>664</v>
      </c>
      <c r="H233" s="136">
        <v>2</v>
      </c>
      <c r="I233" s="137"/>
      <c r="J233" s="138">
        <f>ROUND(I233*H233,2)</f>
        <v>0</v>
      </c>
      <c r="K233" s="134" t="s">
        <v>3</v>
      </c>
      <c r="L233" s="32"/>
      <c r="M233" s="139" t="s">
        <v>3</v>
      </c>
      <c r="N233" s="140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302</v>
      </c>
      <c r="AT233" s="143" t="s">
        <v>147</v>
      </c>
      <c r="AU233" s="143" t="s">
        <v>82</v>
      </c>
      <c r="AY233" s="17" t="s">
        <v>144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80</v>
      </c>
      <c r="BK233" s="144">
        <f>ROUND(I233*H233,2)</f>
        <v>0</v>
      </c>
      <c r="BL233" s="17" t="s">
        <v>302</v>
      </c>
      <c r="BM233" s="143" t="s">
        <v>720</v>
      </c>
    </row>
    <row r="234" spans="2:65" s="1" customFormat="1" ht="76.349999999999994" customHeight="1">
      <c r="B234" s="131"/>
      <c r="C234" s="161" t="s">
        <v>483</v>
      </c>
      <c r="D234" s="161" t="s">
        <v>275</v>
      </c>
      <c r="E234" s="162" t="s">
        <v>1062</v>
      </c>
      <c r="F234" s="163" t="s">
        <v>1063</v>
      </c>
      <c r="G234" s="164" t="s">
        <v>664</v>
      </c>
      <c r="H234" s="165">
        <v>2</v>
      </c>
      <c r="I234" s="166"/>
      <c r="J234" s="167">
        <f>ROUND(I234*H234,2)</f>
        <v>0</v>
      </c>
      <c r="K234" s="163" t="s">
        <v>3</v>
      </c>
      <c r="L234" s="168"/>
      <c r="M234" s="169" t="s">
        <v>3</v>
      </c>
      <c r="N234" s="17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388</v>
      </c>
      <c r="AT234" s="143" t="s">
        <v>275</v>
      </c>
      <c r="AU234" s="143" t="s">
        <v>82</v>
      </c>
      <c r="AY234" s="17" t="s">
        <v>144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80</v>
      </c>
      <c r="BK234" s="144">
        <f>ROUND(I234*H234,2)</f>
        <v>0</v>
      </c>
      <c r="BL234" s="17" t="s">
        <v>302</v>
      </c>
      <c r="BM234" s="143" t="s">
        <v>730</v>
      </c>
    </row>
    <row r="235" spans="2:65" s="14" customFormat="1">
      <c r="B235" s="180"/>
      <c r="D235" s="149" t="s">
        <v>218</v>
      </c>
      <c r="E235" s="181" t="s">
        <v>3</v>
      </c>
      <c r="F235" s="182" t="s">
        <v>1171</v>
      </c>
      <c r="H235" s="181" t="s">
        <v>3</v>
      </c>
      <c r="I235" s="183"/>
      <c r="L235" s="180"/>
      <c r="M235" s="184"/>
      <c r="T235" s="185"/>
      <c r="AT235" s="181" t="s">
        <v>218</v>
      </c>
      <c r="AU235" s="181" t="s">
        <v>82</v>
      </c>
      <c r="AV235" s="14" t="s">
        <v>80</v>
      </c>
      <c r="AW235" s="14" t="s">
        <v>34</v>
      </c>
      <c r="AX235" s="14" t="s">
        <v>72</v>
      </c>
      <c r="AY235" s="181" t="s">
        <v>144</v>
      </c>
    </row>
    <row r="236" spans="2:65" s="12" customFormat="1">
      <c r="B236" s="154"/>
      <c r="D236" s="149" t="s">
        <v>218</v>
      </c>
      <c r="E236" s="155" t="s">
        <v>3</v>
      </c>
      <c r="F236" s="156" t="s">
        <v>1172</v>
      </c>
      <c r="H236" s="157">
        <v>2</v>
      </c>
      <c r="I236" s="158"/>
      <c r="L236" s="154"/>
      <c r="M236" s="159"/>
      <c r="T236" s="160"/>
      <c r="AT236" s="155" t="s">
        <v>218</v>
      </c>
      <c r="AU236" s="155" t="s">
        <v>82</v>
      </c>
      <c r="AV236" s="12" t="s">
        <v>82</v>
      </c>
      <c r="AW236" s="12" t="s">
        <v>34</v>
      </c>
      <c r="AX236" s="12" t="s">
        <v>72</v>
      </c>
      <c r="AY236" s="155" t="s">
        <v>144</v>
      </c>
    </row>
    <row r="237" spans="2:65" s="13" customFormat="1">
      <c r="B237" s="171"/>
      <c r="D237" s="149" t="s">
        <v>218</v>
      </c>
      <c r="E237" s="172" t="s">
        <v>3</v>
      </c>
      <c r="F237" s="173" t="s">
        <v>332</v>
      </c>
      <c r="H237" s="174">
        <v>2</v>
      </c>
      <c r="I237" s="175"/>
      <c r="L237" s="171"/>
      <c r="M237" s="176"/>
      <c r="T237" s="177"/>
      <c r="AT237" s="172" t="s">
        <v>218</v>
      </c>
      <c r="AU237" s="172" t="s">
        <v>82</v>
      </c>
      <c r="AV237" s="13" t="s">
        <v>165</v>
      </c>
      <c r="AW237" s="13" t="s">
        <v>34</v>
      </c>
      <c r="AX237" s="13" t="s">
        <v>80</v>
      </c>
      <c r="AY237" s="172" t="s">
        <v>144</v>
      </c>
    </row>
    <row r="238" spans="2:65" s="11" customFormat="1" ht="25.9" customHeight="1">
      <c r="B238" s="119"/>
      <c r="D238" s="120" t="s">
        <v>71</v>
      </c>
      <c r="E238" s="121" t="s">
        <v>1173</v>
      </c>
      <c r="F238" s="121" t="s">
        <v>1174</v>
      </c>
      <c r="I238" s="122"/>
      <c r="J238" s="123">
        <f>BK238</f>
        <v>0</v>
      </c>
      <c r="L238" s="119"/>
      <c r="M238" s="124"/>
      <c r="P238" s="125">
        <f>SUM(P239:P244)</f>
        <v>0</v>
      </c>
      <c r="R238" s="125">
        <f>SUM(R239:R244)</f>
        <v>0</v>
      </c>
      <c r="T238" s="126">
        <f>SUM(T239:T244)</f>
        <v>0</v>
      </c>
      <c r="AR238" s="120" t="s">
        <v>80</v>
      </c>
      <c r="AT238" s="127" t="s">
        <v>71</v>
      </c>
      <c r="AU238" s="127" t="s">
        <v>72</v>
      </c>
      <c r="AY238" s="120" t="s">
        <v>144</v>
      </c>
      <c r="BK238" s="128">
        <f>SUM(BK239:BK244)</f>
        <v>0</v>
      </c>
    </row>
    <row r="239" spans="2:65" s="1" customFormat="1" ht="33" customHeight="1">
      <c r="B239" s="131"/>
      <c r="C239" s="132" t="s">
        <v>488</v>
      </c>
      <c r="D239" s="132" t="s">
        <v>147</v>
      </c>
      <c r="E239" s="133" t="s">
        <v>1175</v>
      </c>
      <c r="F239" s="134" t="s">
        <v>1176</v>
      </c>
      <c r="G239" s="135" t="s">
        <v>664</v>
      </c>
      <c r="H239" s="136">
        <v>3</v>
      </c>
      <c r="I239" s="137"/>
      <c r="J239" s="138">
        <f>ROUND(I239*H239,2)</f>
        <v>0</v>
      </c>
      <c r="K239" s="134" t="s">
        <v>952</v>
      </c>
      <c r="L239" s="32"/>
      <c r="M239" s="139" t="s">
        <v>3</v>
      </c>
      <c r="N239" s="140" t="s">
        <v>43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302</v>
      </c>
      <c r="AT239" s="143" t="s">
        <v>147</v>
      </c>
      <c r="AU239" s="143" t="s">
        <v>80</v>
      </c>
      <c r="AY239" s="17" t="s">
        <v>144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80</v>
      </c>
      <c r="BK239" s="144">
        <f>ROUND(I239*H239,2)</f>
        <v>0</v>
      </c>
      <c r="BL239" s="17" t="s">
        <v>302</v>
      </c>
      <c r="BM239" s="143" t="s">
        <v>743</v>
      </c>
    </row>
    <row r="240" spans="2:65" s="1" customFormat="1">
      <c r="B240" s="32"/>
      <c r="D240" s="145" t="s">
        <v>185</v>
      </c>
      <c r="F240" s="146" t="s">
        <v>1177</v>
      </c>
      <c r="I240" s="147"/>
      <c r="L240" s="32"/>
      <c r="M240" s="148"/>
      <c r="T240" s="53"/>
      <c r="AT240" s="17" t="s">
        <v>185</v>
      </c>
      <c r="AU240" s="17" t="s">
        <v>80</v>
      </c>
    </row>
    <row r="241" spans="2:65" s="1" customFormat="1" ht="33" customHeight="1">
      <c r="B241" s="131"/>
      <c r="C241" s="161" t="s">
        <v>494</v>
      </c>
      <c r="D241" s="161" t="s">
        <v>275</v>
      </c>
      <c r="E241" s="162" t="s">
        <v>1178</v>
      </c>
      <c r="F241" s="163" t="s">
        <v>1179</v>
      </c>
      <c r="G241" s="164" t="s">
        <v>664</v>
      </c>
      <c r="H241" s="165">
        <v>3</v>
      </c>
      <c r="I241" s="166"/>
      <c r="J241" s="167">
        <f>ROUND(I241*H241,2)</f>
        <v>0</v>
      </c>
      <c r="K241" s="163" t="s">
        <v>3</v>
      </c>
      <c r="L241" s="168"/>
      <c r="M241" s="169" t="s">
        <v>3</v>
      </c>
      <c r="N241" s="170" t="s">
        <v>43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388</v>
      </c>
      <c r="AT241" s="143" t="s">
        <v>275</v>
      </c>
      <c r="AU241" s="143" t="s">
        <v>80</v>
      </c>
      <c r="AY241" s="17" t="s">
        <v>144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80</v>
      </c>
      <c r="BK241" s="144">
        <f>ROUND(I241*H241,2)</f>
        <v>0</v>
      </c>
      <c r="BL241" s="17" t="s">
        <v>302</v>
      </c>
      <c r="BM241" s="143" t="s">
        <v>753</v>
      </c>
    </row>
    <row r="242" spans="2:65" s="14" customFormat="1">
      <c r="B242" s="180"/>
      <c r="D242" s="149" t="s">
        <v>218</v>
      </c>
      <c r="E242" s="181" t="s">
        <v>3</v>
      </c>
      <c r="F242" s="182" t="s">
        <v>1166</v>
      </c>
      <c r="H242" s="181" t="s">
        <v>3</v>
      </c>
      <c r="I242" s="183"/>
      <c r="L242" s="180"/>
      <c r="M242" s="184"/>
      <c r="T242" s="185"/>
      <c r="AT242" s="181" t="s">
        <v>218</v>
      </c>
      <c r="AU242" s="181" t="s">
        <v>80</v>
      </c>
      <c r="AV242" s="14" t="s">
        <v>80</v>
      </c>
      <c r="AW242" s="14" t="s">
        <v>34</v>
      </c>
      <c r="AX242" s="14" t="s">
        <v>72</v>
      </c>
      <c r="AY242" s="181" t="s">
        <v>144</v>
      </c>
    </row>
    <row r="243" spans="2:65" s="12" customFormat="1">
      <c r="B243" s="154"/>
      <c r="D243" s="149" t="s">
        <v>218</v>
      </c>
      <c r="E243" s="155" t="s">
        <v>3</v>
      </c>
      <c r="F243" s="156" t="s">
        <v>1180</v>
      </c>
      <c r="H243" s="157">
        <v>3</v>
      </c>
      <c r="I243" s="158"/>
      <c r="L243" s="154"/>
      <c r="M243" s="159"/>
      <c r="T243" s="160"/>
      <c r="AT243" s="155" t="s">
        <v>218</v>
      </c>
      <c r="AU243" s="155" t="s">
        <v>80</v>
      </c>
      <c r="AV243" s="12" t="s">
        <v>82</v>
      </c>
      <c r="AW243" s="12" t="s">
        <v>34</v>
      </c>
      <c r="AX243" s="12" t="s">
        <v>72</v>
      </c>
      <c r="AY243" s="155" t="s">
        <v>144</v>
      </c>
    </row>
    <row r="244" spans="2:65" s="13" customFormat="1">
      <c r="B244" s="171"/>
      <c r="D244" s="149" t="s">
        <v>218</v>
      </c>
      <c r="E244" s="172" t="s">
        <v>3</v>
      </c>
      <c r="F244" s="173" t="s">
        <v>332</v>
      </c>
      <c r="H244" s="174">
        <v>3</v>
      </c>
      <c r="I244" s="175"/>
      <c r="L244" s="171"/>
      <c r="M244" s="176"/>
      <c r="T244" s="177"/>
      <c r="AT244" s="172" t="s">
        <v>218</v>
      </c>
      <c r="AU244" s="172" t="s">
        <v>80</v>
      </c>
      <c r="AV244" s="13" t="s">
        <v>165</v>
      </c>
      <c r="AW244" s="13" t="s">
        <v>34</v>
      </c>
      <c r="AX244" s="13" t="s">
        <v>80</v>
      </c>
      <c r="AY244" s="172" t="s">
        <v>144</v>
      </c>
    </row>
    <row r="245" spans="2:65" s="11" customFormat="1" ht="25.9" customHeight="1">
      <c r="B245" s="119"/>
      <c r="D245" s="120" t="s">
        <v>71</v>
      </c>
      <c r="E245" s="121" t="s">
        <v>1181</v>
      </c>
      <c r="F245" s="121" t="s">
        <v>1182</v>
      </c>
      <c r="I245" s="122"/>
      <c r="J245" s="123">
        <f>BK245</f>
        <v>0</v>
      </c>
      <c r="L245" s="119"/>
      <c r="M245" s="124"/>
      <c r="P245" s="125">
        <f>SUM(P246:P318)</f>
        <v>0</v>
      </c>
      <c r="R245" s="125">
        <f>SUM(R246:R318)</f>
        <v>0</v>
      </c>
      <c r="T245" s="126">
        <f>SUM(T246:T318)</f>
        <v>0</v>
      </c>
      <c r="AR245" s="120" t="s">
        <v>80</v>
      </c>
      <c r="AT245" s="127" t="s">
        <v>71</v>
      </c>
      <c r="AU245" s="127" t="s">
        <v>72</v>
      </c>
      <c r="AY245" s="120" t="s">
        <v>144</v>
      </c>
      <c r="BK245" s="128">
        <f>SUM(BK246:BK318)</f>
        <v>0</v>
      </c>
    </row>
    <row r="246" spans="2:65" s="1" customFormat="1" ht="49.15" customHeight="1">
      <c r="B246" s="131"/>
      <c r="C246" s="132" t="s">
        <v>501</v>
      </c>
      <c r="D246" s="132" t="s">
        <v>147</v>
      </c>
      <c r="E246" s="133" t="s">
        <v>1076</v>
      </c>
      <c r="F246" s="134" t="s">
        <v>1077</v>
      </c>
      <c r="G246" s="135" t="s">
        <v>327</v>
      </c>
      <c r="H246" s="136">
        <v>325</v>
      </c>
      <c r="I246" s="137"/>
      <c r="J246" s="138">
        <f>ROUND(I246*H246,2)</f>
        <v>0</v>
      </c>
      <c r="K246" s="134" t="s">
        <v>183</v>
      </c>
      <c r="L246" s="32"/>
      <c r="M246" s="139" t="s">
        <v>3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302</v>
      </c>
      <c r="AT246" s="143" t="s">
        <v>147</v>
      </c>
      <c r="AU246" s="143" t="s">
        <v>80</v>
      </c>
      <c r="AY246" s="17" t="s">
        <v>144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80</v>
      </c>
      <c r="BK246" s="144">
        <f>ROUND(I246*H246,2)</f>
        <v>0</v>
      </c>
      <c r="BL246" s="17" t="s">
        <v>302</v>
      </c>
      <c r="BM246" s="143" t="s">
        <v>763</v>
      </c>
    </row>
    <row r="247" spans="2:65" s="1" customFormat="1">
      <c r="B247" s="32"/>
      <c r="D247" s="145" t="s">
        <v>185</v>
      </c>
      <c r="F247" s="146" t="s">
        <v>1078</v>
      </c>
      <c r="I247" s="147"/>
      <c r="L247" s="32"/>
      <c r="M247" s="148"/>
      <c r="T247" s="53"/>
      <c r="AT247" s="17" t="s">
        <v>185</v>
      </c>
      <c r="AU247" s="17" t="s">
        <v>80</v>
      </c>
    </row>
    <row r="248" spans="2:65" s="1" customFormat="1" ht="16.5" customHeight="1">
      <c r="B248" s="131"/>
      <c r="C248" s="161" t="s">
        <v>510</v>
      </c>
      <c r="D248" s="161" t="s">
        <v>275</v>
      </c>
      <c r="E248" s="162" t="s">
        <v>1183</v>
      </c>
      <c r="F248" s="163" t="s">
        <v>1184</v>
      </c>
      <c r="G248" s="164" t="s">
        <v>327</v>
      </c>
      <c r="H248" s="165">
        <v>299</v>
      </c>
      <c r="I248" s="166"/>
      <c r="J248" s="167">
        <f>ROUND(I248*H248,2)</f>
        <v>0</v>
      </c>
      <c r="K248" s="163" t="s">
        <v>3</v>
      </c>
      <c r="L248" s="168"/>
      <c r="M248" s="169" t="s">
        <v>3</v>
      </c>
      <c r="N248" s="170" t="s">
        <v>43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388</v>
      </c>
      <c r="AT248" s="143" t="s">
        <v>275</v>
      </c>
      <c r="AU248" s="143" t="s">
        <v>80</v>
      </c>
      <c r="AY248" s="17" t="s">
        <v>144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80</v>
      </c>
      <c r="BK248" s="144">
        <f>ROUND(I248*H248,2)</f>
        <v>0</v>
      </c>
      <c r="BL248" s="17" t="s">
        <v>302</v>
      </c>
      <c r="BM248" s="143" t="s">
        <v>776</v>
      </c>
    </row>
    <row r="249" spans="2:65" s="12" customFormat="1">
      <c r="B249" s="154"/>
      <c r="D249" s="149" t="s">
        <v>218</v>
      </c>
      <c r="E249" s="155" t="s">
        <v>3</v>
      </c>
      <c r="F249" s="156" t="s">
        <v>1185</v>
      </c>
      <c r="H249" s="157">
        <v>230</v>
      </c>
      <c r="I249" s="158"/>
      <c r="L249" s="154"/>
      <c r="M249" s="159"/>
      <c r="T249" s="160"/>
      <c r="AT249" s="155" t="s">
        <v>218</v>
      </c>
      <c r="AU249" s="155" t="s">
        <v>80</v>
      </c>
      <c r="AV249" s="12" t="s">
        <v>82</v>
      </c>
      <c r="AW249" s="12" t="s">
        <v>34</v>
      </c>
      <c r="AX249" s="12" t="s">
        <v>72</v>
      </c>
      <c r="AY249" s="155" t="s">
        <v>144</v>
      </c>
    </row>
    <row r="250" spans="2:65" s="13" customFormat="1">
      <c r="B250" s="171"/>
      <c r="D250" s="149" t="s">
        <v>218</v>
      </c>
      <c r="E250" s="172" t="s">
        <v>3</v>
      </c>
      <c r="F250" s="173" t="s">
        <v>332</v>
      </c>
      <c r="H250" s="174">
        <v>230</v>
      </c>
      <c r="I250" s="175"/>
      <c r="L250" s="171"/>
      <c r="M250" s="176"/>
      <c r="T250" s="177"/>
      <c r="AT250" s="172" t="s">
        <v>218</v>
      </c>
      <c r="AU250" s="172" t="s">
        <v>80</v>
      </c>
      <c r="AV250" s="13" t="s">
        <v>165</v>
      </c>
      <c r="AW250" s="13" t="s">
        <v>34</v>
      </c>
      <c r="AX250" s="13" t="s">
        <v>80</v>
      </c>
      <c r="AY250" s="172" t="s">
        <v>144</v>
      </c>
    </row>
    <row r="251" spans="2:65" s="12" customFormat="1">
      <c r="B251" s="154"/>
      <c r="D251" s="149" t="s">
        <v>218</v>
      </c>
      <c r="F251" s="156" t="s">
        <v>1186</v>
      </c>
      <c r="H251" s="157">
        <v>299</v>
      </c>
      <c r="I251" s="158"/>
      <c r="L251" s="154"/>
      <c r="M251" s="159"/>
      <c r="T251" s="160"/>
      <c r="AT251" s="155" t="s">
        <v>218</v>
      </c>
      <c r="AU251" s="155" t="s">
        <v>80</v>
      </c>
      <c r="AV251" s="12" t="s">
        <v>82</v>
      </c>
      <c r="AW251" s="12" t="s">
        <v>4</v>
      </c>
      <c r="AX251" s="12" t="s">
        <v>80</v>
      </c>
      <c r="AY251" s="155" t="s">
        <v>144</v>
      </c>
    </row>
    <row r="252" spans="2:65" s="1" customFormat="1" ht="16.5" customHeight="1">
      <c r="B252" s="131"/>
      <c r="C252" s="161" t="s">
        <v>517</v>
      </c>
      <c r="D252" s="161" t="s">
        <v>275</v>
      </c>
      <c r="E252" s="162" t="s">
        <v>1187</v>
      </c>
      <c r="F252" s="163" t="s">
        <v>1188</v>
      </c>
      <c r="G252" s="164" t="s">
        <v>327</v>
      </c>
      <c r="H252" s="165">
        <v>13</v>
      </c>
      <c r="I252" s="166"/>
      <c r="J252" s="167">
        <f>ROUND(I252*H252,2)</f>
        <v>0</v>
      </c>
      <c r="K252" s="163" t="s">
        <v>3</v>
      </c>
      <c r="L252" s="168"/>
      <c r="M252" s="169" t="s">
        <v>3</v>
      </c>
      <c r="N252" s="17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388</v>
      </c>
      <c r="AT252" s="143" t="s">
        <v>275</v>
      </c>
      <c r="AU252" s="143" t="s">
        <v>80</v>
      </c>
      <c r="AY252" s="17" t="s">
        <v>144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80</v>
      </c>
      <c r="BK252" s="144">
        <f>ROUND(I252*H252,2)</f>
        <v>0</v>
      </c>
      <c r="BL252" s="17" t="s">
        <v>302</v>
      </c>
      <c r="BM252" s="143" t="s">
        <v>786</v>
      </c>
    </row>
    <row r="253" spans="2:65" s="12" customFormat="1">
      <c r="B253" s="154"/>
      <c r="D253" s="149" t="s">
        <v>218</v>
      </c>
      <c r="E253" s="155" t="s">
        <v>3</v>
      </c>
      <c r="F253" s="156" t="s">
        <v>1096</v>
      </c>
      <c r="H253" s="157">
        <v>10</v>
      </c>
      <c r="I253" s="158"/>
      <c r="L253" s="154"/>
      <c r="M253" s="159"/>
      <c r="T253" s="160"/>
      <c r="AT253" s="155" t="s">
        <v>218</v>
      </c>
      <c r="AU253" s="155" t="s">
        <v>80</v>
      </c>
      <c r="AV253" s="12" t="s">
        <v>82</v>
      </c>
      <c r="AW253" s="12" t="s">
        <v>34</v>
      </c>
      <c r="AX253" s="12" t="s">
        <v>72</v>
      </c>
      <c r="AY253" s="155" t="s">
        <v>144</v>
      </c>
    </row>
    <row r="254" spans="2:65" s="13" customFormat="1">
      <c r="B254" s="171"/>
      <c r="D254" s="149" t="s">
        <v>218</v>
      </c>
      <c r="E254" s="172" t="s">
        <v>3</v>
      </c>
      <c r="F254" s="173" t="s">
        <v>332</v>
      </c>
      <c r="H254" s="174">
        <v>10</v>
      </c>
      <c r="I254" s="175"/>
      <c r="L254" s="171"/>
      <c r="M254" s="176"/>
      <c r="T254" s="177"/>
      <c r="AT254" s="172" t="s">
        <v>218</v>
      </c>
      <c r="AU254" s="172" t="s">
        <v>80</v>
      </c>
      <c r="AV254" s="13" t="s">
        <v>165</v>
      </c>
      <c r="AW254" s="13" t="s">
        <v>34</v>
      </c>
      <c r="AX254" s="13" t="s">
        <v>80</v>
      </c>
      <c r="AY254" s="172" t="s">
        <v>144</v>
      </c>
    </row>
    <row r="255" spans="2:65" s="12" customFormat="1">
      <c r="B255" s="154"/>
      <c r="D255" s="149" t="s">
        <v>218</v>
      </c>
      <c r="F255" s="156" t="s">
        <v>1097</v>
      </c>
      <c r="H255" s="157">
        <v>13</v>
      </c>
      <c r="I255" s="158"/>
      <c r="L255" s="154"/>
      <c r="M255" s="159"/>
      <c r="T255" s="160"/>
      <c r="AT255" s="155" t="s">
        <v>218</v>
      </c>
      <c r="AU255" s="155" t="s">
        <v>80</v>
      </c>
      <c r="AV255" s="12" t="s">
        <v>82</v>
      </c>
      <c r="AW255" s="12" t="s">
        <v>4</v>
      </c>
      <c r="AX255" s="12" t="s">
        <v>80</v>
      </c>
      <c r="AY255" s="155" t="s">
        <v>144</v>
      </c>
    </row>
    <row r="256" spans="2:65" s="1" customFormat="1" ht="16.5" customHeight="1">
      <c r="B256" s="131"/>
      <c r="C256" s="161" t="s">
        <v>522</v>
      </c>
      <c r="D256" s="161" t="s">
        <v>275</v>
      </c>
      <c r="E256" s="162" t="s">
        <v>1189</v>
      </c>
      <c r="F256" s="163" t="s">
        <v>1190</v>
      </c>
      <c r="G256" s="164" t="s">
        <v>327</v>
      </c>
      <c r="H256" s="165">
        <v>13</v>
      </c>
      <c r="I256" s="166"/>
      <c r="J256" s="167">
        <f>ROUND(I256*H256,2)</f>
        <v>0</v>
      </c>
      <c r="K256" s="163" t="s">
        <v>3</v>
      </c>
      <c r="L256" s="168"/>
      <c r="M256" s="169" t="s">
        <v>3</v>
      </c>
      <c r="N256" s="170" t="s">
        <v>43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388</v>
      </c>
      <c r="AT256" s="143" t="s">
        <v>275</v>
      </c>
      <c r="AU256" s="143" t="s">
        <v>80</v>
      </c>
      <c r="AY256" s="17" t="s">
        <v>144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80</v>
      </c>
      <c r="BK256" s="144">
        <f>ROUND(I256*H256,2)</f>
        <v>0</v>
      </c>
      <c r="BL256" s="17" t="s">
        <v>302</v>
      </c>
      <c r="BM256" s="143" t="s">
        <v>801</v>
      </c>
    </row>
    <row r="257" spans="2:65" s="12" customFormat="1">
      <c r="B257" s="154"/>
      <c r="D257" s="149" t="s">
        <v>218</v>
      </c>
      <c r="E257" s="155" t="s">
        <v>3</v>
      </c>
      <c r="F257" s="156" t="s">
        <v>1096</v>
      </c>
      <c r="H257" s="157">
        <v>10</v>
      </c>
      <c r="I257" s="158"/>
      <c r="L257" s="154"/>
      <c r="M257" s="159"/>
      <c r="T257" s="160"/>
      <c r="AT257" s="155" t="s">
        <v>218</v>
      </c>
      <c r="AU257" s="155" t="s">
        <v>80</v>
      </c>
      <c r="AV257" s="12" t="s">
        <v>82</v>
      </c>
      <c r="AW257" s="12" t="s">
        <v>34</v>
      </c>
      <c r="AX257" s="12" t="s">
        <v>72</v>
      </c>
      <c r="AY257" s="155" t="s">
        <v>144</v>
      </c>
    </row>
    <row r="258" spans="2:65" s="13" customFormat="1">
      <c r="B258" s="171"/>
      <c r="D258" s="149" t="s">
        <v>218</v>
      </c>
      <c r="E258" s="172" t="s">
        <v>3</v>
      </c>
      <c r="F258" s="173" t="s">
        <v>332</v>
      </c>
      <c r="H258" s="174">
        <v>10</v>
      </c>
      <c r="I258" s="175"/>
      <c r="L258" s="171"/>
      <c r="M258" s="176"/>
      <c r="T258" s="177"/>
      <c r="AT258" s="172" t="s">
        <v>218</v>
      </c>
      <c r="AU258" s="172" t="s">
        <v>80</v>
      </c>
      <c r="AV258" s="13" t="s">
        <v>165</v>
      </c>
      <c r="AW258" s="13" t="s">
        <v>34</v>
      </c>
      <c r="AX258" s="13" t="s">
        <v>80</v>
      </c>
      <c r="AY258" s="172" t="s">
        <v>144</v>
      </c>
    </row>
    <row r="259" spans="2:65" s="12" customFormat="1">
      <c r="B259" s="154"/>
      <c r="D259" s="149" t="s">
        <v>218</v>
      </c>
      <c r="F259" s="156" t="s">
        <v>1097</v>
      </c>
      <c r="H259" s="157">
        <v>13</v>
      </c>
      <c r="I259" s="158"/>
      <c r="L259" s="154"/>
      <c r="M259" s="159"/>
      <c r="T259" s="160"/>
      <c r="AT259" s="155" t="s">
        <v>218</v>
      </c>
      <c r="AU259" s="155" t="s">
        <v>80</v>
      </c>
      <c r="AV259" s="12" t="s">
        <v>82</v>
      </c>
      <c r="AW259" s="12" t="s">
        <v>4</v>
      </c>
      <c r="AX259" s="12" t="s">
        <v>80</v>
      </c>
      <c r="AY259" s="155" t="s">
        <v>144</v>
      </c>
    </row>
    <row r="260" spans="2:65" s="1" customFormat="1" ht="24.2" customHeight="1">
      <c r="B260" s="131"/>
      <c r="C260" s="161" t="s">
        <v>528</v>
      </c>
      <c r="D260" s="161" t="s">
        <v>275</v>
      </c>
      <c r="E260" s="162" t="s">
        <v>1191</v>
      </c>
      <c r="F260" s="163" t="s">
        <v>1192</v>
      </c>
      <c r="G260" s="164" t="s">
        <v>327</v>
      </c>
      <c r="H260" s="165">
        <v>6.5</v>
      </c>
      <c r="I260" s="166"/>
      <c r="J260" s="167">
        <f>ROUND(I260*H260,2)</f>
        <v>0</v>
      </c>
      <c r="K260" s="163" t="s">
        <v>3</v>
      </c>
      <c r="L260" s="168"/>
      <c r="M260" s="169" t="s">
        <v>3</v>
      </c>
      <c r="N260" s="17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388</v>
      </c>
      <c r="AT260" s="143" t="s">
        <v>275</v>
      </c>
      <c r="AU260" s="143" t="s">
        <v>80</v>
      </c>
      <c r="AY260" s="17" t="s">
        <v>144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80</v>
      </c>
      <c r="BK260" s="144">
        <f>ROUND(I260*H260,2)</f>
        <v>0</v>
      </c>
      <c r="BL260" s="17" t="s">
        <v>302</v>
      </c>
      <c r="BM260" s="143" t="s">
        <v>812</v>
      </c>
    </row>
    <row r="261" spans="2:65" s="12" customFormat="1">
      <c r="B261" s="154"/>
      <c r="D261" s="149" t="s">
        <v>218</v>
      </c>
      <c r="E261" s="155" t="s">
        <v>3</v>
      </c>
      <c r="F261" s="156" t="s">
        <v>1081</v>
      </c>
      <c r="H261" s="157">
        <v>5</v>
      </c>
      <c r="I261" s="158"/>
      <c r="L261" s="154"/>
      <c r="M261" s="159"/>
      <c r="T261" s="160"/>
      <c r="AT261" s="155" t="s">
        <v>218</v>
      </c>
      <c r="AU261" s="155" t="s">
        <v>80</v>
      </c>
      <c r="AV261" s="12" t="s">
        <v>82</v>
      </c>
      <c r="AW261" s="12" t="s">
        <v>34</v>
      </c>
      <c r="AX261" s="12" t="s">
        <v>72</v>
      </c>
      <c r="AY261" s="155" t="s">
        <v>144</v>
      </c>
    </row>
    <row r="262" spans="2:65" s="13" customFormat="1">
      <c r="B262" s="171"/>
      <c r="D262" s="149" t="s">
        <v>218</v>
      </c>
      <c r="E262" s="172" t="s">
        <v>3</v>
      </c>
      <c r="F262" s="173" t="s">
        <v>332</v>
      </c>
      <c r="H262" s="174">
        <v>5</v>
      </c>
      <c r="I262" s="175"/>
      <c r="L262" s="171"/>
      <c r="M262" s="176"/>
      <c r="T262" s="177"/>
      <c r="AT262" s="172" t="s">
        <v>218</v>
      </c>
      <c r="AU262" s="172" t="s">
        <v>80</v>
      </c>
      <c r="AV262" s="13" t="s">
        <v>165</v>
      </c>
      <c r="AW262" s="13" t="s">
        <v>34</v>
      </c>
      <c r="AX262" s="13" t="s">
        <v>80</v>
      </c>
      <c r="AY262" s="172" t="s">
        <v>144</v>
      </c>
    </row>
    <row r="263" spans="2:65" s="12" customFormat="1">
      <c r="B263" s="154"/>
      <c r="D263" s="149" t="s">
        <v>218</v>
      </c>
      <c r="F263" s="156" t="s">
        <v>1082</v>
      </c>
      <c r="H263" s="157">
        <v>6.5</v>
      </c>
      <c r="I263" s="158"/>
      <c r="L263" s="154"/>
      <c r="M263" s="159"/>
      <c r="T263" s="160"/>
      <c r="AT263" s="155" t="s">
        <v>218</v>
      </c>
      <c r="AU263" s="155" t="s">
        <v>80</v>
      </c>
      <c r="AV263" s="12" t="s">
        <v>82</v>
      </c>
      <c r="AW263" s="12" t="s">
        <v>4</v>
      </c>
      <c r="AX263" s="12" t="s">
        <v>80</v>
      </c>
      <c r="AY263" s="155" t="s">
        <v>144</v>
      </c>
    </row>
    <row r="264" spans="2:65" s="1" customFormat="1" ht="24.2" customHeight="1">
      <c r="B264" s="131"/>
      <c r="C264" s="161" t="s">
        <v>534</v>
      </c>
      <c r="D264" s="161" t="s">
        <v>275</v>
      </c>
      <c r="E264" s="162" t="s">
        <v>1193</v>
      </c>
      <c r="F264" s="163" t="s">
        <v>1194</v>
      </c>
      <c r="G264" s="164" t="s">
        <v>327</v>
      </c>
      <c r="H264" s="165">
        <v>91</v>
      </c>
      <c r="I264" s="166"/>
      <c r="J264" s="167">
        <f>ROUND(I264*H264,2)</f>
        <v>0</v>
      </c>
      <c r="K264" s="163" t="s">
        <v>3</v>
      </c>
      <c r="L264" s="168"/>
      <c r="M264" s="169" t="s">
        <v>3</v>
      </c>
      <c r="N264" s="17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388</v>
      </c>
      <c r="AT264" s="143" t="s">
        <v>275</v>
      </c>
      <c r="AU264" s="143" t="s">
        <v>80</v>
      </c>
      <c r="AY264" s="17" t="s">
        <v>144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80</v>
      </c>
      <c r="BK264" s="144">
        <f>ROUND(I264*H264,2)</f>
        <v>0</v>
      </c>
      <c r="BL264" s="17" t="s">
        <v>302</v>
      </c>
      <c r="BM264" s="143" t="s">
        <v>824</v>
      </c>
    </row>
    <row r="265" spans="2:65" s="12" customFormat="1">
      <c r="B265" s="154"/>
      <c r="D265" s="149" t="s">
        <v>218</v>
      </c>
      <c r="E265" s="155" t="s">
        <v>3</v>
      </c>
      <c r="F265" s="156" t="s">
        <v>1195</v>
      </c>
      <c r="H265" s="157">
        <v>70</v>
      </c>
      <c r="I265" s="158"/>
      <c r="L265" s="154"/>
      <c r="M265" s="159"/>
      <c r="T265" s="160"/>
      <c r="AT265" s="155" t="s">
        <v>218</v>
      </c>
      <c r="AU265" s="155" t="s">
        <v>80</v>
      </c>
      <c r="AV265" s="12" t="s">
        <v>82</v>
      </c>
      <c r="AW265" s="12" t="s">
        <v>34</v>
      </c>
      <c r="AX265" s="12" t="s">
        <v>72</v>
      </c>
      <c r="AY265" s="155" t="s">
        <v>144</v>
      </c>
    </row>
    <row r="266" spans="2:65" s="13" customFormat="1">
      <c r="B266" s="171"/>
      <c r="D266" s="149" t="s">
        <v>218</v>
      </c>
      <c r="E266" s="172" t="s">
        <v>3</v>
      </c>
      <c r="F266" s="173" t="s">
        <v>332</v>
      </c>
      <c r="H266" s="174">
        <v>70</v>
      </c>
      <c r="I266" s="175"/>
      <c r="L266" s="171"/>
      <c r="M266" s="176"/>
      <c r="T266" s="177"/>
      <c r="AT266" s="172" t="s">
        <v>218</v>
      </c>
      <c r="AU266" s="172" t="s">
        <v>80</v>
      </c>
      <c r="AV266" s="13" t="s">
        <v>165</v>
      </c>
      <c r="AW266" s="13" t="s">
        <v>34</v>
      </c>
      <c r="AX266" s="13" t="s">
        <v>80</v>
      </c>
      <c r="AY266" s="172" t="s">
        <v>144</v>
      </c>
    </row>
    <row r="267" spans="2:65" s="12" customFormat="1">
      <c r="B267" s="154"/>
      <c r="D267" s="149" t="s">
        <v>218</v>
      </c>
      <c r="F267" s="156" t="s">
        <v>1196</v>
      </c>
      <c r="H267" s="157">
        <v>91</v>
      </c>
      <c r="I267" s="158"/>
      <c r="L267" s="154"/>
      <c r="M267" s="159"/>
      <c r="T267" s="160"/>
      <c r="AT267" s="155" t="s">
        <v>218</v>
      </c>
      <c r="AU267" s="155" t="s">
        <v>80</v>
      </c>
      <c r="AV267" s="12" t="s">
        <v>82</v>
      </c>
      <c r="AW267" s="12" t="s">
        <v>4</v>
      </c>
      <c r="AX267" s="12" t="s">
        <v>80</v>
      </c>
      <c r="AY267" s="155" t="s">
        <v>144</v>
      </c>
    </row>
    <row r="268" spans="2:65" s="1" customFormat="1" ht="49.15" customHeight="1">
      <c r="B268" s="131"/>
      <c r="C268" s="132" t="s">
        <v>539</v>
      </c>
      <c r="D268" s="132" t="s">
        <v>147</v>
      </c>
      <c r="E268" s="133" t="s">
        <v>1197</v>
      </c>
      <c r="F268" s="134" t="s">
        <v>1198</v>
      </c>
      <c r="G268" s="135" t="s">
        <v>327</v>
      </c>
      <c r="H268" s="136">
        <v>165</v>
      </c>
      <c r="I268" s="137"/>
      <c r="J268" s="138">
        <f>ROUND(I268*H268,2)</f>
        <v>0</v>
      </c>
      <c r="K268" s="134" t="s">
        <v>183</v>
      </c>
      <c r="L268" s="32"/>
      <c r="M268" s="139" t="s">
        <v>3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302</v>
      </c>
      <c r="AT268" s="143" t="s">
        <v>147</v>
      </c>
      <c r="AU268" s="143" t="s">
        <v>80</v>
      </c>
      <c r="AY268" s="17" t="s">
        <v>144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80</v>
      </c>
      <c r="BK268" s="144">
        <f>ROUND(I268*H268,2)</f>
        <v>0</v>
      </c>
      <c r="BL268" s="17" t="s">
        <v>302</v>
      </c>
      <c r="BM268" s="143" t="s">
        <v>834</v>
      </c>
    </row>
    <row r="269" spans="2:65" s="1" customFormat="1">
      <c r="B269" s="32"/>
      <c r="D269" s="145" t="s">
        <v>185</v>
      </c>
      <c r="F269" s="146" t="s">
        <v>1199</v>
      </c>
      <c r="I269" s="147"/>
      <c r="L269" s="32"/>
      <c r="M269" s="148"/>
      <c r="T269" s="53"/>
      <c r="AT269" s="17" t="s">
        <v>185</v>
      </c>
      <c r="AU269" s="17" t="s">
        <v>80</v>
      </c>
    </row>
    <row r="270" spans="2:65" s="1" customFormat="1" ht="24.2" customHeight="1">
      <c r="B270" s="131"/>
      <c r="C270" s="161" t="s">
        <v>544</v>
      </c>
      <c r="D270" s="161" t="s">
        <v>275</v>
      </c>
      <c r="E270" s="162" t="s">
        <v>1200</v>
      </c>
      <c r="F270" s="163" t="s">
        <v>1201</v>
      </c>
      <c r="G270" s="164" t="s">
        <v>327</v>
      </c>
      <c r="H270" s="165">
        <v>214.5</v>
      </c>
      <c r="I270" s="166"/>
      <c r="J270" s="167">
        <f>ROUND(I270*H270,2)</f>
        <v>0</v>
      </c>
      <c r="K270" s="163" t="s">
        <v>3</v>
      </c>
      <c r="L270" s="168"/>
      <c r="M270" s="169" t="s">
        <v>3</v>
      </c>
      <c r="N270" s="17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388</v>
      </c>
      <c r="AT270" s="143" t="s">
        <v>275</v>
      </c>
      <c r="AU270" s="143" t="s">
        <v>80</v>
      </c>
      <c r="AY270" s="17" t="s">
        <v>144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80</v>
      </c>
      <c r="BK270" s="144">
        <f>ROUND(I270*H270,2)</f>
        <v>0</v>
      </c>
      <c r="BL270" s="17" t="s">
        <v>302</v>
      </c>
      <c r="BM270" s="143" t="s">
        <v>979</v>
      </c>
    </row>
    <row r="271" spans="2:65" s="12" customFormat="1">
      <c r="B271" s="154"/>
      <c r="D271" s="149" t="s">
        <v>218</v>
      </c>
      <c r="E271" s="155" t="s">
        <v>3</v>
      </c>
      <c r="F271" s="156" t="s">
        <v>1202</v>
      </c>
      <c r="H271" s="157">
        <v>165</v>
      </c>
      <c r="I271" s="158"/>
      <c r="L271" s="154"/>
      <c r="M271" s="159"/>
      <c r="T271" s="160"/>
      <c r="AT271" s="155" t="s">
        <v>218</v>
      </c>
      <c r="AU271" s="155" t="s">
        <v>80</v>
      </c>
      <c r="AV271" s="12" t="s">
        <v>82</v>
      </c>
      <c r="AW271" s="12" t="s">
        <v>34</v>
      </c>
      <c r="AX271" s="12" t="s">
        <v>72</v>
      </c>
      <c r="AY271" s="155" t="s">
        <v>144</v>
      </c>
    </row>
    <row r="272" spans="2:65" s="13" customFormat="1">
      <c r="B272" s="171"/>
      <c r="D272" s="149" t="s">
        <v>218</v>
      </c>
      <c r="E272" s="172" t="s">
        <v>3</v>
      </c>
      <c r="F272" s="173" t="s">
        <v>332</v>
      </c>
      <c r="H272" s="174">
        <v>165</v>
      </c>
      <c r="I272" s="175"/>
      <c r="L272" s="171"/>
      <c r="M272" s="176"/>
      <c r="T272" s="177"/>
      <c r="AT272" s="172" t="s">
        <v>218</v>
      </c>
      <c r="AU272" s="172" t="s">
        <v>80</v>
      </c>
      <c r="AV272" s="13" t="s">
        <v>165</v>
      </c>
      <c r="AW272" s="13" t="s">
        <v>34</v>
      </c>
      <c r="AX272" s="13" t="s">
        <v>80</v>
      </c>
      <c r="AY272" s="172" t="s">
        <v>144</v>
      </c>
    </row>
    <row r="273" spans="2:65" s="12" customFormat="1">
      <c r="B273" s="154"/>
      <c r="D273" s="149" t="s">
        <v>218</v>
      </c>
      <c r="F273" s="156" t="s">
        <v>1203</v>
      </c>
      <c r="H273" s="157">
        <v>214.5</v>
      </c>
      <c r="I273" s="158"/>
      <c r="L273" s="154"/>
      <c r="M273" s="159"/>
      <c r="T273" s="160"/>
      <c r="AT273" s="155" t="s">
        <v>218</v>
      </c>
      <c r="AU273" s="155" t="s">
        <v>80</v>
      </c>
      <c r="AV273" s="12" t="s">
        <v>82</v>
      </c>
      <c r="AW273" s="12" t="s">
        <v>4</v>
      </c>
      <c r="AX273" s="12" t="s">
        <v>80</v>
      </c>
      <c r="AY273" s="155" t="s">
        <v>144</v>
      </c>
    </row>
    <row r="274" spans="2:65" s="1" customFormat="1" ht="49.15" customHeight="1">
      <c r="B274" s="131"/>
      <c r="C274" s="132" t="s">
        <v>549</v>
      </c>
      <c r="D274" s="132" t="s">
        <v>147</v>
      </c>
      <c r="E274" s="133" t="s">
        <v>1204</v>
      </c>
      <c r="F274" s="134" t="s">
        <v>1205</v>
      </c>
      <c r="G274" s="135" t="s">
        <v>327</v>
      </c>
      <c r="H274" s="136">
        <v>80</v>
      </c>
      <c r="I274" s="137"/>
      <c r="J274" s="138">
        <f>ROUND(I274*H274,2)</f>
        <v>0</v>
      </c>
      <c r="K274" s="134" t="s">
        <v>183</v>
      </c>
      <c r="L274" s="32"/>
      <c r="M274" s="139" t="s">
        <v>3</v>
      </c>
      <c r="N274" s="140" t="s">
        <v>43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302</v>
      </c>
      <c r="AT274" s="143" t="s">
        <v>147</v>
      </c>
      <c r="AU274" s="143" t="s">
        <v>80</v>
      </c>
      <c r="AY274" s="17" t="s">
        <v>144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80</v>
      </c>
      <c r="BK274" s="144">
        <f>ROUND(I274*H274,2)</f>
        <v>0</v>
      </c>
      <c r="BL274" s="17" t="s">
        <v>302</v>
      </c>
      <c r="BM274" s="143" t="s">
        <v>983</v>
      </c>
    </row>
    <row r="275" spans="2:65" s="1" customFormat="1">
      <c r="B275" s="32"/>
      <c r="D275" s="145" t="s">
        <v>185</v>
      </c>
      <c r="F275" s="146" t="s">
        <v>1206</v>
      </c>
      <c r="I275" s="147"/>
      <c r="L275" s="32"/>
      <c r="M275" s="148"/>
      <c r="T275" s="53"/>
      <c r="AT275" s="17" t="s">
        <v>185</v>
      </c>
      <c r="AU275" s="17" t="s">
        <v>80</v>
      </c>
    </row>
    <row r="276" spans="2:65" s="1" customFormat="1" ht="16.5" customHeight="1">
      <c r="B276" s="131"/>
      <c r="C276" s="161" t="s">
        <v>557</v>
      </c>
      <c r="D276" s="161" t="s">
        <v>275</v>
      </c>
      <c r="E276" s="162" t="s">
        <v>1207</v>
      </c>
      <c r="F276" s="163" t="s">
        <v>1208</v>
      </c>
      <c r="G276" s="164" t="s">
        <v>327</v>
      </c>
      <c r="H276" s="165">
        <v>104</v>
      </c>
      <c r="I276" s="166"/>
      <c r="J276" s="167">
        <f>ROUND(I276*H276,2)</f>
        <v>0</v>
      </c>
      <c r="K276" s="163" t="s">
        <v>3</v>
      </c>
      <c r="L276" s="168"/>
      <c r="M276" s="169" t="s">
        <v>3</v>
      </c>
      <c r="N276" s="170" t="s">
        <v>43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388</v>
      </c>
      <c r="AT276" s="143" t="s">
        <v>275</v>
      </c>
      <c r="AU276" s="143" t="s">
        <v>80</v>
      </c>
      <c r="AY276" s="17" t="s">
        <v>144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80</v>
      </c>
      <c r="BK276" s="144">
        <f>ROUND(I276*H276,2)</f>
        <v>0</v>
      </c>
      <c r="BL276" s="17" t="s">
        <v>302</v>
      </c>
      <c r="BM276" s="143" t="s">
        <v>984</v>
      </c>
    </row>
    <row r="277" spans="2:65" s="12" customFormat="1">
      <c r="B277" s="154"/>
      <c r="D277" s="149" t="s">
        <v>218</v>
      </c>
      <c r="E277" s="155" t="s">
        <v>3</v>
      </c>
      <c r="F277" s="156" t="s">
        <v>1209</v>
      </c>
      <c r="H277" s="157">
        <v>80</v>
      </c>
      <c r="I277" s="158"/>
      <c r="L277" s="154"/>
      <c r="M277" s="159"/>
      <c r="T277" s="160"/>
      <c r="AT277" s="155" t="s">
        <v>218</v>
      </c>
      <c r="AU277" s="155" t="s">
        <v>80</v>
      </c>
      <c r="AV277" s="12" t="s">
        <v>82</v>
      </c>
      <c r="AW277" s="12" t="s">
        <v>34</v>
      </c>
      <c r="AX277" s="12" t="s">
        <v>72</v>
      </c>
      <c r="AY277" s="155" t="s">
        <v>144</v>
      </c>
    </row>
    <row r="278" spans="2:65" s="13" customFormat="1">
      <c r="B278" s="171"/>
      <c r="D278" s="149" t="s">
        <v>218</v>
      </c>
      <c r="E278" s="172" t="s">
        <v>3</v>
      </c>
      <c r="F278" s="173" t="s">
        <v>332</v>
      </c>
      <c r="H278" s="174">
        <v>80</v>
      </c>
      <c r="I278" s="175"/>
      <c r="L278" s="171"/>
      <c r="M278" s="176"/>
      <c r="T278" s="177"/>
      <c r="AT278" s="172" t="s">
        <v>218</v>
      </c>
      <c r="AU278" s="172" t="s">
        <v>80</v>
      </c>
      <c r="AV278" s="13" t="s">
        <v>165</v>
      </c>
      <c r="AW278" s="13" t="s">
        <v>34</v>
      </c>
      <c r="AX278" s="13" t="s">
        <v>80</v>
      </c>
      <c r="AY278" s="172" t="s">
        <v>144</v>
      </c>
    </row>
    <row r="279" spans="2:65" s="12" customFormat="1">
      <c r="B279" s="154"/>
      <c r="D279" s="149" t="s">
        <v>218</v>
      </c>
      <c r="F279" s="156" t="s">
        <v>1210</v>
      </c>
      <c r="H279" s="157">
        <v>104</v>
      </c>
      <c r="I279" s="158"/>
      <c r="L279" s="154"/>
      <c r="M279" s="159"/>
      <c r="T279" s="160"/>
      <c r="AT279" s="155" t="s">
        <v>218</v>
      </c>
      <c r="AU279" s="155" t="s">
        <v>80</v>
      </c>
      <c r="AV279" s="12" t="s">
        <v>82</v>
      </c>
      <c r="AW279" s="12" t="s">
        <v>4</v>
      </c>
      <c r="AX279" s="12" t="s">
        <v>80</v>
      </c>
      <c r="AY279" s="155" t="s">
        <v>144</v>
      </c>
    </row>
    <row r="280" spans="2:65" s="1" customFormat="1" ht="49.15" customHeight="1">
      <c r="B280" s="131"/>
      <c r="C280" s="132" t="s">
        <v>563</v>
      </c>
      <c r="D280" s="132" t="s">
        <v>147</v>
      </c>
      <c r="E280" s="133" t="s">
        <v>1211</v>
      </c>
      <c r="F280" s="134" t="s">
        <v>1212</v>
      </c>
      <c r="G280" s="135" t="s">
        <v>327</v>
      </c>
      <c r="H280" s="136">
        <v>70</v>
      </c>
      <c r="I280" s="137"/>
      <c r="J280" s="138">
        <f>ROUND(I280*H280,2)</f>
        <v>0</v>
      </c>
      <c r="K280" s="134" t="s">
        <v>183</v>
      </c>
      <c r="L280" s="32"/>
      <c r="M280" s="139" t="s">
        <v>3</v>
      </c>
      <c r="N280" s="140" t="s">
        <v>43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302</v>
      </c>
      <c r="AT280" s="143" t="s">
        <v>147</v>
      </c>
      <c r="AU280" s="143" t="s">
        <v>80</v>
      </c>
      <c r="AY280" s="17" t="s">
        <v>144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80</v>
      </c>
      <c r="BK280" s="144">
        <f>ROUND(I280*H280,2)</f>
        <v>0</v>
      </c>
      <c r="BL280" s="17" t="s">
        <v>302</v>
      </c>
      <c r="BM280" s="143" t="s">
        <v>987</v>
      </c>
    </row>
    <row r="281" spans="2:65" s="1" customFormat="1">
      <c r="B281" s="32"/>
      <c r="D281" s="145" t="s">
        <v>185</v>
      </c>
      <c r="F281" s="146" t="s">
        <v>1213</v>
      </c>
      <c r="I281" s="147"/>
      <c r="L281" s="32"/>
      <c r="M281" s="148"/>
      <c r="T281" s="53"/>
      <c r="AT281" s="17" t="s">
        <v>185</v>
      </c>
      <c r="AU281" s="17" t="s">
        <v>80</v>
      </c>
    </row>
    <row r="282" spans="2:65" s="1" customFormat="1" ht="16.5" customHeight="1">
      <c r="B282" s="131"/>
      <c r="C282" s="161" t="s">
        <v>568</v>
      </c>
      <c r="D282" s="161" t="s">
        <v>275</v>
      </c>
      <c r="E282" s="162" t="s">
        <v>1214</v>
      </c>
      <c r="F282" s="163" t="s">
        <v>1215</v>
      </c>
      <c r="G282" s="164" t="s">
        <v>327</v>
      </c>
      <c r="H282" s="165">
        <v>91</v>
      </c>
      <c r="I282" s="166"/>
      <c r="J282" s="167">
        <f>ROUND(I282*H282,2)</f>
        <v>0</v>
      </c>
      <c r="K282" s="163" t="s">
        <v>3</v>
      </c>
      <c r="L282" s="168"/>
      <c r="M282" s="169" t="s">
        <v>3</v>
      </c>
      <c r="N282" s="170" t="s">
        <v>43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388</v>
      </c>
      <c r="AT282" s="143" t="s">
        <v>275</v>
      </c>
      <c r="AU282" s="143" t="s">
        <v>80</v>
      </c>
      <c r="AY282" s="17" t="s">
        <v>144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80</v>
      </c>
      <c r="BK282" s="144">
        <f>ROUND(I282*H282,2)</f>
        <v>0</v>
      </c>
      <c r="BL282" s="17" t="s">
        <v>302</v>
      </c>
      <c r="BM282" s="143" t="s">
        <v>992</v>
      </c>
    </row>
    <row r="283" spans="2:65" s="12" customFormat="1">
      <c r="B283" s="154"/>
      <c r="D283" s="149" t="s">
        <v>218</v>
      </c>
      <c r="E283" s="155" t="s">
        <v>3</v>
      </c>
      <c r="F283" s="156" t="s">
        <v>1195</v>
      </c>
      <c r="H283" s="157">
        <v>70</v>
      </c>
      <c r="I283" s="158"/>
      <c r="L283" s="154"/>
      <c r="M283" s="159"/>
      <c r="T283" s="160"/>
      <c r="AT283" s="155" t="s">
        <v>218</v>
      </c>
      <c r="AU283" s="155" t="s">
        <v>80</v>
      </c>
      <c r="AV283" s="12" t="s">
        <v>82</v>
      </c>
      <c r="AW283" s="12" t="s">
        <v>34</v>
      </c>
      <c r="AX283" s="12" t="s">
        <v>72</v>
      </c>
      <c r="AY283" s="155" t="s">
        <v>144</v>
      </c>
    </row>
    <row r="284" spans="2:65" s="13" customFormat="1">
      <c r="B284" s="171"/>
      <c r="D284" s="149" t="s">
        <v>218</v>
      </c>
      <c r="E284" s="172" t="s">
        <v>3</v>
      </c>
      <c r="F284" s="173" t="s">
        <v>332</v>
      </c>
      <c r="H284" s="174">
        <v>70</v>
      </c>
      <c r="I284" s="175"/>
      <c r="L284" s="171"/>
      <c r="M284" s="176"/>
      <c r="T284" s="177"/>
      <c r="AT284" s="172" t="s">
        <v>218</v>
      </c>
      <c r="AU284" s="172" t="s">
        <v>80</v>
      </c>
      <c r="AV284" s="13" t="s">
        <v>165</v>
      </c>
      <c r="AW284" s="13" t="s">
        <v>34</v>
      </c>
      <c r="AX284" s="13" t="s">
        <v>80</v>
      </c>
      <c r="AY284" s="172" t="s">
        <v>144</v>
      </c>
    </row>
    <row r="285" spans="2:65" s="12" customFormat="1">
      <c r="B285" s="154"/>
      <c r="D285" s="149" t="s">
        <v>218</v>
      </c>
      <c r="F285" s="156" t="s">
        <v>1196</v>
      </c>
      <c r="H285" s="157">
        <v>91</v>
      </c>
      <c r="I285" s="158"/>
      <c r="L285" s="154"/>
      <c r="M285" s="159"/>
      <c r="T285" s="160"/>
      <c r="AT285" s="155" t="s">
        <v>218</v>
      </c>
      <c r="AU285" s="155" t="s">
        <v>80</v>
      </c>
      <c r="AV285" s="12" t="s">
        <v>82</v>
      </c>
      <c r="AW285" s="12" t="s">
        <v>4</v>
      </c>
      <c r="AX285" s="12" t="s">
        <v>80</v>
      </c>
      <c r="AY285" s="155" t="s">
        <v>144</v>
      </c>
    </row>
    <row r="286" spans="2:65" s="1" customFormat="1" ht="33" customHeight="1">
      <c r="B286" s="131"/>
      <c r="C286" s="132" t="s">
        <v>576</v>
      </c>
      <c r="D286" s="132" t="s">
        <v>147</v>
      </c>
      <c r="E286" s="133" t="s">
        <v>1092</v>
      </c>
      <c r="F286" s="134" t="s">
        <v>1093</v>
      </c>
      <c r="G286" s="135" t="s">
        <v>327</v>
      </c>
      <c r="H286" s="136">
        <v>20</v>
      </c>
      <c r="I286" s="137"/>
      <c r="J286" s="138">
        <f>ROUND(I286*H286,2)</f>
        <v>0</v>
      </c>
      <c r="K286" s="134" t="s">
        <v>3</v>
      </c>
      <c r="L286" s="32"/>
      <c r="M286" s="139" t="s">
        <v>3</v>
      </c>
      <c r="N286" s="140" t="s">
        <v>43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302</v>
      </c>
      <c r="AT286" s="143" t="s">
        <v>147</v>
      </c>
      <c r="AU286" s="143" t="s">
        <v>80</v>
      </c>
      <c r="AY286" s="17" t="s">
        <v>144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80</v>
      </c>
      <c r="BK286" s="144">
        <f>ROUND(I286*H286,2)</f>
        <v>0</v>
      </c>
      <c r="BL286" s="17" t="s">
        <v>302</v>
      </c>
      <c r="BM286" s="143" t="s">
        <v>999</v>
      </c>
    </row>
    <row r="287" spans="2:65" s="1" customFormat="1" ht="16.5" customHeight="1">
      <c r="B287" s="131"/>
      <c r="C287" s="161" t="s">
        <v>343</v>
      </c>
      <c r="D287" s="161" t="s">
        <v>275</v>
      </c>
      <c r="E287" s="162" t="s">
        <v>1094</v>
      </c>
      <c r="F287" s="163" t="s">
        <v>1095</v>
      </c>
      <c r="G287" s="164" t="s">
        <v>327</v>
      </c>
      <c r="H287" s="165">
        <v>26</v>
      </c>
      <c r="I287" s="166"/>
      <c r="J287" s="167">
        <f>ROUND(I287*H287,2)</f>
        <v>0</v>
      </c>
      <c r="K287" s="163" t="s">
        <v>3</v>
      </c>
      <c r="L287" s="168"/>
      <c r="M287" s="169" t="s">
        <v>3</v>
      </c>
      <c r="N287" s="170" t="s">
        <v>43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388</v>
      </c>
      <c r="AT287" s="143" t="s">
        <v>275</v>
      </c>
      <c r="AU287" s="143" t="s">
        <v>80</v>
      </c>
      <c r="AY287" s="17" t="s">
        <v>144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80</v>
      </c>
      <c r="BK287" s="144">
        <f>ROUND(I287*H287,2)</f>
        <v>0</v>
      </c>
      <c r="BL287" s="17" t="s">
        <v>302</v>
      </c>
      <c r="BM287" s="143" t="s">
        <v>1003</v>
      </c>
    </row>
    <row r="288" spans="2:65" s="12" customFormat="1">
      <c r="B288" s="154"/>
      <c r="D288" s="149" t="s">
        <v>218</v>
      </c>
      <c r="E288" s="155" t="s">
        <v>3</v>
      </c>
      <c r="F288" s="156" t="s">
        <v>1216</v>
      </c>
      <c r="H288" s="157">
        <v>20</v>
      </c>
      <c r="I288" s="158"/>
      <c r="L288" s="154"/>
      <c r="M288" s="159"/>
      <c r="T288" s="160"/>
      <c r="AT288" s="155" t="s">
        <v>218</v>
      </c>
      <c r="AU288" s="155" t="s">
        <v>80</v>
      </c>
      <c r="AV288" s="12" t="s">
        <v>82</v>
      </c>
      <c r="AW288" s="12" t="s">
        <v>34</v>
      </c>
      <c r="AX288" s="12" t="s">
        <v>72</v>
      </c>
      <c r="AY288" s="155" t="s">
        <v>144</v>
      </c>
    </row>
    <row r="289" spans="2:65" s="13" customFormat="1">
      <c r="B289" s="171"/>
      <c r="D289" s="149" t="s">
        <v>218</v>
      </c>
      <c r="E289" s="172" t="s">
        <v>3</v>
      </c>
      <c r="F289" s="173" t="s">
        <v>332</v>
      </c>
      <c r="H289" s="174">
        <v>20</v>
      </c>
      <c r="I289" s="175"/>
      <c r="L289" s="171"/>
      <c r="M289" s="176"/>
      <c r="T289" s="177"/>
      <c r="AT289" s="172" t="s">
        <v>218</v>
      </c>
      <c r="AU289" s="172" t="s">
        <v>80</v>
      </c>
      <c r="AV289" s="13" t="s">
        <v>165</v>
      </c>
      <c r="AW289" s="13" t="s">
        <v>34</v>
      </c>
      <c r="AX289" s="13" t="s">
        <v>80</v>
      </c>
      <c r="AY289" s="172" t="s">
        <v>144</v>
      </c>
    </row>
    <row r="290" spans="2:65" s="12" customFormat="1">
      <c r="B290" s="154"/>
      <c r="D290" s="149" t="s">
        <v>218</v>
      </c>
      <c r="F290" s="156" t="s">
        <v>1217</v>
      </c>
      <c r="H290" s="157">
        <v>26</v>
      </c>
      <c r="I290" s="158"/>
      <c r="L290" s="154"/>
      <c r="M290" s="159"/>
      <c r="T290" s="160"/>
      <c r="AT290" s="155" t="s">
        <v>218</v>
      </c>
      <c r="AU290" s="155" t="s">
        <v>80</v>
      </c>
      <c r="AV290" s="12" t="s">
        <v>82</v>
      </c>
      <c r="AW290" s="12" t="s">
        <v>4</v>
      </c>
      <c r="AX290" s="12" t="s">
        <v>80</v>
      </c>
      <c r="AY290" s="155" t="s">
        <v>144</v>
      </c>
    </row>
    <row r="291" spans="2:65" s="1" customFormat="1" ht="33" customHeight="1">
      <c r="B291" s="131"/>
      <c r="C291" s="132" t="s">
        <v>587</v>
      </c>
      <c r="D291" s="132" t="s">
        <v>147</v>
      </c>
      <c r="E291" s="133" t="s">
        <v>1098</v>
      </c>
      <c r="F291" s="134" t="s">
        <v>1099</v>
      </c>
      <c r="G291" s="135" t="s">
        <v>327</v>
      </c>
      <c r="H291" s="136">
        <v>50</v>
      </c>
      <c r="I291" s="137"/>
      <c r="J291" s="138">
        <f>ROUND(I291*H291,2)</f>
        <v>0</v>
      </c>
      <c r="K291" s="134" t="s">
        <v>3</v>
      </c>
      <c r="L291" s="32"/>
      <c r="M291" s="139" t="s">
        <v>3</v>
      </c>
      <c r="N291" s="140" t="s">
        <v>43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302</v>
      </c>
      <c r="AT291" s="143" t="s">
        <v>147</v>
      </c>
      <c r="AU291" s="143" t="s">
        <v>80</v>
      </c>
      <c r="AY291" s="17" t="s">
        <v>144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80</v>
      </c>
      <c r="BK291" s="144">
        <f>ROUND(I291*H291,2)</f>
        <v>0</v>
      </c>
      <c r="BL291" s="17" t="s">
        <v>302</v>
      </c>
      <c r="BM291" s="143" t="s">
        <v>1007</v>
      </c>
    </row>
    <row r="292" spans="2:65" s="1" customFormat="1" ht="16.5" customHeight="1">
      <c r="B292" s="131"/>
      <c r="C292" s="161" t="s">
        <v>594</v>
      </c>
      <c r="D292" s="161" t="s">
        <v>275</v>
      </c>
      <c r="E292" s="162" t="s">
        <v>1100</v>
      </c>
      <c r="F292" s="163" t="s">
        <v>1101</v>
      </c>
      <c r="G292" s="164" t="s">
        <v>327</v>
      </c>
      <c r="H292" s="165">
        <v>26</v>
      </c>
      <c r="I292" s="166"/>
      <c r="J292" s="167">
        <f>ROUND(I292*H292,2)</f>
        <v>0</v>
      </c>
      <c r="K292" s="163" t="s">
        <v>3</v>
      </c>
      <c r="L292" s="168"/>
      <c r="M292" s="169" t="s">
        <v>3</v>
      </c>
      <c r="N292" s="17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388</v>
      </c>
      <c r="AT292" s="143" t="s">
        <v>275</v>
      </c>
      <c r="AU292" s="143" t="s">
        <v>80</v>
      </c>
      <c r="AY292" s="17" t="s">
        <v>144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80</v>
      </c>
      <c r="BK292" s="144">
        <f>ROUND(I292*H292,2)</f>
        <v>0</v>
      </c>
      <c r="BL292" s="17" t="s">
        <v>302</v>
      </c>
      <c r="BM292" s="143" t="s">
        <v>1011</v>
      </c>
    </row>
    <row r="293" spans="2:65" s="12" customFormat="1">
      <c r="B293" s="154"/>
      <c r="D293" s="149" t="s">
        <v>218</v>
      </c>
      <c r="E293" s="155" t="s">
        <v>3</v>
      </c>
      <c r="F293" s="156" t="s">
        <v>1216</v>
      </c>
      <c r="H293" s="157">
        <v>20</v>
      </c>
      <c r="I293" s="158"/>
      <c r="L293" s="154"/>
      <c r="M293" s="159"/>
      <c r="T293" s="160"/>
      <c r="AT293" s="155" t="s">
        <v>218</v>
      </c>
      <c r="AU293" s="155" t="s">
        <v>80</v>
      </c>
      <c r="AV293" s="12" t="s">
        <v>82</v>
      </c>
      <c r="AW293" s="12" t="s">
        <v>34</v>
      </c>
      <c r="AX293" s="12" t="s">
        <v>72</v>
      </c>
      <c r="AY293" s="155" t="s">
        <v>144</v>
      </c>
    </row>
    <row r="294" spans="2:65" s="13" customFormat="1">
      <c r="B294" s="171"/>
      <c r="D294" s="149" t="s">
        <v>218</v>
      </c>
      <c r="E294" s="172" t="s">
        <v>3</v>
      </c>
      <c r="F294" s="173" t="s">
        <v>332</v>
      </c>
      <c r="H294" s="174">
        <v>20</v>
      </c>
      <c r="I294" s="175"/>
      <c r="L294" s="171"/>
      <c r="M294" s="176"/>
      <c r="T294" s="177"/>
      <c r="AT294" s="172" t="s">
        <v>218</v>
      </c>
      <c r="AU294" s="172" t="s">
        <v>80</v>
      </c>
      <c r="AV294" s="13" t="s">
        <v>165</v>
      </c>
      <c r="AW294" s="13" t="s">
        <v>34</v>
      </c>
      <c r="AX294" s="13" t="s">
        <v>80</v>
      </c>
      <c r="AY294" s="172" t="s">
        <v>144</v>
      </c>
    </row>
    <row r="295" spans="2:65" s="12" customFormat="1">
      <c r="B295" s="154"/>
      <c r="D295" s="149" t="s">
        <v>218</v>
      </c>
      <c r="F295" s="156" t="s">
        <v>1217</v>
      </c>
      <c r="H295" s="157">
        <v>26</v>
      </c>
      <c r="I295" s="158"/>
      <c r="L295" s="154"/>
      <c r="M295" s="159"/>
      <c r="T295" s="160"/>
      <c r="AT295" s="155" t="s">
        <v>218</v>
      </c>
      <c r="AU295" s="155" t="s">
        <v>80</v>
      </c>
      <c r="AV295" s="12" t="s">
        <v>82</v>
      </c>
      <c r="AW295" s="12" t="s">
        <v>4</v>
      </c>
      <c r="AX295" s="12" t="s">
        <v>80</v>
      </c>
      <c r="AY295" s="155" t="s">
        <v>144</v>
      </c>
    </row>
    <row r="296" spans="2:65" s="1" customFormat="1" ht="24.2" customHeight="1">
      <c r="B296" s="131"/>
      <c r="C296" s="161" t="s">
        <v>598</v>
      </c>
      <c r="D296" s="161" t="s">
        <v>275</v>
      </c>
      <c r="E296" s="162" t="s">
        <v>1218</v>
      </c>
      <c r="F296" s="163" t="s">
        <v>1219</v>
      </c>
      <c r="G296" s="164" t="s">
        <v>327</v>
      </c>
      <c r="H296" s="165">
        <v>39</v>
      </c>
      <c r="I296" s="166"/>
      <c r="J296" s="167">
        <f>ROUND(I296*H296,2)</f>
        <v>0</v>
      </c>
      <c r="K296" s="163" t="s">
        <v>3</v>
      </c>
      <c r="L296" s="168"/>
      <c r="M296" s="169" t="s">
        <v>3</v>
      </c>
      <c r="N296" s="170" t="s">
        <v>43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388</v>
      </c>
      <c r="AT296" s="143" t="s">
        <v>275</v>
      </c>
      <c r="AU296" s="143" t="s">
        <v>80</v>
      </c>
      <c r="AY296" s="17" t="s">
        <v>144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80</v>
      </c>
      <c r="BK296" s="144">
        <f>ROUND(I296*H296,2)</f>
        <v>0</v>
      </c>
      <c r="BL296" s="17" t="s">
        <v>302</v>
      </c>
      <c r="BM296" s="143" t="s">
        <v>1014</v>
      </c>
    </row>
    <row r="297" spans="2:65" s="12" customFormat="1">
      <c r="B297" s="154"/>
      <c r="D297" s="149" t="s">
        <v>218</v>
      </c>
      <c r="E297" s="155" t="s">
        <v>3</v>
      </c>
      <c r="F297" s="156" t="s">
        <v>1220</v>
      </c>
      <c r="H297" s="157">
        <v>30</v>
      </c>
      <c r="I297" s="158"/>
      <c r="L297" s="154"/>
      <c r="M297" s="159"/>
      <c r="T297" s="160"/>
      <c r="AT297" s="155" t="s">
        <v>218</v>
      </c>
      <c r="AU297" s="155" t="s">
        <v>80</v>
      </c>
      <c r="AV297" s="12" t="s">
        <v>82</v>
      </c>
      <c r="AW297" s="12" t="s">
        <v>34</v>
      </c>
      <c r="AX297" s="12" t="s">
        <v>72</v>
      </c>
      <c r="AY297" s="155" t="s">
        <v>144</v>
      </c>
    </row>
    <row r="298" spans="2:65" s="13" customFormat="1">
      <c r="B298" s="171"/>
      <c r="D298" s="149" t="s">
        <v>218</v>
      </c>
      <c r="E298" s="172" t="s">
        <v>3</v>
      </c>
      <c r="F298" s="173" t="s">
        <v>332</v>
      </c>
      <c r="H298" s="174">
        <v>30</v>
      </c>
      <c r="I298" s="175"/>
      <c r="L298" s="171"/>
      <c r="M298" s="176"/>
      <c r="T298" s="177"/>
      <c r="AT298" s="172" t="s">
        <v>218</v>
      </c>
      <c r="AU298" s="172" t="s">
        <v>80</v>
      </c>
      <c r="AV298" s="13" t="s">
        <v>165</v>
      </c>
      <c r="AW298" s="13" t="s">
        <v>34</v>
      </c>
      <c r="AX298" s="13" t="s">
        <v>80</v>
      </c>
      <c r="AY298" s="172" t="s">
        <v>144</v>
      </c>
    </row>
    <row r="299" spans="2:65" s="12" customFormat="1">
      <c r="B299" s="154"/>
      <c r="D299" s="149" t="s">
        <v>218</v>
      </c>
      <c r="F299" s="156" t="s">
        <v>1221</v>
      </c>
      <c r="H299" s="157">
        <v>39</v>
      </c>
      <c r="I299" s="158"/>
      <c r="L299" s="154"/>
      <c r="M299" s="159"/>
      <c r="T299" s="160"/>
      <c r="AT299" s="155" t="s">
        <v>218</v>
      </c>
      <c r="AU299" s="155" t="s">
        <v>80</v>
      </c>
      <c r="AV299" s="12" t="s">
        <v>82</v>
      </c>
      <c r="AW299" s="12" t="s">
        <v>4</v>
      </c>
      <c r="AX299" s="12" t="s">
        <v>80</v>
      </c>
      <c r="AY299" s="155" t="s">
        <v>144</v>
      </c>
    </row>
    <row r="300" spans="2:65" s="1" customFormat="1" ht="33" customHeight="1">
      <c r="B300" s="131"/>
      <c r="C300" s="132" t="s">
        <v>603</v>
      </c>
      <c r="D300" s="132" t="s">
        <v>147</v>
      </c>
      <c r="E300" s="133" t="s">
        <v>1102</v>
      </c>
      <c r="F300" s="134" t="s">
        <v>1103</v>
      </c>
      <c r="G300" s="135" t="s">
        <v>327</v>
      </c>
      <c r="H300" s="136">
        <v>165</v>
      </c>
      <c r="I300" s="137"/>
      <c r="J300" s="138">
        <f>ROUND(I300*H300,2)</f>
        <v>0</v>
      </c>
      <c r="K300" s="134" t="s">
        <v>3</v>
      </c>
      <c r="L300" s="32"/>
      <c r="M300" s="139" t="s">
        <v>3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302</v>
      </c>
      <c r="AT300" s="143" t="s">
        <v>147</v>
      </c>
      <c r="AU300" s="143" t="s">
        <v>80</v>
      </c>
      <c r="AY300" s="17" t="s">
        <v>144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80</v>
      </c>
      <c r="BK300" s="144">
        <f>ROUND(I300*H300,2)</f>
        <v>0</v>
      </c>
      <c r="BL300" s="17" t="s">
        <v>302</v>
      </c>
      <c r="BM300" s="143" t="s">
        <v>1017</v>
      </c>
    </row>
    <row r="301" spans="2:65" s="1" customFormat="1" ht="24.2" customHeight="1">
      <c r="B301" s="131"/>
      <c r="C301" s="161" t="s">
        <v>607</v>
      </c>
      <c r="D301" s="161" t="s">
        <v>275</v>
      </c>
      <c r="E301" s="162" t="s">
        <v>1222</v>
      </c>
      <c r="F301" s="163" t="s">
        <v>1223</v>
      </c>
      <c r="G301" s="164" t="s">
        <v>327</v>
      </c>
      <c r="H301" s="165">
        <v>188.5</v>
      </c>
      <c r="I301" s="166"/>
      <c r="J301" s="167">
        <f>ROUND(I301*H301,2)</f>
        <v>0</v>
      </c>
      <c r="K301" s="163" t="s">
        <v>3</v>
      </c>
      <c r="L301" s="168"/>
      <c r="M301" s="169" t="s">
        <v>3</v>
      </c>
      <c r="N301" s="17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388</v>
      </c>
      <c r="AT301" s="143" t="s">
        <v>275</v>
      </c>
      <c r="AU301" s="143" t="s">
        <v>80</v>
      </c>
      <c r="AY301" s="17" t="s">
        <v>144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80</v>
      </c>
      <c r="BK301" s="144">
        <f>ROUND(I301*H301,2)</f>
        <v>0</v>
      </c>
      <c r="BL301" s="17" t="s">
        <v>302</v>
      </c>
      <c r="BM301" s="143" t="s">
        <v>1020</v>
      </c>
    </row>
    <row r="302" spans="2:65" s="12" customFormat="1">
      <c r="B302" s="154"/>
      <c r="D302" s="149" t="s">
        <v>218</v>
      </c>
      <c r="E302" s="155" t="s">
        <v>3</v>
      </c>
      <c r="F302" s="156" t="s">
        <v>1224</v>
      </c>
      <c r="H302" s="157">
        <v>145</v>
      </c>
      <c r="I302" s="158"/>
      <c r="L302" s="154"/>
      <c r="M302" s="159"/>
      <c r="T302" s="160"/>
      <c r="AT302" s="155" t="s">
        <v>218</v>
      </c>
      <c r="AU302" s="155" t="s">
        <v>80</v>
      </c>
      <c r="AV302" s="12" t="s">
        <v>82</v>
      </c>
      <c r="AW302" s="12" t="s">
        <v>34</v>
      </c>
      <c r="AX302" s="12" t="s">
        <v>72</v>
      </c>
      <c r="AY302" s="155" t="s">
        <v>144</v>
      </c>
    </row>
    <row r="303" spans="2:65" s="13" customFormat="1">
      <c r="B303" s="171"/>
      <c r="D303" s="149" t="s">
        <v>218</v>
      </c>
      <c r="E303" s="172" t="s">
        <v>3</v>
      </c>
      <c r="F303" s="173" t="s">
        <v>332</v>
      </c>
      <c r="H303" s="174">
        <v>145</v>
      </c>
      <c r="I303" s="175"/>
      <c r="L303" s="171"/>
      <c r="M303" s="176"/>
      <c r="T303" s="177"/>
      <c r="AT303" s="172" t="s">
        <v>218</v>
      </c>
      <c r="AU303" s="172" t="s">
        <v>80</v>
      </c>
      <c r="AV303" s="13" t="s">
        <v>165</v>
      </c>
      <c r="AW303" s="13" t="s">
        <v>34</v>
      </c>
      <c r="AX303" s="13" t="s">
        <v>80</v>
      </c>
      <c r="AY303" s="172" t="s">
        <v>144</v>
      </c>
    </row>
    <row r="304" spans="2:65" s="12" customFormat="1">
      <c r="B304" s="154"/>
      <c r="D304" s="149" t="s">
        <v>218</v>
      </c>
      <c r="F304" s="156" t="s">
        <v>1225</v>
      </c>
      <c r="H304" s="157">
        <v>188.5</v>
      </c>
      <c r="I304" s="158"/>
      <c r="L304" s="154"/>
      <c r="M304" s="159"/>
      <c r="T304" s="160"/>
      <c r="AT304" s="155" t="s">
        <v>218</v>
      </c>
      <c r="AU304" s="155" t="s">
        <v>80</v>
      </c>
      <c r="AV304" s="12" t="s">
        <v>82</v>
      </c>
      <c r="AW304" s="12" t="s">
        <v>4</v>
      </c>
      <c r="AX304" s="12" t="s">
        <v>80</v>
      </c>
      <c r="AY304" s="155" t="s">
        <v>144</v>
      </c>
    </row>
    <row r="305" spans="2:65" s="1" customFormat="1" ht="16.5" customHeight="1">
      <c r="B305" s="131"/>
      <c r="C305" s="161" t="s">
        <v>613</v>
      </c>
      <c r="D305" s="161" t="s">
        <v>275</v>
      </c>
      <c r="E305" s="162" t="s">
        <v>1104</v>
      </c>
      <c r="F305" s="163" t="s">
        <v>1105</v>
      </c>
      <c r="G305" s="164" t="s">
        <v>327</v>
      </c>
      <c r="H305" s="165">
        <v>26</v>
      </c>
      <c r="I305" s="166"/>
      <c r="J305" s="167">
        <f>ROUND(I305*H305,2)</f>
        <v>0</v>
      </c>
      <c r="K305" s="163" t="s">
        <v>3</v>
      </c>
      <c r="L305" s="168"/>
      <c r="M305" s="169" t="s">
        <v>3</v>
      </c>
      <c r="N305" s="17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388</v>
      </c>
      <c r="AT305" s="143" t="s">
        <v>275</v>
      </c>
      <c r="AU305" s="143" t="s">
        <v>80</v>
      </c>
      <c r="AY305" s="17" t="s">
        <v>144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80</v>
      </c>
      <c r="BK305" s="144">
        <f>ROUND(I305*H305,2)</f>
        <v>0</v>
      </c>
      <c r="BL305" s="17" t="s">
        <v>302</v>
      </c>
      <c r="BM305" s="143" t="s">
        <v>1226</v>
      </c>
    </row>
    <row r="306" spans="2:65" s="12" customFormat="1">
      <c r="B306" s="154"/>
      <c r="D306" s="149" t="s">
        <v>218</v>
      </c>
      <c r="E306" s="155" t="s">
        <v>3</v>
      </c>
      <c r="F306" s="156" t="s">
        <v>1216</v>
      </c>
      <c r="H306" s="157">
        <v>20</v>
      </c>
      <c r="I306" s="158"/>
      <c r="L306" s="154"/>
      <c r="M306" s="159"/>
      <c r="T306" s="160"/>
      <c r="AT306" s="155" t="s">
        <v>218</v>
      </c>
      <c r="AU306" s="155" t="s">
        <v>80</v>
      </c>
      <c r="AV306" s="12" t="s">
        <v>82</v>
      </c>
      <c r="AW306" s="12" t="s">
        <v>34</v>
      </c>
      <c r="AX306" s="12" t="s">
        <v>72</v>
      </c>
      <c r="AY306" s="155" t="s">
        <v>144</v>
      </c>
    </row>
    <row r="307" spans="2:65" s="13" customFormat="1">
      <c r="B307" s="171"/>
      <c r="D307" s="149" t="s">
        <v>218</v>
      </c>
      <c r="E307" s="172" t="s">
        <v>3</v>
      </c>
      <c r="F307" s="173" t="s">
        <v>332</v>
      </c>
      <c r="H307" s="174">
        <v>20</v>
      </c>
      <c r="I307" s="175"/>
      <c r="L307" s="171"/>
      <c r="M307" s="176"/>
      <c r="T307" s="177"/>
      <c r="AT307" s="172" t="s">
        <v>218</v>
      </c>
      <c r="AU307" s="172" t="s">
        <v>80</v>
      </c>
      <c r="AV307" s="13" t="s">
        <v>165</v>
      </c>
      <c r="AW307" s="13" t="s">
        <v>34</v>
      </c>
      <c r="AX307" s="13" t="s">
        <v>80</v>
      </c>
      <c r="AY307" s="172" t="s">
        <v>144</v>
      </c>
    </row>
    <row r="308" spans="2:65" s="12" customFormat="1">
      <c r="B308" s="154"/>
      <c r="D308" s="149" t="s">
        <v>218</v>
      </c>
      <c r="F308" s="156" t="s">
        <v>1217</v>
      </c>
      <c r="H308" s="157">
        <v>26</v>
      </c>
      <c r="I308" s="158"/>
      <c r="L308" s="154"/>
      <c r="M308" s="159"/>
      <c r="T308" s="160"/>
      <c r="AT308" s="155" t="s">
        <v>218</v>
      </c>
      <c r="AU308" s="155" t="s">
        <v>80</v>
      </c>
      <c r="AV308" s="12" t="s">
        <v>82</v>
      </c>
      <c r="AW308" s="12" t="s">
        <v>4</v>
      </c>
      <c r="AX308" s="12" t="s">
        <v>80</v>
      </c>
      <c r="AY308" s="155" t="s">
        <v>144</v>
      </c>
    </row>
    <row r="309" spans="2:65" s="1" customFormat="1" ht="24.2" customHeight="1">
      <c r="B309" s="131"/>
      <c r="C309" s="132" t="s">
        <v>617</v>
      </c>
      <c r="D309" s="132" t="s">
        <v>147</v>
      </c>
      <c r="E309" s="133" t="s">
        <v>1110</v>
      </c>
      <c r="F309" s="134" t="s">
        <v>1111</v>
      </c>
      <c r="G309" s="135" t="s">
        <v>664</v>
      </c>
      <c r="H309" s="136">
        <v>250</v>
      </c>
      <c r="I309" s="137"/>
      <c r="J309" s="138">
        <f>ROUND(I309*H309,2)</f>
        <v>0</v>
      </c>
      <c r="K309" s="134" t="s">
        <v>952</v>
      </c>
      <c r="L309" s="32"/>
      <c r="M309" s="139" t="s">
        <v>3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302</v>
      </c>
      <c r="AT309" s="143" t="s">
        <v>147</v>
      </c>
      <c r="AU309" s="143" t="s">
        <v>80</v>
      </c>
      <c r="AY309" s="17" t="s">
        <v>144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80</v>
      </c>
      <c r="BK309" s="144">
        <f>ROUND(I309*H309,2)</f>
        <v>0</v>
      </c>
      <c r="BL309" s="17" t="s">
        <v>302</v>
      </c>
      <c r="BM309" s="143" t="s">
        <v>1227</v>
      </c>
    </row>
    <row r="310" spans="2:65" s="1" customFormat="1">
      <c r="B310" s="32"/>
      <c r="D310" s="145" t="s">
        <v>185</v>
      </c>
      <c r="F310" s="146" t="s">
        <v>1112</v>
      </c>
      <c r="I310" s="147"/>
      <c r="L310" s="32"/>
      <c r="M310" s="148"/>
      <c r="T310" s="53"/>
      <c r="AT310" s="17" t="s">
        <v>185</v>
      </c>
      <c r="AU310" s="17" t="s">
        <v>80</v>
      </c>
    </row>
    <row r="311" spans="2:65" s="1" customFormat="1" ht="24.2" customHeight="1">
      <c r="B311" s="131"/>
      <c r="C311" s="132" t="s">
        <v>621</v>
      </c>
      <c r="D311" s="132" t="s">
        <v>147</v>
      </c>
      <c r="E311" s="133" t="s">
        <v>898</v>
      </c>
      <c r="F311" s="134" t="s">
        <v>899</v>
      </c>
      <c r="G311" s="135" t="s">
        <v>664</v>
      </c>
      <c r="H311" s="136">
        <v>10</v>
      </c>
      <c r="I311" s="137"/>
      <c r="J311" s="138">
        <f>ROUND(I311*H311,2)</f>
        <v>0</v>
      </c>
      <c r="K311" s="134" t="s">
        <v>952</v>
      </c>
      <c r="L311" s="32"/>
      <c r="M311" s="139" t="s">
        <v>3</v>
      </c>
      <c r="N311" s="140" t="s">
        <v>43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302</v>
      </c>
      <c r="AT311" s="143" t="s">
        <v>147</v>
      </c>
      <c r="AU311" s="143" t="s">
        <v>80</v>
      </c>
      <c r="AY311" s="17" t="s">
        <v>144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80</v>
      </c>
      <c r="BK311" s="144">
        <f>ROUND(I311*H311,2)</f>
        <v>0</v>
      </c>
      <c r="BL311" s="17" t="s">
        <v>302</v>
      </c>
      <c r="BM311" s="143" t="s">
        <v>1228</v>
      </c>
    </row>
    <row r="312" spans="2:65" s="1" customFormat="1">
      <c r="B312" s="32"/>
      <c r="D312" s="145" t="s">
        <v>185</v>
      </c>
      <c r="F312" s="146" t="s">
        <v>1113</v>
      </c>
      <c r="I312" s="147"/>
      <c r="L312" s="32"/>
      <c r="M312" s="148"/>
      <c r="T312" s="53"/>
      <c r="AT312" s="17" t="s">
        <v>185</v>
      </c>
      <c r="AU312" s="17" t="s">
        <v>80</v>
      </c>
    </row>
    <row r="313" spans="2:65" s="1" customFormat="1" ht="24.2" customHeight="1">
      <c r="B313" s="131"/>
      <c r="C313" s="132" t="s">
        <v>625</v>
      </c>
      <c r="D313" s="132" t="s">
        <v>147</v>
      </c>
      <c r="E313" s="133" t="s">
        <v>1114</v>
      </c>
      <c r="F313" s="134" t="s">
        <v>1115</v>
      </c>
      <c r="G313" s="135" t="s">
        <v>664</v>
      </c>
      <c r="H313" s="136">
        <v>30</v>
      </c>
      <c r="I313" s="137"/>
      <c r="J313" s="138">
        <f>ROUND(I313*H313,2)</f>
        <v>0</v>
      </c>
      <c r="K313" s="134" t="s">
        <v>952</v>
      </c>
      <c r="L313" s="32"/>
      <c r="M313" s="139" t="s">
        <v>3</v>
      </c>
      <c r="N313" s="140" t="s">
        <v>43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302</v>
      </c>
      <c r="AT313" s="143" t="s">
        <v>147</v>
      </c>
      <c r="AU313" s="143" t="s">
        <v>80</v>
      </c>
      <c r="AY313" s="17" t="s">
        <v>144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80</v>
      </c>
      <c r="BK313" s="144">
        <f>ROUND(I313*H313,2)</f>
        <v>0</v>
      </c>
      <c r="BL313" s="17" t="s">
        <v>302</v>
      </c>
      <c r="BM313" s="143" t="s">
        <v>1229</v>
      </c>
    </row>
    <row r="314" spans="2:65" s="1" customFormat="1">
      <c r="B314" s="32"/>
      <c r="D314" s="145" t="s">
        <v>185</v>
      </c>
      <c r="F314" s="146" t="s">
        <v>1116</v>
      </c>
      <c r="I314" s="147"/>
      <c r="L314" s="32"/>
      <c r="M314" s="148"/>
      <c r="T314" s="53"/>
      <c r="AT314" s="17" t="s">
        <v>185</v>
      </c>
      <c r="AU314" s="17" t="s">
        <v>80</v>
      </c>
    </row>
    <row r="315" spans="2:65" s="1" customFormat="1" ht="24.2" customHeight="1">
      <c r="B315" s="131"/>
      <c r="C315" s="132" t="s">
        <v>629</v>
      </c>
      <c r="D315" s="132" t="s">
        <v>147</v>
      </c>
      <c r="E315" s="133" t="s">
        <v>867</v>
      </c>
      <c r="F315" s="134" t="s">
        <v>1117</v>
      </c>
      <c r="G315" s="135" t="s">
        <v>664</v>
      </c>
      <c r="H315" s="136">
        <v>10</v>
      </c>
      <c r="I315" s="137"/>
      <c r="J315" s="138">
        <f>ROUND(I315*H315,2)</f>
        <v>0</v>
      </c>
      <c r="K315" s="134" t="s">
        <v>952</v>
      </c>
      <c r="L315" s="32"/>
      <c r="M315" s="139" t="s">
        <v>3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302</v>
      </c>
      <c r="AT315" s="143" t="s">
        <v>147</v>
      </c>
      <c r="AU315" s="143" t="s">
        <v>80</v>
      </c>
      <c r="AY315" s="17" t="s">
        <v>144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80</v>
      </c>
      <c r="BK315" s="144">
        <f>ROUND(I315*H315,2)</f>
        <v>0</v>
      </c>
      <c r="BL315" s="17" t="s">
        <v>302</v>
      </c>
      <c r="BM315" s="143" t="s">
        <v>1230</v>
      </c>
    </row>
    <row r="316" spans="2:65" s="1" customFormat="1">
      <c r="B316" s="32"/>
      <c r="D316" s="145" t="s">
        <v>185</v>
      </c>
      <c r="F316" s="146" t="s">
        <v>1118</v>
      </c>
      <c r="I316" s="147"/>
      <c r="L316" s="32"/>
      <c r="M316" s="148"/>
      <c r="T316" s="53"/>
      <c r="AT316" s="17" t="s">
        <v>185</v>
      </c>
      <c r="AU316" s="17" t="s">
        <v>80</v>
      </c>
    </row>
    <row r="317" spans="2:65" s="1" customFormat="1" ht="24.2" customHeight="1">
      <c r="B317" s="131"/>
      <c r="C317" s="132" t="s">
        <v>633</v>
      </c>
      <c r="D317" s="132" t="s">
        <v>147</v>
      </c>
      <c r="E317" s="133" t="s">
        <v>1119</v>
      </c>
      <c r="F317" s="134" t="s">
        <v>1120</v>
      </c>
      <c r="G317" s="135" t="s">
        <v>664</v>
      </c>
      <c r="H317" s="136">
        <v>2</v>
      </c>
      <c r="I317" s="137"/>
      <c r="J317" s="138">
        <f>ROUND(I317*H317,2)</f>
        <v>0</v>
      </c>
      <c r="K317" s="134" t="s">
        <v>952</v>
      </c>
      <c r="L317" s="32"/>
      <c r="M317" s="139" t="s">
        <v>3</v>
      </c>
      <c r="N317" s="140" t="s">
        <v>43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302</v>
      </c>
      <c r="AT317" s="143" t="s">
        <v>147</v>
      </c>
      <c r="AU317" s="143" t="s">
        <v>80</v>
      </c>
      <c r="AY317" s="17" t="s">
        <v>144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80</v>
      </c>
      <c r="BK317" s="144">
        <f>ROUND(I317*H317,2)</f>
        <v>0</v>
      </c>
      <c r="BL317" s="17" t="s">
        <v>302</v>
      </c>
      <c r="BM317" s="143" t="s">
        <v>1231</v>
      </c>
    </row>
    <row r="318" spans="2:65" s="1" customFormat="1">
      <c r="B318" s="32"/>
      <c r="D318" s="145" t="s">
        <v>185</v>
      </c>
      <c r="F318" s="146" t="s">
        <v>1121</v>
      </c>
      <c r="I318" s="147"/>
      <c r="L318" s="32"/>
      <c r="M318" s="148"/>
      <c r="T318" s="53"/>
      <c r="AT318" s="17" t="s">
        <v>185</v>
      </c>
      <c r="AU318" s="17" t="s">
        <v>80</v>
      </c>
    </row>
    <row r="319" spans="2:65" s="11" customFormat="1" ht="25.9" customHeight="1">
      <c r="B319" s="119"/>
      <c r="D319" s="120" t="s">
        <v>71</v>
      </c>
      <c r="E319" s="121" t="s">
        <v>1232</v>
      </c>
      <c r="F319" s="121" t="s">
        <v>1233</v>
      </c>
      <c r="I319" s="122"/>
      <c r="J319" s="123">
        <f>BK319</f>
        <v>0</v>
      </c>
      <c r="L319" s="119"/>
      <c r="M319" s="124"/>
      <c r="P319" s="125">
        <f>SUM(P320:P338)</f>
        <v>0</v>
      </c>
      <c r="R319" s="125">
        <f>SUM(R320:R338)</f>
        <v>0</v>
      </c>
      <c r="T319" s="126">
        <f>SUM(T320:T338)</f>
        <v>0</v>
      </c>
      <c r="AR319" s="120" t="s">
        <v>80</v>
      </c>
      <c r="AT319" s="127" t="s">
        <v>71</v>
      </c>
      <c r="AU319" s="127" t="s">
        <v>72</v>
      </c>
      <c r="AY319" s="120" t="s">
        <v>144</v>
      </c>
      <c r="BK319" s="128">
        <f>SUM(BK320:BK338)</f>
        <v>0</v>
      </c>
    </row>
    <row r="320" spans="2:65" s="1" customFormat="1" ht="16.5" customHeight="1">
      <c r="B320" s="131"/>
      <c r="C320" s="132" t="s">
        <v>637</v>
      </c>
      <c r="D320" s="132" t="s">
        <v>147</v>
      </c>
      <c r="E320" s="133" t="s">
        <v>1234</v>
      </c>
      <c r="F320" s="134" t="s">
        <v>1235</v>
      </c>
      <c r="G320" s="135" t="s">
        <v>664</v>
      </c>
      <c r="H320" s="136">
        <v>9</v>
      </c>
      <c r="I320" s="137"/>
      <c r="J320" s="138">
        <f>ROUND(I320*H320,2)</f>
        <v>0</v>
      </c>
      <c r="K320" s="134" t="s">
        <v>3</v>
      </c>
      <c r="L320" s="32"/>
      <c r="M320" s="139" t="s">
        <v>3</v>
      </c>
      <c r="N320" s="140" t="s">
        <v>43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302</v>
      </c>
      <c r="AT320" s="143" t="s">
        <v>147</v>
      </c>
      <c r="AU320" s="143" t="s">
        <v>80</v>
      </c>
      <c r="AY320" s="17" t="s">
        <v>144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80</v>
      </c>
      <c r="BK320" s="144">
        <f>ROUND(I320*H320,2)</f>
        <v>0</v>
      </c>
      <c r="BL320" s="17" t="s">
        <v>302</v>
      </c>
      <c r="BM320" s="143" t="s">
        <v>1236</v>
      </c>
    </row>
    <row r="321" spans="2:65" s="1" customFormat="1" ht="62.65" customHeight="1">
      <c r="B321" s="131"/>
      <c r="C321" s="161" t="s">
        <v>643</v>
      </c>
      <c r="D321" s="161" t="s">
        <v>275</v>
      </c>
      <c r="E321" s="162" t="s">
        <v>1237</v>
      </c>
      <c r="F321" s="163" t="s">
        <v>1238</v>
      </c>
      <c r="G321" s="164" t="s">
        <v>664</v>
      </c>
      <c r="H321" s="165">
        <v>9</v>
      </c>
      <c r="I321" s="166"/>
      <c r="J321" s="167">
        <f>ROUND(I321*H321,2)</f>
        <v>0</v>
      </c>
      <c r="K321" s="163" t="s">
        <v>3</v>
      </c>
      <c r="L321" s="168"/>
      <c r="M321" s="169" t="s">
        <v>3</v>
      </c>
      <c r="N321" s="17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388</v>
      </c>
      <c r="AT321" s="143" t="s">
        <v>275</v>
      </c>
      <c r="AU321" s="143" t="s">
        <v>80</v>
      </c>
      <c r="AY321" s="17" t="s">
        <v>144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80</v>
      </c>
      <c r="BK321" s="144">
        <f>ROUND(I321*H321,2)</f>
        <v>0</v>
      </c>
      <c r="BL321" s="17" t="s">
        <v>302</v>
      </c>
      <c r="BM321" s="143" t="s">
        <v>1239</v>
      </c>
    </row>
    <row r="322" spans="2:65" s="12" customFormat="1">
      <c r="B322" s="154"/>
      <c r="D322" s="149" t="s">
        <v>218</v>
      </c>
      <c r="E322" s="155" t="s">
        <v>3</v>
      </c>
      <c r="F322" s="156" t="s">
        <v>1240</v>
      </c>
      <c r="H322" s="157">
        <v>9</v>
      </c>
      <c r="I322" s="158"/>
      <c r="L322" s="154"/>
      <c r="M322" s="159"/>
      <c r="T322" s="160"/>
      <c r="AT322" s="155" t="s">
        <v>218</v>
      </c>
      <c r="AU322" s="155" t="s">
        <v>80</v>
      </c>
      <c r="AV322" s="12" t="s">
        <v>82</v>
      </c>
      <c r="AW322" s="12" t="s">
        <v>34</v>
      </c>
      <c r="AX322" s="12" t="s">
        <v>72</v>
      </c>
      <c r="AY322" s="155" t="s">
        <v>144</v>
      </c>
    </row>
    <row r="323" spans="2:65" s="13" customFormat="1">
      <c r="B323" s="171"/>
      <c r="D323" s="149" t="s">
        <v>218</v>
      </c>
      <c r="E323" s="172" t="s">
        <v>3</v>
      </c>
      <c r="F323" s="173" t="s">
        <v>332</v>
      </c>
      <c r="H323" s="174">
        <v>9</v>
      </c>
      <c r="I323" s="175"/>
      <c r="L323" s="171"/>
      <c r="M323" s="176"/>
      <c r="T323" s="177"/>
      <c r="AT323" s="172" t="s">
        <v>218</v>
      </c>
      <c r="AU323" s="172" t="s">
        <v>80</v>
      </c>
      <c r="AV323" s="13" t="s">
        <v>165</v>
      </c>
      <c r="AW323" s="13" t="s">
        <v>34</v>
      </c>
      <c r="AX323" s="13" t="s">
        <v>80</v>
      </c>
      <c r="AY323" s="172" t="s">
        <v>144</v>
      </c>
    </row>
    <row r="324" spans="2:65" s="1" customFormat="1" ht="55.5" customHeight="1">
      <c r="B324" s="131"/>
      <c r="C324" s="132" t="s">
        <v>647</v>
      </c>
      <c r="D324" s="132" t="s">
        <v>147</v>
      </c>
      <c r="E324" s="133" t="s">
        <v>1241</v>
      </c>
      <c r="F324" s="134" t="s">
        <v>1242</v>
      </c>
      <c r="G324" s="135" t="s">
        <v>327</v>
      </c>
      <c r="H324" s="136">
        <v>75</v>
      </c>
      <c r="I324" s="137"/>
      <c r="J324" s="138">
        <f>ROUND(I324*H324,2)</f>
        <v>0</v>
      </c>
      <c r="K324" s="134" t="s">
        <v>3</v>
      </c>
      <c r="L324" s="32"/>
      <c r="M324" s="139" t="s">
        <v>3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302</v>
      </c>
      <c r="AT324" s="143" t="s">
        <v>147</v>
      </c>
      <c r="AU324" s="143" t="s">
        <v>80</v>
      </c>
      <c r="AY324" s="17" t="s">
        <v>144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80</v>
      </c>
      <c r="BK324" s="144">
        <f>ROUND(I324*H324,2)</f>
        <v>0</v>
      </c>
      <c r="BL324" s="17" t="s">
        <v>302</v>
      </c>
      <c r="BM324" s="143" t="s">
        <v>1243</v>
      </c>
    </row>
    <row r="325" spans="2:65" s="1" customFormat="1" ht="16.5" customHeight="1">
      <c r="B325" s="131"/>
      <c r="C325" s="161" t="s">
        <v>652</v>
      </c>
      <c r="D325" s="161" t="s">
        <v>275</v>
      </c>
      <c r="E325" s="162" t="s">
        <v>1244</v>
      </c>
      <c r="F325" s="163" t="s">
        <v>1245</v>
      </c>
      <c r="G325" s="164" t="s">
        <v>327</v>
      </c>
      <c r="H325" s="165">
        <v>75</v>
      </c>
      <c r="I325" s="166"/>
      <c r="J325" s="167">
        <f>ROUND(I325*H325,2)</f>
        <v>0</v>
      </c>
      <c r="K325" s="163" t="s">
        <v>3</v>
      </c>
      <c r="L325" s="168"/>
      <c r="M325" s="169" t="s">
        <v>3</v>
      </c>
      <c r="N325" s="170" t="s">
        <v>43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388</v>
      </c>
      <c r="AT325" s="143" t="s">
        <v>275</v>
      </c>
      <c r="AU325" s="143" t="s">
        <v>80</v>
      </c>
      <c r="AY325" s="17" t="s">
        <v>144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80</v>
      </c>
      <c r="BK325" s="144">
        <f>ROUND(I325*H325,2)</f>
        <v>0</v>
      </c>
      <c r="BL325" s="17" t="s">
        <v>302</v>
      </c>
      <c r="BM325" s="143" t="s">
        <v>1246</v>
      </c>
    </row>
    <row r="326" spans="2:65" s="12" customFormat="1">
      <c r="B326" s="154"/>
      <c r="D326" s="149" t="s">
        <v>218</v>
      </c>
      <c r="E326" s="155" t="s">
        <v>3</v>
      </c>
      <c r="F326" s="156" t="s">
        <v>1247</v>
      </c>
      <c r="H326" s="157">
        <v>75</v>
      </c>
      <c r="I326" s="158"/>
      <c r="L326" s="154"/>
      <c r="M326" s="159"/>
      <c r="T326" s="160"/>
      <c r="AT326" s="155" t="s">
        <v>218</v>
      </c>
      <c r="AU326" s="155" t="s">
        <v>80</v>
      </c>
      <c r="AV326" s="12" t="s">
        <v>82</v>
      </c>
      <c r="AW326" s="12" t="s">
        <v>34</v>
      </c>
      <c r="AX326" s="12" t="s">
        <v>72</v>
      </c>
      <c r="AY326" s="155" t="s">
        <v>144</v>
      </c>
    </row>
    <row r="327" spans="2:65" s="13" customFormat="1">
      <c r="B327" s="171"/>
      <c r="D327" s="149" t="s">
        <v>218</v>
      </c>
      <c r="E327" s="172" t="s">
        <v>3</v>
      </c>
      <c r="F327" s="173" t="s">
        <v>332</v>
      </c>
      <c r="H327" s="174">
        <v>75</v>
      </c>
      <c r="I327" s="175"/>
      <c r="L327" s="171"/>
      <c r="M327" s="176"/>
      <c r="T327" s="177"/>
      <c r="AT327" s="172" t="s">
        <v>218</v>
      </c>
      <c r="AU327" s="172" t="s">
        <v>80</v>
      </c>
      <c r="AV327" s="13" t="s">
        <v>165</v>
      </c>
      <c r="AW327" s="13" t="s">
        <v>34</v>
      </c>
      <c r="AX327" s="13" t="s">
        <v>80</v>
      </c>
      <c r="AY327" s="172" t="s">
        <v>144</v>
      </c>
    </row>
    <row r="328" spans="2:65" s="1" customFormat="1" ht="16.5" customHeight="1">
      <c r="B328" s="131"/>
      <c r="C328" s="132" t="s">
        <v>656</v>
      </c>
      <c r="D328" s="132" t="s">
        <v>147</v>
      </c>
      <c r="E328" s="133" t="s">
        <v>1248</v>
      </c>
      <c r="F328" s="134" t="s">
        <v>1249</v>
      </c>
      <c r="G328" s="135" t="s">
        <v>664</v>
      </c>
      <c r="H328" s="136">
        <v>50</v>
      </c>
      <c r="I328" s="137"/>
      <c r="J328" s="138">
        <f>ROUND(I328*H328,2)</f>
        <v>0</v>
      </c>
      <c r="K328" s="134" t="s">
        <v>3</v>
      </c>
      <c r="L328" s="32"/>
      <c r="M328" s="139" t="s">
        <v>3</v>
      </c>
      <c r="N328" s="140" t="s">
        <v>43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302</v>
      </c>
      <c r="AT328" s="143" t="s">
        <v>147</v>
      </c>
      <c r="AU328" s="143" t="s">
        <v>80</v>
      </c>
      <c r="AY328" s="17" t="s">
        <v>144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80</v>
      </c>
      <c r="BK328" s="144">
        <f>ROUND(I328*H328,2)</f>
        <v>0</v>
      </c>
      <c r="BL328" s="17" t="s">
        <v>302</v>
      </c>
      <c r="BM328" s="143" t="s">
        <v>1250</v>
      </c>
    </row>
    <row r="329" spans="2:65" s="1" customFormat="1" ht="24.2" customHeight="1">
      <c r="B329" s="131"/>
      <c r="C329" s="161" t="s">
        <v>658</v>
      </c>
      <c r="D329" s="161" t="s">
        <v>275</v>
      </c>
      <c r="E329" s="162" t="s">
        <v>1251</v>
      </c>
      <c r="F329" s="163" t="s">
        <v>1252</v>
      </c>
      <c r="G329" s="164" t="s">
        <v>664</v>
      </c>
      <c r="H329" s="165">
        <v>50</v>
      </c>
      <c r="I329" s="166"/>
      <c r="J329" s="167">
        <f>ROUND(I329*H329,2)</f>
        <v>0</v>
      </c>
      <c r="K329" s="163" t="s">
        <v>3</v>
      </c>
      <c r="L329" s="168"/>
      <c r="M329" s="169" t="s">
        <v>3</v>
      </c>
      <c r="N329" s="170" t="s">
        <v>43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388</v>
      </c>
      <c r="AT329" s="143" t="s">
        <v>275</v>
      </c>
      <c r="AU329" s="143" t="s">
        <v>80</v>
      </c>
      <c r="AY329" s="17" t="s">
        <v>144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80</v>
      </c>
      <c r="BK329" s="144">
        <f>ROUND(I329*H329,2)</f>
        <v>0</v>
      </c>
      <c r="BL329" s="17" t="s">
        <v>302</v>
      </c>
      <c r="BM329" s="143" t="s">
        <v>1253</v>
      </c>
    </row>
    <row r="330" spans="2:65" s="12" customFormat="1">
      <c r="B330" s="154"/>
      <c r="D330" s="149" t="s">
        <v>218</v>
      </c>
      <c r="E330" s="155" t="s">
        <v>3</v>
      </c>
      <c r="F330" s="156" t="s">
        <v>1254</v>
      </c>
      <c r="H330" s="157">
        <v>50</v>
      </c>
      <c r="I330" s="158"/>
      <c r="L330" s="154"/>
      <c r="M330" s="159"/>
      <c r="T330" s="160"/>
      <c r="AT330" s="155" t="s">
        <v>218</v>
      </c>
      <c r="AU330" s="155" t="s">
        <v>80</v>
      </c>
      <c r="AV330" s="12" t="s">
        <v>82</v>
      </c>
      <c r="AW330" s="12" t="s">
        <v>34</v>
      </c>
      <c r="AX330" s="12" t="s">
        <v>72</v>
      </c>
      <c r="AY330" s="155" t="s">
        <v>144</v>
      </c>
    </row>
    <row r="331" spans="2:65" s="13" customFormat="1">
      <c r="B331" s="171"/>
      <c r="D331" s="149" t="s">
        <v>218</v>
      </c>
      <c r="E331" s="172" t="s">
        <v>3</v>
      </c>
      <c r="F331" s="173" t="s">
        <v>332</v>
      </c>
      <c r="H331" s="174">
        <v>50</v>
      </c>
      <c r="I331" s="175"/>
      <c r="L331" s="171"/>
      <c r="M331" s="176"/>
      <c r="T331" s="177"/>
      <c r="AT331" s="172" t="s">
        <v>218</v>
      </c>
      <c r="AU331" s="172" t="s">
        <v>80</v>
      </c>
      <c r="AV331" s="13" t="s">
        <v>165</v>
      </c>
      <c r="AW331" s="13" t="s">
        <v>34</v>
      </c>
      <c r="AX331" s="13" t="s">
        <v>80</v>
      </c>
      <c r="AY331" s="172" t="s">
        <v>144</v>
      </c>
    </row>
    <row r="332" spans="2:65" s="1" customFormat="1" ht="24.2" customHeight="1">
      <c r="B332" s="131"/>
      <c r="C332" s="161" t="s">
        <v>662</v>
      </c>
      <c r="D332" s="161" t="s">
        <v>275</v>
      </c>
      <c r="E332" s="162" t="s">
        <v>1255</v>
      </c>
      <c r="F332" s="163" t="s">
        <v>1256</v>
      </c>
      <c r="G332" s="164" t="s">
        <v>664</v>
      </c>
      <c r="H332" s="165">
        <v>50</v>
      </c>
      <c r="I332" s="166"/>
      <c r="J332" s="167">
        <f>ROUND(I332*H332,2)</f>
        <v>0</v>
      </c>
      <c r="K332" s="163" t="s">
        <v>3</v>
      </c>
      <c r="L332" s="168"/>
      <c r="M332" s="169" t="s">
        <v>3</v>
      </c>
      <c r="N332" s="170" t="s">
        <v>43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388</v>
      </c>
      <c r="AT332" s="143" t="s">
        <v>275</v>
      </c>
      <c r="AU332" s="143" t="s">
        <v>80</v>
      </c>
      <c r="AY332" s="17" t="s">
        <v>144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80</v>
      </c>
      <c r="BK332" s="144">
        <f>ROUND(I332*H332,2)</f>
        <v>0</v>
      </c>
      <c r="BL332" s="17" t="s">
        <v>302</v>
      </c>
      <c r="BM332" s="143" t="s">
        <v>1257</v>
      </c>
    </row>
    <row r="333" spans="2:65" s="12" customFormat="1">
      <c r="B333" s="154"/>
      <c r="D333" s="149" t="s">
        <v>218</v>
      </c>
      <c r="E333" s="155" t="s">
        <v>3</v>
      </c>
      <c r="F333" s="156" t="s">
        <v>1254</v>
      </c>
      <c r="H333" s="157">
        <v>50</v>
      </c>
      <c r="I333" s="158"/>
      <c r="L333" s="154"/>
      <c r="M333" s="159"/>
      <c r="T333" s="160"/>
      <c r="AT333" s="155" t="s">
        <v>218</v>
      </c>
      <c r="AU333" s="155" t="s">
        <v>80</v>
      </c>
      <c r="AV333" s="12" t="s">
        <v>82</v>
      </c>
      <c r="AW333" s="12" t="s">
        <v>34</v>
      </c>
      <c r="AX333" s="12" t="s">
        <v>72</v>
      </c>
      <c r="AY333" s="155" t="s">
        <v>144</v>
      </c>
    </row>
    <row r="334" spans="2:65" s="13" customFormat="1">
      <c r="B334" s="171"/>
      <c r="D334" s="149" t="s">
        <v>218</v>
      </c>
      <c r="E334" s="172" t="s">
        <v>3</v>
      </c>
      <c r="F334" s="173" t="s">
        <v>332</v>
      </c>
      <c r="H334" s="174">
        <v>50</v>
      </c>
      <c r="I334" s="175"/>
      <c r="L334" s="171"/>
      <c r="M334" s="176"/>
      <c r="T334" s="177"/>
      <c r="AT334" s="172" t="s">
        <v>218</v>
      </c>
      <c r="AU334" s="172" t="s">
        <v>80</v>
      </c>
      <c r="AV334" s="13" t="s">
        <v>165</v>
      </c>
      <c r="AW334" s="13" t="s">
        <v>34</v>
      </c>
      <c r="AX334" s="13" t="s">
        <v>80</v>
      </c>
      <c r="AY334" s="172" t="s">
        <v>144</v>
      </c>
    </row>
    <row r="335" spans="2:65" s="1" customFormat="1" ht="24.2" customHeight="1">
      <c r="B335" s="131"/>
      <c r="C335" s="132" t="s">
        <v>666</v>
      </c>
      <c r="D335" s="132" t="s">
        <v>147</v>
      </c>
      <c r="E335" s="133" t="s">
        <v>1258</v>
      </c>
      <c r="F335" s="134" t="s">
        <v>1259</v>
      </c>
      <c r="G335" s="135" t="s">
        <v>664</v>
      </c>
      <c r="H335" s="136">
        <v>50</v>
      </c>
      <c r="I335" s="137"/>
      <c r="J335" s="138">
        <f>ROUND(I335*H335,2)</f>
        <v>0</v>
      </c>
      <c r="K335" s="134" t="s">
        <v>3</v>
      </c>
      <c r="L335" s="32"/>
      <c r="M335" s="139" t="s">
        <v>3</v>
      </c>
      <c r="N335" s="140" t="s">
        <v>43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302</v>
      </c>
      <c r="AT335" s="143" t="s">
        <v>147</v>
      </c>
      <c r="AU335" s="143" t="s">
        <v>80</v>
      </c>
      <c r="AY335" s="17" t="s">
        <v>144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80</v>
      </c>
      <c r="BK335" s="144">
        <f>ROUND(I335*H335,2)</f>
        <v>0</v>
      </c>
      <c r="BL335" s="17" t="s">
        <v>302</v>
      </c>
      <c r="BM335" s="143" t="s">
        <v>1260</v>
      </c>
    </row>
    <row r="336" spans="2:65" s="1" customFormat="1" ht="44.25" customHeight="1">
      <c r="B336" s="131"/>
      <c r="C336" s="161" t="s">
        <v>671</v>
      </c>
      <c r="D336" s="161" t="s">
        <v>275</v>
      </c>
      <c r="E336" s="162" t="s">
        <v>1261</v>
      </c>
      <c r="F336" s="163" t="s">
        <v>1262</v>
      </c>
      <c r="G336" s="164" t="s">
        <v>664</v>
      </c>
      <c r="H336" s="165">
        <v>50</v>
      </c>
      <c r="I336" s="166"/>
      <c r="J336" s="167">
        <f>ROUND(I336*H336,2)</f>
        <v>0</v>
      </c>
      <c r="K336" s="163" t="s">
        <v>3</v>
      </c>
      <c r="L336" s="168"/>
      <c r="M336" s="169" t="s">
        <v>3</v>
      </c>
      <c r="N336" s="170" t="s">
        <v>43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388</v>
      </c>
      <c r="AT336" s="143" t="s">
        <v>275</v>
      </c>
      <c r="AU336" s="143" t="s">
        <v>80</v>
      </c>
      <c r="AY336" s="17" t="s">
        <v>144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80</v>
      </c>
      <c r="BK336" s="144">
        <f>ROUND(I336*H336,2)</f>
        <v>0</v>
      </c>
      <c r="BL336" s="17" t="s">
        <v>302</v>
      </c>
      <c r="BM336" s="143" t="s">
        <v>1263</v>
      </c>
    </row>
    <row r="337" spans="2:65" s="12" customFormat="1">
      <c r="B337" s="154"/>
      <c r="D337" s="149" t="s">
        <v>218</v>
      </c>
      <c r="E337" s="155" t="s">
        <v>3</v>
      </c>
      <c r="F337" s="156" t="s">
        <v>1254</v>
      </c>
      <c r="H337" s="157">
        <v>50</v>
      </c>
      <c r="I337" s="158"/>
      <c r="L337" s="154"/>
      <c r="M337" s="159"/>
      <c r="T337" s="160"/>
      <c r="AT337" s="155" t="s">
        <v>218</v>
      </c>
      <c r="AU337" s="155" t="s">
        <v>80</v>
      </c>
      <c r="AV337" s="12" t="s">
        <v>82</v>
      </c>
      <c r="AW337" s="12" t="s">
        <v>34</v>
      </c>
      <c r="AX337" s="12" t="s">
        <v>72</v>
      </c>
      <c r="AY337" s="155" t="s">
        <v>144</v>
      </c>
    </row>
    <row r="338" spans="2:65" s="13" customFormat="1">
      <c r="B338" s="171"/>
      <c r="D338" s="149" t="s">
        <v>218</v>
      </c>
      <c r="E338" s="172" t="s">
        <v>3</v>
      </c>
      <c r="F338" s="173" t="s">
        <v>332</v>
      </c>
      <c r="H338" s="174">
        <v>50</v>
      </c>
      <c r="I338" s="175"/>
      <c r="L338" s="171"/>
      <c r="M338" s="176"/>
      <c r="T338" s="177"/>
      <c r="AT338" s="172" t="s">
        <v>218</v>
      </c>
      <c r="AU338" s="172" t="s">
        <v>80</v>
      </c>
      <c r="AV338" s="13" t="s">
        <v>165</v>
      </c>
      <c r="AW338" s="13" t="s">
        <v>34</v>
      </c>
      <c r="AX338" s="13" t="s">
        <v>80</v>
      </c>
      <c r="AY338" s="172" t="s">
        <v>144</v>
      </c>
    </row>
    <row r="339" spans="2:65" s="11" customFormat="1" ht="25.9" customHeight="1">
      <c r="B339" s="119"/>
      <c r="D339" s="120" t="s">
        <v>71</v>
      </c>
      <c r="E339" s="121" t="s">
        <v>1264</v>
      </c>
      <c r="F339" s="121" t="s">
        <v>1265</v>
      </c>
      <c r="I339" s="122"/>
      <c r="J339" s="123">
        <f>BK339</f>
        <v>0</v>
      </c>
      <c r="L339" s="119"/>
      <c r="M339" s="124"/>
      <c r="P339" s="125">
        <f>SUM(P340:P408)</f>
        <v>0</v>
      </c>
      <c r="R339" s="125">
        <f>SUM(R340:R408)</f>
        <v>0</v>
      </c>
      <c r="T339" s="126">
        <f>SUM(T340:T408)</f>
        <v>0</v>
      </c>
      <c r="AR339" s="120" t="s">
        <v>80</v>
      </c>
      <c r="AT339" s="127" t="s">
        <v>71</v>
      </c>
      <c r="AU339" s="127" t="s">
        <v>72</v>
      </c>
      <c r="AY339" s="120" t="s">
        <v>144</v>
      </c>
      <c r="BK339" s="128">
        <f>SUM(BK340:BK408)</f>
        <v>0</v>
      </c>
    </row>
    <row r="340" spans="2:65" s="1" customFormat="1" ht="24.2" customHeight="1">
      <c r="B340" s="131"/>
      <c r="C340" s="132" t="s">
        <v>675</v>
      </c>
      <c r="D340" s="132" t="s">
        <v>147</v>
      </c>
      <c r="E340" s="133" t="s">
        <v>1266</v>
      </c>
      <c r="F340" s="134" t="s">
        <v>1267</v>
      </c>
      <c r="G340" s="135" t="s">
        <v>327</v>
      </c>
      <c r="H340" s="136">
        <v>120</v>
      </c>
      <c r="I340" s="137"/>
      <c r="J340" s="138">
        <f>ROUND(I340*H340,2)</f>
        <v>0</v>
      </c>
      <c r="K340" s="134" t="s">
        <v>183</v>
      </c>
      <c r="L340" s="32"/>
      <c r="M340" s="139" t="s">
        <v>3</v>
      </c>
      <c r="N340" s="140" t="s">
        <v>43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302</v>
      </c>
      <c r="AT340" s="143" t="s">
        <v>147</v>
      </c>
      <c r="AU340" s="143" t="s">
        <v>80</v>
      </c>
      <c r="AY340" s="17" t="s">
        <v>144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80</v>
      </c>
      <c r="BK340" s="144">
        <f>ROUND(I340*H340,2)</f>
        <v>0</v>
      </c>
      <c r="BL340" s="17" t="s">
        <v>302</v>
      </c>
      <c r="BM340" s="143" t="s">
        <v>1268</v>
      </c>
    </row>
    <row r="341" spans="2:65" s="1" customFormat="1">
      <c r="B341" s="32"/>
      <c r="D341" s="145" t="s">
        <v>185</v>
      </c>
      <c r="F341" s="146" t="s">
        <v>1269</v>
      </c>
      <c r="I341" s="147"/>
      <c r="L341" s="32"/>
      <c r="M341" s="148"/>
      <c r="T341" s="53"/>
      <c r="AT341" s="17" t="s">
        <v>185</v>
      </c>
      <c r="AU341" s="17" t="s">
        <v>80</v>
      </c>
    </row>
    <row r="342" spans="2:65" s="1" customFormat="1" ht="33" customHeight="1">
      <c r="B342" s="131"/>
      <c r="C342" s="132" t="s">
        <v>679</v>
      </c>
      <c r="D342" s="132" t="s">
        <v>147</v>
      </c>
      <c r="E342" s="133" t="s">
        <v>1270</v>
      </c>
      <c r="F342" s="134" t="s">
        <v>1271</v>
      </c>
      <c r="G342" s="135" t="s">
        <v>327</v>
      </c>
      <c r="H342" s="136">
        <v>120</v>
      </c>
      <c r="I342" s="137"/>
      <c r="J342" s="138">
        <f>ROUND(I342*H342,2)</f>
        <v>0</v>
      </c>
      <c r="K342" s="134" t="s">
        <v>183</v>
      </c>
      <c r="L342" s="32"/>
      <c r="M342" s="139" t="s">
        <v>3</v>
      </c>
      <c r="N342" s="140" t="s">
        <v>43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302</v>
      </c>
      <c r="AT342" s="143" t="s">
        <v>147</v>
      </c>
      <c r="AU342" s="143" t="s">
        <v>80</v>
      </c>
      <c r="AY342" s="17" t="s">
        <v>144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80</v>
      </c>
      <c r="BK342" s="144">
        <f>ROUND(I342*H342,2)</f>
        <v>0</v>
      </c>
      <c r="BL342" s="17" t="s">
        <v>302</v>
      </c>
      <c r="BM342" s="143" t="s">
        <v>1272</v>
      </c>
    </row>
    <row r="343" spans="2:65" s="1" customFormat="1">
      <c r="B343" s="32"/>
      <c r="D343" s="145" t="s">
        <v>185</v>
      </c>
      <c r="F343" s="146" t="s">
        <v>1273</v>
      </c>
      <c r="I343" s="147"/>
      <c r="L343" s="32"/>
      <c r="M343" s="148"/>
      <c r="T343" s="53"/>
      <c r="AT343" s="17" t="s">
        <v>185</v>
      </c>
      <c r="AU343" s="17" t="s">
        <v>80</v>
      </c>
    </row>
    <row r="344" spans="2:65" s="1" customFormat="1" ht="37.9" customHeight="1">
      <c r="B344" s="131"/>
      <c r="C344" s="161" t="s">
        <v>683</v>
      </c>
      <c r="D344" s="161" t="s">
        <v>275</v>
      </c>
      <c r="E344" s="162" t="s">
        <v>1274</v>
      </c>
      <c r="F344" s="163" t="s">
        <v>1275</v>
      </c>
      <c r="G344" s="164" t="s">
        <v>327</v>
      </c>
      <c r="H344" s="165">
        <v>69</v>
      </c>
      <c r="I344" s="166"/>
      <c r="J344" s="167">
        <f>ROUND(I344*H344,2)</f>
        <v>0</v>
      </c>
      <c r="K344" s="163" t="s">
        <v>3</v>
      </c>
      <c r="L344" s="168"/>
      <c r="M344" s="169" t="s">
        <v>3</v>
      </c>
      <c r="N344" s="170" t="s">
        <v>43</v>
      </c>
      <c r="P344" s="141">
        <f>O344*H344</f>
        <v>0</v>
      </c>
      <c r="Q344" s="141">
        <v>0</v>
      </c>
      <c r="R344" s="141">
        <f>Q344*H344</f>
        <v>0</v>
      </c>
      <c r="S344" s="141">
        <v>0</v>
      </c>
      <c r="T344" s="142">
        <f>S344*H344</f>
        <v>0</v>
      </c>
      <c r="AR344" s="143" t="s">
        <v>388</v>
      </c>
      <c r="AT344" s="143" t="s">
        <v>275</v>
      </c>
      <c r="AU344" s="143" t="s">
        <v>80</v>
      </c>
      <c r="AY344" s="17" t="s">
        <v>144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80</v>
      </c>
      <c r="BK344" s="144">
        <f>ROUND(I344*H344,2)</f>
        <v>0</v>
      </c>
      <c r="BL344" s="17" t="s">
        <v>302</v>
      </c>
      <c r="BM344" s="143" t="s">
        <v>1276</v>
      </c>
    </row>
    <row r="345" spans="2:65" s="12" customFormat="1">
      <c r="B345" s="154"/>
      <c r="D345" s="149" t="s">
        <v>218</v>
      </c>
      <c r="E345" s="155" t="s">
        <v>3</v>
      </c>
      <c r="F345" s="156" t="s">
        <v>1277</v>
      </c>
      <c r="H345" s="157">
        <v>60</v>
      </c>
      <c r="I345" s="158"/>
      <c r="L345" s="154"/>
      <c r="M345" s="159"/>
      <c r="T345" s="160"/>
      <c r="AT345" s="155" t="s">
        <v>218</v>
      </c>
      <c r="AU345" s="155" t="s">
        <v>80</v>
      </c>
      <c r="AV345" s="12" t="s">
        <v>82</v>
      </c>
      <c r="AW345" s="12" t="s">
        <v>34</v>
      </c>
      <c r="AX345" s="12" t="s">
        <v>72</v>
      </c>
      <c r="AY345" s="155" t="s">
        <v>144</v>
      </c>
    </row>
    <row r="346" spans="2:65" s="13" customFormat="1">
      <c r="B346" s="171"/>
      <c r="D346" s="149" t="s">
        <v>218</v>
      </c>
      <c r="E346" s="172" t="s">
        <v>3</v>
      </c>
      <c r="F346" s="173" t="s">
        <v>332</v>
      </c>
      <c r="H346" s="174">
        <v>60</v>
      </c>
      <c r="I346" s="175"/>
      <c r="L346" s="171"/>
      <c r="M346" s="176"/>
      <c r="T346" s="177"/>
      <c r="AT346" s="172" t="s">
        <v>218</v>
      </c>
      <c r="AU346" s="172" t="s">
        <v>80</v>
      </c>
      <c r="AV346" s="13" t="s">
        <v>165</v>
      </c>
      <c r="AW346" s="13" t="s">
        <v>34</v>
      </c>
      <c r="AX346" s="13" t="s">
        <v>80</v>
      </c>
      <c r="AY346" s="172" t="s">
        <v>144</v>
      </c>
    </row>
    <row r="347" spans="2:65" s="12" customFormat="1">
      <c r="B347" s="154"/>
      <c r="D347" s="149" t="s">
        <v>218</v>
      </c>
      <c r="F347" s="156" t="s">
        <v>1278</v>
      </c>
      <c r="H347" s="157">
        <v>69</v>
      </c>
      <c r="I347" s="158"/>
      <c r="L347" s="154"/>
      <c r="M347" s="159"/>
      <c r="T347" s="160"/>
      <c r="AT347" s="155" t="s">
        <v>218</v>
      </c>
      <c r="AU347" s="155" t="s">
        <v>80</v>
      </c>
      <c r="AV347" s="12" t="s">
        <v>82</v>
      </c>
      <c r="AW347" s="12" t="s">
        <v>4</v>
      </c>
      <c r="AX347" s="12" t="s">
        <v>80</v>
      </c>
      <c r="AY347" s="155" t="s">
        <v>144</v>
      </c>
    </row>
    <row r="348" spans="2:65" s="1" customFormat="1" ht="24.2" customHeight="1">
      <c r="B348" s="131"/>
      <c r="C348" s="161" t="s">
        <v>686</v>
      </c>
      <c r="D348" s="161" t="s">
        <v>275</v>
      </c>
      <c r="E348" s="162" t="s">
        <v>1279</v>
      </c>
      <c r="F348" s="163" t="s">
        <v>1280</v>
      </c>
      <c r="G348" s="164" t="s">
        <v>327</v>
      </c>
      <c r="H348" s="165">
        <v>69</v>
      </c>
      <c r="I348" s="166"/>
      <c r="J348" s="167">
        <f>ROUND(I348*H348,2)</f>
        <v>0</v>
      </c>
      <c r="K348" s="163" t="s">
        <v>3</v>
      </c>
      <c r="L348" s="168"/>
      <c r="M348" s="169" t="s">
        <v>3</v>
      </c>
      <c r="N348" s="170" t="s">
        <v>43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388</v>
      </c>
      <c r="AT348" s="143" t="s">
        <v>275</v>
      </c>
      <c r="AU348" s="143" t="s">
        <v>80</v>
      </c>
      <c r="AY348" s="17" t="s">
        <v>144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80</v>
      </c>
      <c r="BK348" s="144">
        <f>ROUND(I348*H348,2)</f>
        <v>0</v>
      </c>
      <c r="BL348" s="17" t="s">
        <v>302</v>
      </c>
      <c r="BM348" s="143" t="s">
        <v>1281</v>
      </c>
    </row>
    <row r="349" spans="2:65" s="12" customFormat="1">
      <c r="B349" s="154"/>
      <c r="D349" s="149" t="s">
        <v>218</v>
      </c>
      <c r="E349" s="155" t="s">
        <v>3</v>
      </c>
      <c r="F349" s="156" t="s">
        <v>1277</v>
      </c>
      <c r="H349" s="157">
        <v>60</v>
      </c>
      <c r="I349" s="158"/>
      <c r="L349" s="154"/>
      <c r="M349" s="159"/>
      <c r="T349" s="160"/>
      <c r="AT349" s="155" t="s">
        <v>218</v>
      </c>
      <c r="AU349" s="155" t="s">
        <v>80</v>
      </c>
      <c r="AV349" s="12" t="s">
        <v>82</v>
      </c>
      <c r="AW349" s="12" t="s">
        <v>34</v>
      </c>
      <c r="AX349" s="12" t="s">
        <v>72</v>
      </c>
      <c r="AY349" s="155" t="s">
        <v>144</v>
      </c>
    </row>
    <row r="350" spans="2:65" s="13" customFormat="1">
      <c r="B350" s="171"/>
      <c r="D350" s="149" t="s">
        <v>218</v>
      </c>
      <c r="E350" s="172" t="s">
        <v>3</v>
      </c>
      <c r="F350" s="173" t="s">
        <v>332</v>
      </c>
      <c r="H350" s="174">
        <v>60</v>
      </c>
      <c r="I350" s="175"/>
      <c r="L350" s="171"/>
      <c r="M350" s="176"/>
      <c r="T350" s="177"/>
      <c r="AT350" s="172" t="s">
        <v>218</v>
      </c>
      <c r="AU350" s="172" t="s">
        <v>80</v>
      </c>
      <c r="AV350" s="13" t="s">
        <v>165</v>
      </c>
      <c r="AW350" s="13" t="s">
        <v>34</v>
      </c>
      <c r="AX350" s="13" t="s">
        <v>80</v>
      </c>
      <c r="AY350" s="172" t="s">
        <v>144</v>
      </c>
    </row>
    <row r="351" spans="2:65" s="12" customFormat="1">
      <c r="B351" s="154"/>
      <c r="D351" s="149" t="s">
        <v>218</v>
      </c>
      <c r="F351" s="156" t="s">
        <v>1278</v>
      </c>
      <c r="H351" s="157">
        <v>69</v>
      </c>
      <c r="I351" s="158"/>
      <c r="L351" s="154"/>
      <c r="M351" s="159"/>
      <c r="T351" s="160"/>
      <c r="AT351" s="155" t="s">
        <v>218</v>
      </c>
      <c r="AU351" s="155" t="s">
        <v>80</v>
      </c>
      <c r="AV351" s="12" t="s">
        <v>82</v>
      </c>
      <c r="AW351" s="12" t="s">
        <v>4</v>
      </c>
      <c r="AX351" s="12" t="s">
        <v>80</v>
      </c>
      <c r="AY351" s="155" t="s">
        <v>144</v>
      </c>
    </row>
    <row r="352" spans="2:65" s="1" customFormat="1" ht="37.9" customHeight="1">
      <c r="B352" s="131"/>
      <c r="C352" s="161" t="s">
        <v>694</v>
      </c>
      <c r="D352" s="161" t="s">
        <v>275</v>
      </c>
      <c r="E352" s="162" t="s">
        <v>1282</v>
      </c>
      <c r="F352" s="163" t="s">
        <v>1283</v>
      </c>
      <c r="G352" s="164" t="s">
        <v>327</v>
      </c>
      <c r="H352" s="165">
        <v>69</v>
      </c>
      <c r="I352" s="166"/>
      <c r="J352" s="167">
        <f>ROUND(I352*H352,2)</f>
        <v>0</v>
      </c>
      <c r="K352" s="163" t="s">
        <v>3</v>
      </c>
      <c r="L352" s="168"/>
      <c r="M352" s="169" t="s">
        <v>3</v>
      </c>
      <c r="N352" s="17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388</v>
      </c>
      <c r="AT352" s="143" t="s">
        <v>275</v>
      </c>
      <c r="AU352" s="143" t="s">
        <v>80</v>
      </c>
      <c r="AY352" s="17" t="s">
        <v>144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80</v>
      </c>
      <c r="BK352" s="144">
        <f>ROUND(I352*H352,2)</f>
        <v>0</v>
      </c>
      <c r="BL352" s="17" t="s">
        <v>302</v>
      </c>
      <c r="BM352" s="143" t="s">
        <v>1284</v>
      </c>
    </row>
    <row r="353" spans="2:65" s="12" customFormat="1">
      <c r="B353" s="154"/>
      <c r="D353" s="149" t="s">
        <v>218</v>
      </c>
      <c r="E353" s="155" t="s">
        <v>3</v>
      </c>
      <c r="F353" s="156" t="s">
        <v>1277</v>
      </c>
      <c r="H353" s="157">
        <v>60</v>
      </c>
      <c r="I353" s="158"/>
      <c r="L353" s="154"/>
      <c r="M353" s="159"/>
      <c r="T353" s="160"/>
      <c r="AT353" s="155" t="s">
        <v>218</v>
      </c>
      <c r="AU353" s="155" t="s">
        <v>80</v>
      </c>
      <c r="AV353" s="12" t="s">
        <v>82</v>
      </c>
      <c r="AW353" s="12" t="s">
        <v>34</v>
      </c>
      <c r="AX353" s="12" t="s">
        <v>72</v>
      </c>
      <c r="AY353" s="155" t="s">
        <v>144</v>
      </c>
    </row>
    <row r="354" spans="2:65" s="13" customFormat="1">
      <c r="B354" s="171"/>
      <c r="D354" s="149" t="s">
        <v>218</v>
      </c>
      <c r="E354" s="172" t="s">
        <v>3</v>
      </c>
      <c r="F354" s="173" t="s">
        <v>332</v>
      </c>
      <c r="H354" s="174">
        <v>60</v>
      </c>
      <c r="I354" s="175"/>
      <c r="L354" s="171"/>
      <c r="M354" s="176"/>
      <c r="T354" s="177"/>
      <c r="AT354" s="172" t="s">
        <v>218</v>
      </c>
      <c r="AU354" s="172" t="s">
        <v>80</v>
      </c>
      <c r="AV354" s="13" t="s">
        <v>165</v>
      </c>
      <c r="AW354" s="13" t="s">
        <v>34</v>
      </c>
      <c r="AX354" s="13" t="s">
        <v>80</v>
      </c>
      <c r="AY354" s="172" t="s">
        <v>144</v>
      </c>
    </row>
    <row r="355" spans="2:65" s="12" customFormat="1">
      <c r="B355" s="154"/>
      <c r="D355" s="149" t="s">
        <v>218</v>
      </c>
      <c r="F355" s="156" t="s">
        <v>1278</v>
      </c>
      <c r="H355" s="157">
        <v>69</v>
      </c>
      <c r="I355" s="158"/>
      <c r="L355" s="154"/>
      <c r="M355" s="159"/>
      <c r="T355" s="160"/>
      <c r="AT355" s="155" t="s">
        <v>218</v>
      </c>
      <c r="AU355" s="155" t="s">
        <v>80</v>
      </c>
      <c r="AV355" s="12" t="s">
        <v>82</v>
      </c>
      <c r="AW355" s="12" t="s">
        <v>4</v>
      </c>
      <c r="AX355" s="12" t="s">
        <v>80</v>
      </c>
      <c r="AY355" s="155" t="s">
        <v>144</v>
      </c>
    </row>
    <row r="356" spans="2:65" s="1" customFormat="1" ht="24.2" customHeight="1">
      <c r="B356" s="131"/>
      <c r="C356" s="161" t="s">
        <v>700</v>
      </c>
      <c r="D356" s="161" t="s">
        <v>275</v>
      </c>
      <c r="E356" s="162" t="s">
        <v>1285</v>
      </c>
      <c r="F356" s="163" t="s">
        <v>1286</v>
      </c>
      <c r="G356" s="164" t="s">
        <v>327</v>
      </c>
      <c r="H356" s="165">
        <v>69</v>
      </c>
      <c r="I356" s="166"/>
      <c r="J356" s="167">
        <f>ROUND(I356*H356,2)</f>
        <v>0</v>
      </c>
      <c r="K356" s="163" t="s">
        <v>3</v>
      </c>
      <c r="L356" s="168"/>
      <c r="M356" s="169" t="s">
        <v>3</v>
      </c>
      <c r="N356" s="17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388</v>
      </c>
      <c r="AT356" s="143" t="s">
        <v>275</v>
      </c>
      <c r="AU356" s="143" t="s">
        <v>80</v>
      </c>
      <c r="AY356" s="17" t="s">
        <v>144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80</v>
      </c>
      <c r="BK356" s="144">
        <f>ROUND(I356*H356,2)</f>
        <v>0</v>
      </c>
      <c r="BL356" s="17" t="s">
        <v>302</v>
      </c>
      <c r="BM356" s="143" t="s">
        <v>1287</v>
      </c>
    </row>
    <row r="357" spans="2:65" s="12" customFormat="1">
      <c r="B357" s="154"/>
      <c r="D357" s="149" t="s">
        <v>218</v>
      </c>
      <c r="E357" s="155" t="s">
        <v>3</v>
      </c>
      <c r="F357" s="156" t="s">
        <v>1277</v>
      </c>
      <c r="H357" s="157">
        <v>60</v>
      </c>
      <c r="I357" s="158"/>
      <c r="L357" s="154"/>
      <c r="M357" s="159"/>
      <c r="T357" s="160"/>
      <c r="AT357" s="155" t="s">
        <v>218</v>
      </c>
      <c r="AU357" s="155" t="s">
        <v>80</v>
      </c>
      <c r="AV357" s="12" t="s">
        <v>82</v>
      </c>
      <c r="AW357" s="12" t="s">
        <v>34</v>
      </c>
      <c r="AX357" s="12" t="s">
        <v>72</v>
      </c>
      <c r="AY357" s="155" t="s">
        <v>144</v>
      </c>
    </row>
    <row r="358" spans="2:65" s="13" customFormat="1">
      <c r="B358" s="171"/>
      <c r="D358" s="149" t="s">
        <v>218</v>
      </c>
      <c r="E358" s="172" t="s">
        <v>3</v>
      </c>
      <c r="F358" s="173" t="s">
        <v>332</v>
      </c>
      <c r="H358" s="174">
        <v>60</v>
      </c>
      <c r="I358" s="175"/>
      <c r="L358" s="171"/>
      <c r="M358" s="176"/>
      <c r="T358" s="177"/>
      <c r="AT358" s="172" t="s">
        <v>218</v>
      </c>
      <c r="AU358" s="172" t="s">
        <v>80</v>
      </c>
      <c r="AV358" s="13" t="s">
        <v>165</v>
      </c>
      <c r="AW358" s="13" t="s">
        <v>34</v>
      </c>
      <c r="AX358" s="13" t="s">
        <v>80</v>
      </c>
      <c r="AY358" s="172" t="s">
        <v>144</v>
      </c>
    </row>
    <row r="359" spans="2:65" s="12" customFormat="1">
      <c r="B359" s="154"/>
      <c r="D359" s="149" t="s">
        <v>218</v>
      </c>
      <c r="F359" s="156" t="s">
        <v>1278</v>
      </c>
      <c r="H359" s="157">
        <v>69</v>
      </c>
      <c r="I359" s="158"/>
      <c r="L359" s="154"/>
      <c r="M359" s="159"/>
      <c r="T359" s="160"/>
      <c r="AT359" s="155" t="s">
        <v>218</v>
      </c>
      <c r="AU359" s="155" t="s">
        <v>80</v>
      </c>
      <c r="AV359" s="12" t="s">
        <v>82</v>
      </c>
      <c r="AW359" s="12" t="s">
        <v>4</v>
      </c>
      <c r="AX359" s="12" t="s">
        <v>80</v>
      </c>
      <c r="AY359" s="155" t="s">
        <v>144</v>
      </c>
    </row>
    <row r="360" spans="2:65" s="1" customFormat="1" ht="16.5" customHeight="1">
      <c r="B360" s="131"/>
      <c r="C360" s="132" t="s">
        <v>705</v>
      </c>
      <c r="D360" s="132" t="s">
        <v>147</v>
      </c>
      <c r="E360" s="133" t="s">
        <v>1122</v>
      </c>
      <c r="F360" s="134" t="s">
        <v>1123</v>
      </c>
      <c r="G360" s="135" t="s">
        <v>664</v>
      </c>
      <c r="H360" s="136">
        <v>320</v>
      </c>
      <c r="I360" s="137"/>
      <c r="J360" s="138">
        <f>ROUND(I360*H360,2)</f>
        <v>0</v>
      </c>
      <c r="K360" s="134" t="s">
        <v>952</v>
      </c>
      <c r="L360" s="32"/>
      <c r="M360" s="139" t="s">
        <v>3</v>
      </c>
      <c r="N360" s="140" t="s">
        <v>43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302</v>
      </c>
      <c r="AT360" s="143" t="s">
        <v>147</v>
      </c>
      <c r="AU360" s="143" t="s">
        <v>80</v>
      </c>
      <c r="AY360" s="17" t="s">
        <v>144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80</v>
      </c>
      <c r="BK360" s="144">
        <f>ROUND(I360*H360,2)</f>
        <v>0</v>
      </c>
      <c r="BL360" s="17" t="s">
        <v>302</v>
      </c>
      <c r="BM360" s="143" t="s">
        <v>1288</v>
      </c>
    </row>
    <row r="361" spans="2:65" s="1" customFormat="1">
      <c r="B361" s="32"/>
      <c r="D361" s="145" t="s">
        <v>185</v>
      </c>
      <c r="F361" s="146" t="s">
        <v>1124</v>
      </c>
      <c r="I361" s="147"/>
      <c r="L361" s="32"/>
      <c r="M361" s="148"/>
      <c r="T361" s="53"/>
      <c r="AT361" s="17" t="s">
        <v>185</v>
      </c>
      <c r="AU361" s="17" t="s">
        <v>80</v>
      </c>
    </row>
    <row r="362" spans="2:65" s="1" customFormat="1" ht="24.2" customHeight="1">
      <c r="B362" s="131"/>
      <c r="C362" s="161" t="s">
        <v>710</v>
      </c>
      <c r="D362" s="161" t="s">
        <v>275</v>
      </c>
      <c r="E362" s="162" t="s">
        <v>1125</v>
      </c>
      <c r="F362" s="163" t="s">
        <v>1126</v>
      </c>
      <c r="G362" s="164" t="s">
        <v>664</v>
      </c>
      <c r="H362" s="165">
        <v>300</v>
      </c>
      <c r="I362" s="166"/>
      <c r="J362" s="167">
        <f>ROUND(I362*H362,2)</f>
        <v>0</v>
      </c>
      <c r="K362" s="163" t="s">
        <v>3</v>
      </c>
      <c r="L362" s="168"/>
      <c r="M362" s="169" t="s">
        <v>3</v>
      </c>
      <c r="N362" s="17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388</v>
      </c>
      <c r="AT362" s="143" t="s">
        <v>275</v>
      </c>
      <c r="AU362" s="143" t="s">
        <v>80</v>
      </c>
      <c r="AY362" s="17" t="s">
        <v>144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80</v>
      </c>
      <c r="BK362" s="144">
        <f>ROUND(I362*H362,2)</f>
        <v>0</v>
      </c>
      <c r="BL362" s="17" t="s">
        <v>302</v>
      </c>
      <c r="BM362" s="143" t="s">
        <v>1289</v>
      </c>
    </row>
    <row r="363" spans="2:65" s="14" customFormat="1">
      <c r="B363" s="180"/>
      <c r="D363" s="149" t="s">
        <v>218</v>
      </c>
      <c r="E363" s="181" t="s">
        <v>3</v>
      </c>
      <c r="F363" s="182" t="s">
        <v>1171</v>
      </c>
      <c r="H363" s="181" t="s">
        <v>3</v>
      </c>
      <c r="I363" s="183"/>
      <c r="L363" s="180"/>
      <c r="M363" s="184"/>
      <c r="T363" s="185"/>
      <c r="AT363" s="181" t="s">
        <v>218</v>
      </c>
      <c r="AU363" s="181" t="s">
        <v>80</v>
      </c>
      <c r="AV363" s="14" t="s">
        <v>80</v>
      </c>
      <c r="AW363" s="14" t="s">
        <v>34</v>
      </c>
      <c r="AX363" s="14" t="s">
        <v>72</v>
      </c>
      <c r="AY363" s="181" t="s">
        <v>144</v>
      </c>
    </row>
    <row r="364" spans="2:65" s="12" customFormat="1">
      <c r="B364" s="154"/>
      <c r="D364" s="149" t="s">
        <v>218</v>
      </c>
      <c r="E364" s="155" t="s">
        <v>3</v>
      </c>
      <c r="F364" s="156" t="s">
        <v>1290</v>
      </c>
      <c r="H364" s="157">
        <v>300</v>
      </c>
      <c r="I364" s="158"/>
      <c r="L364" s="154"/>
      <c r="M364" s="159"/>
      <c r="T364" s="160"/>
      <c r="AT364" s="155" t="s">
        <v>218</v>
      </c>
      <c r="AU364" s="155" t="s">
        <v>80</v>
      </c>
      <c r="AV364" s="12" t="s">
        <v>82</v>
      </c>
      <c r="AW364" s="12" t="s">
        <v>34</v>
      </c>
      <c r="AX364" s="12" t="s">
        <v>72</v>
      </c>
      <c r="AY364" s="155" t="s">
        <v>144</v>
      </c>
    </row>
    <row r="365" spans="2:65" s="13" customFormat="1">
      <c r="B365" s="171"/>
      <c r="D365" s="149" t="s">
        <v>218</v>
      </c>
      <c r="E365" s="172" t="s">
        <v>3</v>
      </c>
      <c r="F365" s="173" t="s">
        <v>332</v>
      </c>
      <c r="H365" s="174">
        <v>300</v>
      </c>
      <c r="I365" s="175"/>
      <c r="L365" s="171"/>
      <c r="M365" s="176"/>
      <c r="T365" s="177"/>
      <c r="AT365" s="172" t="s">
        <v>218</v>
      </c>
      <c r="AU365" s="172" t="s">
        <v>80</v>
      </c>
      <c r="AV365" s="13" t="s">
        <v>165</v>
      </c>
      <c r="AW365" s="13" t="s">
        <v>34</v>
      </c>
      <c r="AX365" s="13" t="s">
        <v>80</v>
      </c>
      <c r="AY365" s="172" t="s">
        <v>144</v>
      </c>
    </row>
    <row r="366" spans="2:65" s="1" customFormat="1" ht="24.2" customHeight="1">
      <c r="B366" s="131"/>
      <c r="C366" s="161" t="s">
        <v>715</v>
      </c>
      <c r="D366" s="161" t="s">
        <v>275</v>
      </c>
      <c r="E366" s="162" t="s">
        <v>1128</v>
      </c>
      <c r="F366" s="163" t="s">
        <v>1129</v>
      </c>
      <c r="G366" s="164" t="s">
        <v>664</v>
      </c>
      <c r="H366" s="165">
        <v>20</v>
      </c>
      <c r="I366" s="166"/>
      <c r="J366" s="167">
        <f>ROUND(I366*H366,2)</f>
        <v>0</v>
      </c>
      <c r="K366" s="163" t="s">
        <v>3</v>
      </c>
      <c r="L366" s="168"/>
      <c r="M366" s="169" t="s">
        <v>3</v>
      </c>
      <c r="N366" s="170" t="s">
        <v>43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388</v>
      </c>
      <c r="AT366" s="143" t="s">
        <v>275</v>
      </c>
      <c r="AU366" s="143" t="s">
        <v>80</v>
      </c>
      <c r="AY366" s="17" t="s">
        <v>144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80</v>
      </c>
      <c r="BK366" s="144">
        <f>ROUND(I366*H366,2)</f>
        <v>0</v>
      </c>
      <c r="BL366" s="17" t="s">
        <v>302</v>
      </c>
      <c r="BM366" s="143" t="s">
        <v>1291</v>
      </c>
    </row>
    <row r="367" spans="2:65" s="12" customFormat="1">
      <c r="B367" s="154"/>
      <c r="D367" s="149" t="s">
        <v>218</v>
      </c>
      <c r="E367" s="155" t="s">
        <v>3</v>
      </c>
      <c r="F367" s="156" t="s">
        <v>1130</v>
      </c>
      <c r="H367" s="157">
        <v>20</v>
      </c>
      <c r="I367" s="158"/>
      <c r="L367" s="154"/>
      <c r="M367" s="159"/>
      <c r="T367" s="160"/>
      <c r="AT367" s="155" t="s">
        <v>218</v>
      </c>
      <c r="AU367" s="155" t="s">
        <v>80</v>
      </c>
      <c r="AV367" s="12" t="s">
        <v>82</v>
      </c>
      <c r="AW367" s="12" t="s">
        <v>34</v>
      </c>
      <c r="AX367" s="12" t="s">
        <v>72</v>
      </c>
      <c r="AY367" s="155" t="s">
        <v>144</v>
      </c>
    </row>
    <row r="368" spans="2:65" s="13" customFormat="1">
      <c r="B368" s="171"/>
      <c r="D368" s="149" t="s">
        <v>218</v>
      </c>
      <c r="E368" s="172" t="s">
        <v>3</v>
      </c>
      <c r="F368" s="173" t="s">
        <v>332</v>
      </c>
      <c r="H368" s="174">
        <v>20</v>
      </c>
      <c r="I368" s="175"/>
      <c r="L368" s="171"/>
      <c r="M368" s="176"/>
      <c r="T368" s="177"/>
      <c r="AT368" s="172" t="s">
        <v>218</v>
      </c>
      <c r="AU368" s="172" t="s">
        <v>80</v>
      </c>
      <c r="AV368" s="13" t="s">
        <v>165</v>
      </c>
      <c r="AW368" s="13" t="s">
        <v>34</v>
      </c>
      <c r="AX368" s="13" t="s">
        <v>80</v>
      </c>
      <c r="AY368" s="172" t="s">
        <v>144</v>
      </c>
    </row>
    <row r="369" spans="2:65" s="1" customFormat="1" ht="16.5" customHeight="1">
      <c r="B369" s="131"/>
      <c r="C369" s="161" t="s">
        <v>720</v>
      </c>
      <c r="D369" s="161" t="s">
        <v>275</v>
      </c>
      <c r="E369" s="162" t="s">
        <v>1292</v>
      </c>
      <c r="F369" s="163" t="s">
        <v>1293</v>
      </c>
      <c r="G369" s="164" t="s">
        <v>664</v>
      </c>
      <c r="H369" s="165">
        <v>10</v>
      </c>
      <c r="I369" s="166"/>
      <c r="J369" s="167">
        <f>ROUND(I369*H369,2)</f>
        <v>0</v>
      </c>
      <c r="K369" s="163" t="s">
        <v>3</v>
      </c>
      <c r="L369" s="168"/>
      <c r="M369" s="169" t="s">
        <v>3</v>
      </c>
      <c r="N369" s="170" t="s">
        <v>43</v>
      </c>
      <c r="P369" s="141">
        <f>O369*H369</f>
        <v>0</v>
      </c>
      <c r="Q369" s="141">
        <v>0</v>
      </c>
      <c r="R369" s="141">
        <f>Q369*H369</f>
        <v>0</v>
      </c>
      <c r="S369" s="141">
        <v>0</v>
      </c>
      <c r="T369" s="142">
        <f>S369*H369</f>
        <v>0</v>
      </c>
      <c r="AR369" s="143" t="s">
        <v>388</v>
      </c>
      <c r="AT369" s="143" t="s">
        <v>275</v>
      </c>
      <c r="AU369" s="143" t="s">
        <v>80</v>
      </c>
      <c r="AY369" s="17" t="s">
        <v>144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80</v>
      </c>
      <c r="BK369" s="144">
        <f>ROUND(I369*H369,2)</f>
        <v>0</v>
      </c>
      <c r="BL369" s="17" t="s">
        <v>302</v>
      </c>
      <c r="BM369" s="143" t="s">
        <v>1294</v>
      </c>
    </row>
    <row r="370" spans="2:65" s="12" customFormat="1">
      <c r="B370" s="154"/>
      <c r="D370" s="149" t="s">
        <v>218</v>
      </c>
      <c r="E370" s="155" t="s">
        <v>3</v>
      </c>
      <c r="F370" s="156" t="s">
        <v>1127</v>
      </c>
      <c r="H370" s="157">
        <v>10</v>
      </c>
      <c r="I370" s="158"/>
      <c r="L370" s="154"/>
      <c r="M370" s="159"/>
      <c r="T370" s="160"/>
      <c r="AT370" s="155" t="s">
        <v>218</v>
      </c>
      <c r="AU370" s="155" t="s">
        <v>80</v>
      </c>
      <c r="AV370" s="12" t="s">
        <v>82</v>
      </c>
      <c r="AW370" s="12" t="s">
        <v>34</v>
      </c>
      <c r="AX370" s="12" t="s">
        <v>72</v>
      </c>
      <c r="AY370" s="155" t="s">
        <v>144</v>
      </c>
    </row>
    <row r="371" spans="2:65" s="13" customFormat="1">
      <c r="B371" s="171"/>
      <c r="D371" s="149" t="s">
        <v>218</v>
      </c>
      <c r="E371" s="172" t="s">
        <v>3</v>
      </c>
      <c r="F371" s="173" t="s">
        <v>332</v>
      </c>
      <c r="H371" s="174">
        <v>10</v>
      </c>
      <c r="I371" s="175"/>
      <c r="L371" s="171"/>
      <c r="M371" s="176"/>
      <c r="T371" s="177"/>
      <c r="AT371" s="172" t="s">
        <v>218</v>
      </c>
      <c r="AU371" s="172" t="s">
        <v>80</v>
      </c>
      <c r="AV371" s="13" t="s">
        <v>165</v>
      </c>
      <c r="AW371" s="13" t="s">
        <v>34</v>
      </c>
      <c r="AX371" s="13" t="s">
        <v>80</v>
      </c>
      <c r="AY371" s="172" t="s">
        <v>144</v>
      </c>
    </row>
    <row r="372" spans="2:65" s="1" customFormat="1" ht="37.9" customHeight="1">
      <c r="B372" s="131"/>
      <c r="C372" s="132" t="s">
        <v>725</v>
      </c>
      <c r="D372" s="132" t="s">
        <v>147</v>
      </c>
      <c r="E372" s="133" t="s">
        <v>1295</v>
      </c>
      <c r="F372" s="134" t="s">
        <v>1296</v>
      </c>
      <c r="G372" s="135" t="s">
        <v>327</v>
      </c>
      <c r="H372" s="136">
        <v>55</v>
      </c>
      <c r="I372" s="137"/>
      <c r="J372" s="138">
        <f>ROUND(I372*H372,2)</f>
        <v>0</v>
      </c>
      <c r="K372" s="134" t="s">
        <v>183</v>
      </c>
      <c r="L372" s="32"/>
      <c r="M372" s="139" t="s">
        <v>3</v>
      </c>
      <c r="N372" s="140" t="s">
        <v>43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302</v>
      </c>
      <c r="AT372" s="143" t="s">
        <v>147</v>
      </c>
      <c r="AU372" s="143" t="s">
        <v>80</v>
      </c>
      <c r="AY372" s="17" t="s">
        <v>144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80</v>
      </c>
      <c r="BK372" s="144">
        <f>ROUND(I372*H372,2)</f>
        <v>0</v>
      </c>
      <c r="BL372" s="17" t="s">
        <v>302</v>
      </c>
      <c r="BM372" s="143" t="s">
        <v>1297</v>
      </c>
    </row>
    <row r="373" spans="2:65" s="1" customFormat="1">
      <c r="B373" s="32"/>
      <c r="D373" s="145" t="s">
        <v>185</v>
      </c>
      <c r="F373" s="146" t="s">
        <v>1298</v>
      </c>
      <c r="I373" s="147"/>
      <c r="L373" s="32"/>
      <c r="M373" s="148"/>
      <c r="T373" s="53"/>
      <c r="AT373" s="17" t="s">
        <v>185</v>
      </c>
      <c r="AU373" s="17" t="s">
        <v>80</v>
      </c>
    </row>
    <row r="374" spans="2:65" s="1" customFormat="1" ht="37.9" customHeight="1">
      <c r="B374" s="131"/>
      <c r="C374" s="161" t="s">
        <v>730</v>
      </c>
      <c r="D374" s="161" t="s">
        <v>275</v>
      </c>
      <c r="E374" s="162" t="s">
        <v>1299</v>
      </c>
      <c r="F374" s="163" t="s">
        <v>1300</v>
      </c>
      <c r="G374" s="164" t="s">
        <v>327</v>
      </c>
      <c r="H374" s="165">
        <v>17.25</v>
      </c>
      <c r="I374" s="166"/>
      <c r="J374" s="167">
        <f>ROUND(I374*H374,2)</f>
        <v>0</v>
      </c>
      <c r="K374" s="163" t="s">
        <v>3</v>
      </c>
      <c r="L374" s="168"/>
      <c r="M374" s="169" t="s">
        <v>3</v>
      </c>
      <c r="N374" s="170" t="s">
        <v>43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388</v>
      </c>
      <c r="AT374" s="143" t="s">
        <v>275</v>
      </c>
      <c r="AU374" s="143" t="s">
        <v>80</v>
      </c>
      <c r="AY374" s="17" t="s">
        <v>144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80</v>
      </c>
      <c r="BK374" s="144">
        <f>ROUND(I374*H374,2)</f>
        <v>0</v>
      </c>
      <c r="BL374" s="17" t="s">
        <v>302</v>
      </c>
      <c r="BM374" s="143" t="s">
        <v>1301</v>
      </c>
    </row>
    <row r="375" spans="2:65" s="12" customFormat="1">
      <c r="B375" s="154"/>
      <c r="D375" s="149" t="s">
        <v>218</v>
      </c>
      <c r="E375" s="155" t="s">
        <v>3</v>
      </c>
      <c r="F375" s="156" t="s">
        <v>1302</v>
      </c>
      <c r="H375" s="157">
        <v>15</v>
      </c>
      <c r="I375" s="158"/>
      <c r="L375" s="154"/>
      <c r="M375" s="159"/>
      <c r="T375" s="160"/>
      <c r="AT375" s="155" t="s">
        <v>218</v>
      </c>
      <c r="AU375" s="155" t="s">
        <v>80</v>
      </c>
      <c r="AV375" s="12" t="s">
        <v>82</v>
      </c>
      <c r="AW375" s="12" t="s">
        <v>34</v>
      </c>
      <c r="AX375" s="12" t="s">
        <v>72</v>
      </c>
      <c r="AY375" s="155" t="s">
        <v>144</v>
      </c>
    </row>
    <row r="376" spans="2:65" s="13" customFormat="1">
      <c r="B376" s="171"/>
      <c r="D376" s="149" t="s">
        <v>218</v>
      </c>
      <c r="E376" s="172" t="s">
        <v>3</v>
      </c>
      <c r="F376" s="173" t="s">
        <v>332</v>
      </c>
      <c r="H376" s="174">
        <v>15</v>
      </c>
      <c r="I376" s="175"/>
      <c r="L376" s="171"/>
      <c r="M376" s="176"/>
      <c r="T376" s="177"/>
      <c r="AT376" s="172" t="s">
        <v>218</v>
      </c>
      <c r="AU376" s="172" t="s">
        <v>80</v>
      </c>
      <c r="AV376" s="13" t="s">
        <v>165</v>
      </c>
      <c r="AW376" s="13" t="s">
        <v>34</v>
      </c>
      <c r="AX376" s="13" t="s">
        <v>80</v>
      </c>
      <c r="AY376" s="172" t="s">
        <v>144</v>
      </c>
    </row>
    <row r="377" spans="2:65" s="12" customFormat="1">
      <c r="B377" s="154"/>
      <c r="D377" s="149" t="s">
        <v>218</v>
      </c>
      <c r="F377" s="156" t="s">
        <v>1303</v>
      </c>
      <c r="H377" s="157">
        <v>17.25</v>
      </c>
      <c r="I377" s="158"/>
      <c r="L377" s="154"/>
      <c r="M377" s="159"/>
      <c r="T377" s="160"/>
      <c r="AT377" s="155" t="s">
        <v>218</v>
      </c>
      <c r="AU377" s="155" t="s">
        <v>80</v>
      </c>
      <c r="AV377" s="12" t="s">
        <v>82</v>
      </c>
      <c r="AW377" s="12" t="s">
        <v>4</v>
      </c>
      <c r="AX377" s="12" t="s">
        <v>80</v>
      </c>
      <c r="AY377" s="155" t="s">
        <v>144</v>
      </c>
    </row>
    <row r="378" spans="2:65" s="1" customFormat="1" ht="37.9" customHeight="1">
      <c r="B378" s="131"/>
      <c r="C378" s="161" t="s">
        <v>737</v>
      </c>
      <c r="D378" s="161" t="s">
        <v>275</v>
      </c>
      <c r="E378" s="162" t="s">
        <v>1304</v>
      </c>
      <c r="F378" s="163" t="s">
        <v>1305</v>
      </c>
      <c r="G378" s="164" t="s">
        <v>327</v>
      </c>
      <c r="H378" s="165">
        <v>11.5</v>
      </c>
      <c r="I378" s="166"/>
      <c r="J378" s="167">
        <f>ROUND(I378*H378,2)</f>
        <v>0</v>
      </c>
      <c r="K378" s="163" t="s">
        <v>3</v>
      </c>
      <c r="L378" s="168"/>
      <c r="M378" s="169" t="s">
        <v>3</v>
      </c>
      <c r="N378" s="170" t="s">
        <v>43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388</v>
      </c>
      <c r="AT378" s="143" t="s">
        <v>275</v>
      </c>
      <c r="AU378" s="143" t="s">
        <v>80</v>
      </c>
      <c r="AY378" s="17" t="s">
        <v>144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80</v>
      </c>
      <c r="BK378" s="144">
        <f>ROUND(I378*H378,2)</f>
        <v>0</v>
      </c>
      <c r="BL378" s="17" t="s">
        <v>302</v>
      </c>
      <c r="BM378" s="143" t="s">
        <v>1306</v>
      </c>
    </row>
    <row r="379" spans="2:65" s="12" customFormat="1">
      <c r="B379" s="154"/>
      <c r="D379" s="149" t="s">
        <v>218</v>
      </c>
      <c r="E379" s="155" t="s">
        <v>3</v>
      </c>
      <c r="F379" s="156" t="s">
        <v>1307</v>
      </c>
      <c r="H379" s="157">
        <v>10</v>
      </c>
      <c r="I379" s="158"/>
      <c r="L379" s="154"/>
      <c r="M379" s="159"/>
      <c r="T379" s="160"/>
      <c r="AT379" s="155" t="s">
        <v>218</v>
      </c>
      <c r="AU379" s="155" t="s">
        <v>80</v>
      </c>
      <c r="AV379" s="12" t="s">
        <v>82</v>
      </c>
      <c r="AW379" s="12" t="s">
        <v>34</v>
      </c>
      <c r="AX379" s="12" t="s">
        <v>72</v>
      </c>
      <c r="AY379" s="155" t="s">
        <v>144</v>
      </c>
    </row>
    <row r="380" spans="2:65" s="13" customFormat="1">
      <c r="B380" s="171"/>
      <c r="D380" s="149" t="s">
        <v>218</v>
      </c>
      <c r="E380" s="172" t="s">
        <v>3</v>
      </c>
      <c r="F380" s="173" t="s">
        <v>332</v>
      </c>
      <c r="H380" s="174">
        <v>10</v>
      </c>
      <c r="I380" s="175"/>
      <c r="L380" s="171"/>
      <c r="M380" s="176"/>
      <c r="T380" s="177"/>
      <c r="AT380" s="172" t="s">
        <v>218</v>
      </c>
      <c r="AU380" s="172" t="s">
        <v>80</v>
      </c>
      <c r="AV380" s="13" t="s">
        <v>165</v>
      </c>
      <c r="AW380" s="13" t="s">
        <v>34</v>
      </c>
      <c r="AX380" s="13" t="s">
        <v>80</v>
      </c>
      <c r="AY380" s="172" t="s">
        <v>144</v>
      </c>
    </row>
    <row r="381" spans="2:65" s="12" customFormat="1">
      <c r="B381" s="154"/>
      <c r="D381" s="149" t="s">
        <v>218</v>
      </c>
      <c r="F381" s="156" t="s">
        <v>1308</v>
      </c>
      <c r="H381" s="157">
        <v>11.5</v>
      </c>
      <c r="I381" s="158"/>
      <c r="L381" s="154"/>
      <c r="M381" s="159"/>
      <c r="T381" s="160"/>
      <c r="AT381" s="155" t="s">
        <v>218</v>
      </c>
      <c r="AU381" s="155" t="s">
        <v>80</v>
      </c>
      <c r="AV381" s="12" t="s">
        <v>82</v>
      </c>
      <c r="AW381" s="12" t="s">
        <v>4</v>
      </c>
      <c r="AX381" s="12" t="s">
        <v>80</v>
      </c>
      <c r="AY381" s="155" t="s">
        <v>144</v>
      </c>
    </row>
    <row r="382" spans="2:65" s="1" customFormat="1" ht="37.9" customHeight="1">
      <c r="B382" s="131"/>
      <c r="C382" s="161" t="s">
        <v>743</v>
      </c>
      <c r="D382" s="161" t="s">
        <v>275</v>
      </c>
      <c r="E382" s="162" t="s">
        <v>1309</v>
      </c>
      <c r="F382" s="163" t="s">
        <v>1310</v>
      </c>
      <c r="G382" s="164" t="s">
        <v>327</v>
      </c>
      <c r="H382" s="165">
        <v>34.5</v>
      </c>
      <c r="I382" s="166"/>
      <c r="J382" s="167">
        <f>ROUND(I382*H382,2)</f>
        <v>0</v>
      </c>
      <c r="K382" s="163" t="s">
        <v>3</v>
      </c>
      <c r="L382" s="168"/>
      <c r="M382" s="169" t="s">
        <v>3</v>
      </c>
      <c r="N382" s="170" t="s">
        <v>43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388</v>
      </c>
      <c r="AT382" s="143" t="s">
        <v>275</v>
      </c>
      <c r="AU382" s="143" t="s">
        <v>80</v>
      </c>
      <c r="AY382" s="17" t="s">
        <v>144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80</v>
      </c>
      <c r="BK382" s="144">
        <f>ROUND(I382*H382,2)</f>
        <v>0</v>
      </c>
      <c r="BL382" s="17" t="s">
        <v>302</v>
      </c>
      <c r="BM382" s="143" t="s">
        <v>1311</v>
      </c>
    </row>
    <row r="383" spans="2:65" s="12" customFormat="1">
      <c r="B383" s="154"/>
      <c r="D383" s="149" t="s">
        <v>218</v>
      </c>
      <c r="E383" s="155" t="s">
        <v>3</v>
      </c>
      <c r="F383" s="156" t="s">
        <v>1312</v>
      </c>
      <c r="H383" s="157">
        <v>30</v>
      </c>
      <c r="I383" s="158"/>
      <c r="L383" s="154"/>
      <c r="M383" s="159"/>
      <c r="T383" s="160"/>
      <c r="AT383" s="155" t="s">
        <v>218</v>
      </c>
      <c r="AU383" s="155" t="s">
        <v>80</v>
      </c>
      <c r="AV383" s="12" t="s">
        <v>82</v>
      </c>
      <c r="AW383" s="12" t="s">
        <v>34</v>
      </c>
      <c r="AX383" s="12" t="s">
        <v>72</v>
      </c>
      <c r="AY383" s="155" t="s">
        <v>144</v>
      </c>
    </row>
    <row r="384" spans="2:65" s="13" customFormat="1">
      <c r="B384" s="171"/>
      <c r="D384" s="149" t="s">
        <v>218</v>
      </c>
      <c r="E384" s="172" t="s">
        <v>3</v>
      </c>
      <c r="F384" s="173" t="s">
        <v>332</v>
      </c>
      <c r="H384" s="174">
        <v>30</v>
      </c>
      <c r="I384" s="175"/>
      <c r="L384" s="171"/>
      <c r="M384" s="176"/>
      <c r="T384" s="177"/>
      <c r="AT384" s="172" t="s">
        <v>218</v>
      </c>
      <c r="AU384" s="172" t="s">
        <v>80</v>
      </c>
      <c r="AV384" s="13" t="s">
        <v>165</v>
      </c>
      <c r="AW384" s="13" t="s">
        <v>34</v>
      </c>
      <c r="AX384" s="13" t="s">
        <v>80</v>
      </c>
      <c r="AY384" s="172" t="s">
        <v>144</v>
      </c>
    </row>
    <row r="385" spans="2:65" s="12" customFormat="1">
      <c r="B385" s="154"/>
      <c r="D385" s="149" t="s">
        <v>218</v>
      </c>
      <c r="F385" s="156" t="s">
        <v>1313</v>
      </c>
      <c r="H385" s="157">
        <v>34.5</v>
      </c>
      <c r="I385" s="158"/>
      <c r="L385" s="154"/>
      <c r="M385" s="159"/>
      <c r="T385" s="160"/>
      <c r="AT385" s="155" t="s">
        <v>218</v>
      </c>
      <c r="AU385" s="155" t="s">
        <v>80</v>
      </c>
      <c r="AV385" s="12" t="s">
        <v>82</v>
      </c>
      <c r="AW385" s="12" t="s">
        <v>4</v>
      </c>
      <c r="AX385" s="12" t="s">
        <v>80</v>
      </c>
      <c r="AY385" s="155" t="s">
        <v>144</v>
      </c>
    </row>
    <row r="386" spans="2:65" s="1" customFormat="1" ht="24.2" customHeight="1">
      <c r="B386" s="131"/>
      <c r="C386" s="132" t="s">
        <v>748</v>
      </c>
      <c r="D386" s="132" t="s">
        <v>147</v>
      </c>
      <c r="E386" s="133" t="s">
        <v>1314</v>
      </c>
      <c r="F386" s="134" t="s">
        <v>1315</v>
      </c>
      <c r="G386" s="135" t="s">
        <v>327</v>
      </c>
      <c r="H386" s="136">
        <v>50</v>
      </c>
      <c r="I386" s="137"/>
      <c r="J386" s="138">
        <f>ROUND(I386*H386,2)</f>
        <v>0</v>
      </c>
      <c r="K386" s="134" t="s">
        <v>3</v>
      </c>
      <c r="L386" s="32"/>
      <c r="M386" s="139" t="s">
        <v>3</v>
      </c>
      <c r="N386" s="140" t="s">
        <v>43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302</v>
      </c>
      <c r="AT386" s="143" t="s">
        <v>147</v>
      </c>
      <c r="AU386" s="143" t="s">
        <v>80</v>
      </c>
      <c r="AY386" s="17" t="s">
        <v>144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80</v>
      </c>
      <c r="BK386" s="144">
        <f>ROUND(I386*H386,2)</f>
        <v>0</v>
      </c>
      <c r="BL386" s="17" t="s">
        <v>302</v>
      </c>
      <c r="BM386" s="143" t="s">
        <v>1316</v>
      </c>
    </row>
    <row r="387" spans="2:65" s="1" customFormat="1" ht="44.25" customHeight="1">
      <c r="B387" s="131"/>
      <c r="C387" s="161" t="s">
        <v>753</v>
      </c>
      <c r="D387" s="161" t="s">
        <v>275</v>
      </c>
      <c r="E387" s="162" t="s">
        <v>1317</v>
      </c>
      <c r="F387" s="163" t="s">
        <v>1318</v>
      </c>
      <c r="G387" s="164" t="s">
        <v>327</v>
      </c>
      <c r="H387" s="165">
        <v>57.5</v>
      </c>
      <c r="I387" s="166"/>
      <c r="J387" s="167">
        <f>ROUND(I387*H387,2)</f>
        <v>0</v>
      </c>
      <c r="K387" s="163" t="s">
        <v>3</v>
      </c>
      <c r="L387" s="168"/>
      <c r="M387" s="169" t="s">
        <v>3</v>
      </c>
      <c r="N387" s="17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388</v>
      </c>
      <c r="AT387" s="143" t="s">
        <v>275</v>
      </c>
      <c r="AU387" s="143" t="s">
        <v>80</v>
      </c>
      <c r="AY387" s="17" t="s">
        <v>144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80</v>
      </c>
      <c r="BK387" s="144">
        <f>ROUND(I387*H387,2)</f>
        <v>0</v>
      </c>
      <c r="BL387" s="17" t="s">
        <v>302</v>
      </c>
      <c r="BM387" s="143" t="s">
        <v>1319</v>
      </c>
    </row>
    <row r="388" spans="2:65" s="12" customFormat="1">
      <c r="B388" s="154"/>
      <c r="D388" s="149" t="s">
        <v>218</v>
      </c>
      <c r="E388" s="155" t="s">
        <v>3</v>
      </c>
      <c r="F388" s="156" t="s">
        <v>1254</v>
      </c>
      <c r="H388" s="157">
        <v>50</v>
      </c>
      <c r="I388" s="158"/>
      <c r="L388" s="154"/>
      <c r="M388" s="159"/>
      <c r="T388" s="160"/>
      <c r="AT388" s="155" t="s">
        <v>218</v>
      </c>
      <c r="AU388" s="155" t="s">
        <v>80</v>
      </c>
      <c r="AV388" s="12" t="s">
        <v>82</v>
      </c>
      <c r="AW388" s="12" t="s">
        <v>34</v>
      </c>
      <c r="AX388" s="12" t="s">
        <v>72</v>
      </c>
      <c r="AY388" s="155" t="s">
        <v>144</v>
      </c>
    </row>
    <row r="389" spans="2:65" s="13" customFormat="1">
      <c r="B389" s="171"/>
      <c r="D389" s="149" t="s">
        <v>218</v>
      </c>
      <c r="E389" s="172" t="s">
        <v>3</v>
      </c>
      <c r="F389" s="173" t="s">
        <v>332</v>
      </c>
      <c r="H389" s="174">
        <v>50</v>
      </c>
      <c r="I389" s="175"/>
      <c r="L389" s="171"/>
      <c r="M389" s="176"/>
      <c r="T389" s="177"/>
      <c r="AT389" s="172" t="s">
        <v>218</v>
      </c>
      <c r="AU389" s="172" t="s">
        <v>80</v>
      </c>
      <c r="AV389" s="13" t="s">
        <v>165</v>
      </c>
      <c r="AW389" s="13" t="s">
        <v>34</v>
      </c>
      <c r="AX389" s="13" t="s">
        <v>80</v>
      </c>
      <c r="AY389" s="172" t="s">
        <v>144</v>
      </c>
    </row>
    <row r="390" spans="2:65" s="12" customFormat="1">
      <c r="B390" s="154"/>
      <c r="D390" s="149" t="s">
        <v>218</v>
      </c>
      <c r="F390" s="156" t="s">
        <v>1320</v>
      </c>
      <c r="H390" s="157">
        <v>57.5</v>
      </c>
      <c r="I390" s="158"/>
      <c r="L390" s="154"/>
      <c r="M390" s="159"/>
      <c r="T390" s="160"/>
      <c r="AT390" s="155" t="s">
        <v>218</v>
      </c>
      <c r="AU390" s="155" t="s">
        <v>80</v>
      </c>
      <c r="AV390" s="12" t="s">
        <v>82</v>
      </c>
      <c r="AW390" s="12" t="s">
        <v>4</v>
      </c>
      <c r="AX390" s="12" t="s">
        <v>80</v>
      </c>
      <c r="AY390" s="155" t="s">
        <v>144</v>
      </c>
    </row>
    <row r="391" spans="2:65" s="1" customFormat="1" ht="37.9" customHeight="1">
      <c r="B391" s="131"/>
      <c r="C391" s="132" t="s">
        <v>758</v>
      </c>
      <c r="D391" s="132" t="s">
        <v>147</v>
      </c>
      <c r="E391" s="133" t="s">
        <v>1321</v>
      </c>
      <c r="F391" s="134" t="s">
        <v>1322</v>
      </c>
      <c r="G391" s="135" t="s">
        <v>327</v>
      </c>
      <c r="H391" s="136">
        <v>30</v>
      </c>
      <c r="I391" s="137"/>
      <c r="J391" s="138">
        <f>ROUND(I391*H391,2)</f>
        <v>0</v>
      </c>
      <c r="K391" s="134" t="s">
        <v>3</v>
      </c>
      <c r="L391" s="32"/>
      <c r="M391" s="139" t="s">
        <v>3</v>
      </c>
      <c r="N391" s="140" t="s">
        <v>43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302</v>
      </c>
      <c r="AT391" s="143" t="s">
        <v>147</v>
      </c>
      <c r="AU391" s="143" t="s">
        <v>80</v>
      </c>
      <c r="AY391" s="17" t="s">
        <v>144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80</v>
      </c>
      <c r="BK391" s="144">
        <f>ROUND(I391*H391,2)</f>
        <v>0</v>
      </c>
      <c r="BL391" s="17" t="s">
        <v>302</v>
      </c>
      <c r="BM391" s="143" t="s">
        <v>1323</v>
      </c>
    </row>
    <row r="392" spans="2:65" s="1" customFormat="1" ht="37.9" customHeight="1">
      <c r="B392" s="131"/>
      <c r="C392" s="161" t="s">
        <v>763</v>
      </c>
      <c r="D392" s="161" t="s">
        <v>275</v>
      </c>
      <c r="E392" s="162" t="s">
        <v>1324</v>
      </c>
      <c r="F392" s="163" t="s">
        <v>1325</v>
      </c>
      <c r="G392" s="164" t="s">
        <v>327</v>
      </c>
      <c r="H392" s="165">
        <v>34.5</v>
      </c>
      <c r="I392" s="166"/>
      <c r="J392" s="167">
        <f>ROUND(I392*H392,2)</f>
        <v>0</v>
      </c>
      <c r="K392" s="163" t="s">
        <v>3</v>
      </c>
      <c r="L392" s="168"/>
      <c r="M392" s="169" t="s">
        <v>3</v>
      </c>
      <c r="N392" s="170" t="s">
        <v>43</v>
      </c>
      <c r="P392" s="141">
        <f>O392*H392</f>
        <v>0</v>
      </c>
      <c r="Q392" s="141">
        <v>0</v>
      </c>
      <c r="R392" s="141">
        <f>Q392*H392</f>
        <v>0</v>
      </c>
      <c r="S392" s="141">
        <v>0</v>
      </c>
      <c r="T392" s="142">
        <f>S392*H392</f>
        <v>0</v>
      </c>
      <c r="AR392" s="143" t="s">
        <v>388</v>
      </c>
      <c r="AT392" s="143" t="s">
        <v>275</v>
      </c>
      <c r="AU392" s="143" t="s">
        <v>80</v>
      </c>
      <c r="AY392" s="17" t="s">
        <v>144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80</v>
      </c>
      <c r="BK392" s="144">
        <f>ROUND(I392*H392,2)</f>
        <v>0</v>
      </c>
      <c r="BL392" s="17" t="s">
        <v>302</v>
      </c>
      <c r="BM392" s="143" t="s">
        <v>1326</v>
      </c>
    </row>
    <row r="393" spans="2:65" s="12" customFormat="1">
      <c r="B393" s="154"/>
      <c r="D393" s="149" t="s">
        <v>218</v>
      </c>
      <c r="E393" s="155" t="s">
        <v>3</v>
      </c>
      <c r="F393" s="156" t="s">
        <v>1312</v>
      </c>
      <c r="H393" s="157">
        <v>30</v>
      </c>
      <c r="I393" s="158"/>
      <c r="L393" s="154"/>
      <c r="M393" s="159"/>
      <c r="T393" s="160"/>
      <c r="AT393" s="155" t="s">
        <v>218</v>
      </c>
      <c r="AU393" s="155" t="s">
        <v>80</v>
      </c>
      <c r="AV393" s="12" t="s">
        <v>82</v>
      </c>
      <c r="AW393" s="12" t="s">
        <v>34</v>
      </c>
      <c r="AX393" s="12" t="s">
        <v>72</v>
      </c>
      <c r="AY393" s="155" t="s">
        <v>144</v>
      </c>
    </row>
    <row r="394" spans="2:65" s="13" customFormat="1">
      <c r="B394" s="171"/>
      <c r="D394" s="149" t="s">
        <v>218</v>
      </c>
      <c r="E394" s="172" t="s">
        <v>3</v>
      </c>
      <c r="F394" s="173" t="s">
        <v>332</v>
      </c>
      <c r="H394" s="174">
        <v>30</v>
      </c>
      <c r="I394" s="175"/>
      <c r="L394" s="171"/>
      <c r="M394" s="176"/>
      <c r="T394" s="177"/>
      <c r="AT394" s="172" t="s">
        <v>218</v>
      </c>
      <c r="AU394" s="172" t="s">
        <v>80</v>
      </c>
      <c r="AV394" s="13" t="s">
        <v>165</v>
      </c>
      <c r="AW394" s="13" t="s">
        <v>34</v>
      </c>
      <c r="AX394" s="13" t="s">
        <v>80</v>
      </c>
      <c r="AY394" s="172" t="s">
        <v>144</v>
      </c>
    </row>
    <row r="395" spans="2:65" s="12" customFormat="1">
      <c r="B395" s="154"/>
      <c r="D395" s="149" t="s">
        <v>218</v>
      </c>
      <c r="F395" s="156" t="s">
        <v>1313</v>
      </c>
      <c r="H395" s="157">
        <v>34.5</v>
      </c>
      <c r="I395" s="158"/>
      <c r="L395" s="154"/>
      <c r="M395" s="159"/>
      <c r="T395" s="160"/>
      <c r="AT395" s="155" t="s">
        <v>218</v>
      </c>
      <c r="AU395" s="155" t="s">
        <v>80</v>
      </c>
      <c r="AV395" s="12" t="s">
        <v>82</v>
      </c>
      <c r="AW395" s="12" t="s">
        <v>4</v>
      </c>
      <c r="AX395" s="12" t="s">
        <v>80</v>
      </c>
      <c r="AY395" s="155" t="s">
        <v>144</v>
      </c>
    </row>
    <row r="396" spans="2:65" s="1" customFormat="1" ht="16.5" customHeight="1">
      <c r="B396" s="131"/>
      <c r="C396" s="161" t="s">
        <v>769</v>
      </c>
      <c r="D396" s="161" t="s">
        <v>275</v>
      </c>
      <c r="E396" s="162" t="s">
        <v>1327</v>
      </c>
      <c r="F396" s="163" t="s">
        <v>1293</v>
      </c>
      <c r="G396" s="164" t="s">
        <v>664</v>
      </c>
      <c r="H396" s="165">
        <v>60</v>
      </c>
      <c r="I396" s="166"/>
      <c r="J396" s="167">
        <f>ROUND(I396*H396,2)</f>
        <v>0</v>
      </c>
      <c r="K396" s="163" t="s">
        <v>3</v>
      </c>
      <c r="L396" s="168"/>
      <c r="M396" s="169" t="s">
        <v>3</v>
      </c>
      <c r="N396" s="170" t="s">
        <v>43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388</v>
      </c>
      <c r="AT396" s="143" t="s">
        <v>275</v>
      </c>
      <c r="AU396" s="143" t="s">
        <v>80</v>
      </c>
      <c r="AY396" s="17" t="s">
        <v>144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80</v>
      </c>
      <c r="BK396" s="144">
        <f>ROUND(I396*H396,2)</f>
        <v>0</v>
      </c>
      <c r="BL396" s="17" t="s">
        <v>302</v>
      </c>
      <c r="BM396" s="143" t="s">
        <v>1328</v>
      </c>
    </row>
    <row r="397" spans="2:65" s="12" customFormat="1">
      <c r="B397" s="154"/>
      <c r="D397" s="149" t="s">
        <v>218</v>
      </c>
      <c r="E397" s="155" t="s">
        <v>3</v>
      </c>
      <c r="F397" s="156" t="s">
        <v>1329</v>
      </c>
      <c r="H397" s="157">
        <v>60</v>
      </c>
      <c r="I397" s="158"/>
      <c r="L397" s="154"/>
      <c r="M397" s="159"/>
      <c r="T397" s="160"/>
      <c r="AT397" s="155" t="s">
        <v>218</v>
      </c>
      <c r="AU397" s="155" t="s">
        <v>80</v>
      </c>
      <c r="AV397" s="12" t="s">
        <v>82</v>
      </c>
      <c r="AW397" s="12" t="s">
        <v>34</v>
      </c>
      <c r="AX397" s="12" t="s">
        <v>72</v>
      </c>
      <c r="AY397" s="155" t="s">
        <v>144</v>
      </c>
    </row>
    <row r="398" spans="2:65" s="13" customFormat="1">
      <c r="B398" s="171"/>
      <c r="D398" s="149" t="s">
        <v>218</v>
      </c>
      <c r="E398" s="172" t="s">
        <v>3</v>
      </c>
      <c r="F398" s="173" t="s">
        <v>332</v>
      </c>
      <c r="H398" s="174">
        <v>60</v>
      </c>
      <c r="I398" s="175"/>
      <c r="L398" s="171"/>
      <c r="M398" s="176"/>
      <c r="T398" s="177"/>
      <c r="AT398" s="172" t="s">
        <v>218</v>
      </c>
      <c r="AU398" s="172" t="s">
        <v>80</v>
      </c>
      <c r="AV398" s="13" t="s">
        <v>165</v>
      </c>
      <c r="AW398" s="13" t="s">
        <v>34</v>
      </c>
      <c r="AX398" s="13" t="s">
        <v>80</v>
      </c>
      <c r="AY398" s="172" t="s">
        <v>144</v>
      </c>
    </row>
    <row r="399" spans="2:65" s="1" customFormat="1" ht="24.2" customHeight="1">
      <c r="B399" s="131"/>
      <c r="C399" s="132" t="s">
        <v>776</v>
      </c>
      <c r="D399" s="132" t="s">
        <v>147</v>
      </c>
      <c r="E399" s="133" t="s">
        <v>1330</v>
      </c>
      <c r="F399" s="134" t="s">
        <v>1331</v>
      </c>
      <c r="G399" s="135" t="s">
        <v>327</v>
      </c>
      <c r="H399" s="136">
        <v>15</v>
      </c>
      <c r="I399" s="137"/>
      <c r="J399" s="138">
        <f>ROUND(I399*H399,2)</f>
        <v>0</v>
      </c>
      <c r="K399" s="134" t="s">
        <v>3</v>
      </c>
      <c r="L399" s="32"/>
      <c r="M399" s="139" t="s">
        <v>3</v>
      </c>
      <c r="N399" s="140" t="s">
        <v>43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302</v>
      </c>
      <c r="AT399" s="143" t="s">
        <v>147</v>
      </c>
      <c r="AU399" s="143" t="s">
        <v>80</v>
      </c>
      <c r="AY399" s="17" t="s">
        <v>144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80</v>
      </c>
      <c r="BK399" s="144">
        <f>ROUND(I399*H399,2)</f>
        <v>0</v>
      </c>
      <c r="BL399" s="17" t="s">
        <v>302</v>
      </c>
      <c r="BM399" s="143" t="s">
        <v>1332</v>
      </c>
    </row>
    <row r="400" spans="2:65" s="1" customFormat="1" ht="37.9" customHeight="1">
      <c r="B400" s="131"/>
      <c r="C400" s="161" t="s">
        <v>781</v>
      </c>
      <c r="D400" s="161" t="s">
        <v>275</v>
      </c>
      <c r="E400" s="162" t="s">
        <v>1324</v>
      </c>
      <c r="F400" s="163" t="s">
        <v>1325</v>
      </c>
      <c r="G400" s="164" t="s">
        <v>327</v>
      </c>
      <c r="H400" s="165">
        <v>17.25</v>
      </c>
      <c r="I400" s="166"/>
      <c r="J400" s="167">
        <f>ROUND(I400*H400,2)</f>
        <v>0</v>
      </c>
      <c r="K400" s="163" t="s">
        <v>3</v>
      </c>
      <c r="L400" s="168"/>
      <c r="M400" s="169" t="s">
        <v>3</v>
      </c>
      <c r="N400" s="170" t="s">
        <v>43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388</v>
      </c>
      <c r="AT400" s="143" t="s">
        <v>275</v>
      </c>
      <c r="AU400" s="143" t="s">
        <v>80</v>
      </c>
      <c r="AY400" s="17" t="s">
        <v>144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80</v>
      </c>
      <c r="BK400" s="144">
        <f>ROUND(I400*H400,2)</f>
        <v>0</v>
      </c>
      <c r="BL400" s="17" t="s">
        <v>302</v>
      </c>
      <c r="BM400" s="143" t="s">
        <v>1333</v>
      </c>
    </row>
    <row r="401" spans="2:65" s="12" customFormat="1">
      <c r="B401" s="154"/>
      <c r="D401" s="149" t="s">
        <v>218</v>
      </c>
      <c r="E401" s="155" t="s">
        <v>3</v>
      </c>
      <c r="F401" s="156" t="s">
        <v>1334</v>
      </c>
      <c r="H401" s="157">
        <v>15</v>
      </c>
      <c r="I401" s="158"/>
      <c r="L401" s="154"/>
      <c r="M401" s="159"/>
      <c r="T401" s="160"/>
      <c r="AT401" s="155" t="s">
        <v>218</v>
      </c>
      <c r="AU401" s="155" t="s">
        <v>80</v>
      </c>
      <c r="AV401" s="12" t="s">
        <v>82</v>
      </c>
      <c r="AW401" s="12" t="s">
        <v>34</v>
      </c>
      <c r="AX401" s="12" t="s">
        <v>72</v>
      </c>
      <c r="AY401" s="155" t="s">
        <v>144</v>
      </c>
    </row>
    <row r="402" spans="2:65" s="13" customFormat="1">
      <c r="B402" s="171"/>
      <c r="D402" s="149" t="s">
        <v>218</v>
      </c>
      <c r="E402" s="172" t="s">
        <v>3</v>
      </c>
      <c r="F402" s="173" t="s">
        <v>332</v>
      </c>
      <c r="H402" s="174">
        <v>15</v>
      </c>
      <c r="I402" s="175"/>
      <c r="L402" s="171"/>
      <c r="M402" s="176"/>
      <c r="T402" s="177"/>
      <c r="AT402" s="172" t="s">
        <v>218</v>
      </c>
      <c r="AU402" s="172" t="s">
        <v>80</v>
      </c>
      <c r="AV402" s="13" t="s">
        <v>165</v>
      </c>
      <c r="AW402" s="13" t="s">
        <v>34</v>
      </c>
      <c r="AX402" s="13" t="s">
        <v>80</v>
      </c>
      <c r="AY402" s="172" t="s">
        <v>144</v>
      </c>
    </row>
    <row r="403" spans="2:65" s="12" customFormat="1">
      <c r="B403" s="154"/>
      <c r="D403" s="149" t="s">
        <v>218</v>
      </c>
      <c r="F403" s="156" t="s">
        <v>1303</v>
      </c>
      <c r="H403" s="157">
        <v>17.25</v>
      </c>
      <c r="I403" s="158"/>
      <c r="L403" s="154"/>
      <c r="M403" s="159"/>
      <c r="T403" s="160"/>
      <c r="AT403" s="155" t="s">
        <v>218</v>
      </c>
      <c r="AU403" s="155" t="s">
        <v>80</v>
      </c>
      <c r="AV403" s="12" t="s">
        <v>82</v>
      </c>
      <c r="AW403" s="12" t="s">
        <v>4</v>
      </c>
      <c r="AX403" s="12" t="s">
        <v>80</v>
      </c>
      <c r="AY403" s="155" t="s">
        <v>144</v>
      </c>
    </row>
    <row r="404" spans="2:65" s="1" customFormat="1" ht="24.2" customHeight="1">
      <c r="B404" s="131"/>
      <c r="C404" s="132" t="s">
        <v>786</v>
      </c>
      <c r="D404" s="132" t="s">
        <v>147</v>
      </c>
      <c r="E404" s="133" t="s">
        <v>1335</v>
      </c>
      <c r="F404" s="134" t="s">
        <v>1336</v>
      </c>
      <c r="G404" s="135" t="s">
        <v>664</v>
      </c>
      <c r="H404" s="136">
        <v>5</v>
      </c>
      <c r="I404" s="137"/>
      <c r="J404" s="138">
        <f>ROUND(I404*H404,2)</f>
        <v>0</v>
      </c>
      <c r="K404" s="134" t="s">
        <v>952</v>
      </c>
      <c r="L404" s="32"/>
      <c r="M404" s="139" t="s">
        <v>3</v>
      </c>
      <c r="N404" s="140" t="s">
        <v>43</v>
      </c>
      <c r="P404" s="141">
        <f>O404*H404</f>
        <v>0</v>
      </c>
      <c r="Q404" s="141">
        <v>0</v>
      </c>
      <c r="R404" s="141">
        <f>Q404*H404</f>
        <v>0</v>
      </c>
      <c r="S404" s="141">
        <v>0</v>
      </c>
      <c r="T404" s="142">
        <f>S404*H404</f>
        <v>0</v>
      </c>
      <c r="AR404" s="143" t="s">
        <v>302</v>
      </c>
      <c r="AT404" s="143" t="s">
        <v>147</v>
      </c>
      <c r="AU404" s="143" t="s">
        <v>80</v>
      </c>
      <c r="AY404" s="17" t="s">
        <v>144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80</v>
      </c>
      <c r="BK404" s="144">
        <f>ROUND(I404*H404,2)</f>
        <v>0</v>
      </c>
      <c r="BL404" s="17" t="s">
        <v>302</v>
      </c>
      <c r="BM404" s="143" t="s">
        <v>1337</v>
      </c>
    </row>
    <row r="405" spans="2:65" s="1" customFormat="1">
      <c r="B405" s="32"/>
      <c r="D405" s="145" t="s">
        <v>185</v>
      </c>
      <c r="F405" s="146" t="s">
        <v>1338</v>
      </c>
      <c r="I405" s="147"/>
      <c r="L405" s="32"/>
      <c r="M405" s="148"/>
      <c r="T405" s="53"/>
      <c r="AT405" s="17" t="s">
        <v>185</v>
      </c>
      <c r="AU405" s="17" t="s">
        <v>80</v>
      </c>
    </row>
    <row r="406" spans="2:65" s="1" customFormat="1" ht="37.9" customHeight="1">
      <c r="B406" s="131"/>
      <c r="C406" s="161" t="s">
        <v>792</v>
      </c>
      <c r="D406" s="161" t="s">
        <v>275</v>
      </c>
      <c r="E406" s="162" t="s">
        <v>1339</v>
      </c>
      <c r="F406" s="163" t="s">
        <v>1340</v>
      </c>
      <c r="G406" s="164" t="s">
        <v>664</v>
      </c>
      <c r="H406" s="165">
        <v>5</v>
      </c>
      <c r="I406" s="166"/>
      <c r="J406" s="167">
        <f>ROUND(I406*H406,2)</f>
        <v>0</v>
      </c>
      <c r="K406" s="163" t="s">
        <v>3</v>
      </c>
      <c r="L406" s="168"/>
      <c r="M406" s="169" t="s">
        <v>3</v>
      </c>
      <c r="N406" s="170" t="s">
        <v>43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388</v>
      </c>
      <c r="AT406" s="143" t="s">
        <v>275</v>
      </c>
      <c r="AU406" s="143" t="s">
        <v>80</v>
      </c>
      <c r="AY406" s="17" t="s">
        <v>144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80</v>
      </c>
      <c r="BK406" s="144">
        <f>ROUND(I406*H406,2)</f>
        <v>0</v>
      </c>
      <c r="BL406" s="17" t="s">
        <v>302</v>
      </c>
      <c r="BM406" s="143" t="s">
        <v>1341</v>
      </c>
    </row>
    <row r="407" spans="2:65" s="12" customFormat="1">
      <c r="B407" s="154"/>
      <c r="D407" s="149" t="s">
        <v>218</v>
      </c>
      <c r="E407" s="155" t="s">
        <v>3</v>
      </c>
      <c r="F407" s="156" t="s">
        <v>1342</v>
      </c>
      <c r="H407" s="157">
        <v>5</v>
      </c>
      <c r="I407" s="158"/>
      <c r="L407" s="154"/>
      <c r="M407" s="159"/>
      <c r="T407" s="160"/>
      <c r="AT407" s="155" t="s">
        <v>218</v>
      </c>
      <c r="AU407" s="155" t="s">
        <v>80</v>
      </c>
      <c r="AV407" s="12" t="s">
        <v>82</v>
      </c>
      <c r="AW407" s="12" t="s">
        <v>34</v>
      </c>
      <c r="AX407" s="12" t="s">
        <v>72</v>
      </c>
      <c r="AY407" s="155" t="s">
        <v>144</v>
      </c>
    </row>
    <row r="408" spans="2:65" s="13" customFormat="1">
      <c r="B408" s="171"/>
      <c r="D408" s="149" t="s">
        <v>218</v>
      </c>
      <c r="E408" s="172" t="s">
        <v>3</v>
      </c>
      <c r="F408" s="173" t="s">
        <v>332</v>
      </c>
      <c r="H408" s="174">
        <v>5</v>
      </c>
      <c r="I408" s="175"/>
      <c r="L408" s="171"/>
      <c r="M408" s="176"/>
      <c r="T408" s="177"/>
      <c r="AT408" s="172" t="s">
        <v>218</v>
      </c>
      <c r="AU408" s="172" t="s">
        <v>80</v>
      </c>
      <c r="AV408" s="13" t="s">
        <v>165</v>
      </c>
      <c r="AW408" s="13" t="s">
        <v>34</v>
      </c>
      <c r="AX408" s="13" t="s">
        <v>80</v>
      </c>
      <c r="AY408" s="172" t="s">
        <v>144</v>
      </c>
    </row>
    <row r="409" spans="2:65" s="11" customFormat="1" ht="25.9" customHeight="1">
      <c r="B409" s="119"/>
      <c r="D409" s="120" t="s">
        <v>71</v>
      </c>
      <c r="E409" s="121" t="s">
        <v>1343</v>
      </c>
      <c r="F409" s="121" t="s">
        <v>1344</v>
      </c>
      <c r="I409" s="122"/>
      <c r="J409" s="123">
        <f>BK409</f>
        <v>0</v>
      </c>
      <c r="L409" s="119"/>
      <c r="M409" s="124"/>
      <c r="P409" s="125">
        <f>SUM(P410:P419)</f>
        <v>0</v>
      </c>
      <c r="R409" s="125">
        <f>SUM(R410:R419)</f>
        <v>0</v>
      </c>
      <c r="T409" s="126">
        <f>SUM(T410:T419)</f>
        <v>0</v>
      </c>
      <c r="AR409" s="120" t="s">
        <v>80</v>
      </c>
      <c r="AT409" s="127" t="s">
        <v>71</v>
      </c>
      <c r="AU409" s="127" t="s">
        <v>72</v>
      </c>
      <c r="AY409" s="120" t="s">
        <v>144</v>
      </c>
      <c r="BK409" s="128">
        <f>SUM(BK410:BK419)</f>
        <v>0</v>
      </c>
    </row>
    <row r="410" spans="2:65" s="1" customFormat="1" ht="33" customHeight="1">
      <c r="B410" s="131"/>
      <c r="C410" s="132" t="s">
        <v>801</v>
      </c>
      <c r="D410" s="132" t="s">
        <v>147</v>
      </c>
      <c r="E410" s="133" t="s">
        <v>1345</v>
      </c>
      <c r="F410" s="134" t="s">
        <v>1346</v>
      </c>
      <c r="G410" s="135" t="s">
        <v>664</v>
      </c>
      <c r="H410" s="136">
        <v>15</v>
      </c>
      <c r="I410" s="137"/>
      <c r="J410" s="138">
        <f>ROUND(I410*H410,2)</f>
        <v>0</v>
      </c>
      <c r="K410" s="134" t="s">
        <v>952</v>
      </c>
      <c r="L410" s="32"/>
      <c r="M410" s="139" t="s">
        <v>3</v>
      </c>
      <c r="N410" s="140" t="s">
        <v>43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302</v>
      </c>
      <c r="AT410" s="143" t="s">
        <v>147</v>
      </c>
      <c r="AU410" s="143" t="s">
        <v>80</v>
      </c>
      <c r="AY410" s="17" t="s">
        <v>144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80</v>
      </c>
      <c r="BK410" s="144">
        <f>ROUND(I410*H410,2)</f>
        <v>0</v>
      </c>
      <c r="BL410" s="17" t="s">
        <v>302</v>
      </c>
      <c r="BM410" s="143" t="s">
        <v>1347</v>
      </c>
    </row>
    <row r="411" spans="2:65" s="1" customFormat="1">
      <c r="B411" s="32"/>
      <c r="D411" s="145" t="s">
        <v>185</v>
      </c>
      <c r="F411" s="146" t="s">
        <v>1348</v>
      </c>
      <c r="I411" s="147"/>
      <c r="L411" s="32"/>
      <c r="M411" s="148"/>
      <c r="T411" s="53"/>
      <c r="AT411" s="17" t="s">
        <v>185</v>
      </c>
      <c r="AU411" s="17" t="s">
        <v>80</v>
      </c>
    </row>
    <row r="412" spans="2:65" s="1" customFormat="1" ht="168" customHeight="1">
      <c r="B412" s="131"/>
      <c r="C412" s="161" t="s">
        <v>807</v>
      </c>
      <c r="D412" s="161" t="s">
        <v>275</v>
      </c>
      <c r="E412" s="162" t="s">
        <v>1349</v>
      </c>
      <c r="F412" s="163" t="s">
        <v>1350</v>
      </c>
      <c r="G412" s="164" t="s">
        <v>664</v>
      </c>
      <c r="H412" s="165">
        <v>11</v>
      </c>
      <c r="I412" s="166"/>
      <c r="J412" s="167">
        <f>ROUND(I412*H412,2)</f>
        <v>0</v>
      </c>
      <c r="K412" s="163" t="s">
        <v>3</v>
      </c>
      <c r="L412" s="168"/>
      <c r="M412" s="169" t="s">
        <v>3</v>
      </c>
      <c r="N412" s="170" t="s">
        <v>43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388</v>
      </c>
      <c r="AT412" s="143" t="s">
        <v>275</v>
      </c>
      <c r="AU412" s="143" t="s">
        <v>80</v>
      </c>
      <c r="AY412" s="17" t="s">
        <v>144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80</v>
      </c>
      <c r="BK412" s="144">
        <f>ROUND(I412*H412,2)</f>
        <v>0</v>
      </c>
      <c r="BL412" s="17" t="s">
        <v>302</v>
      </c>
      <c r="BM412" s="143" t="s">
        <v>1351</v>
      </c>
    </row>
    <row r="413" spans="2:65" s="14" customFormat="1">
      <c r="B413" s="180"/>
      <c r="D413" s="149" t="s">
        <v>218</v>
      </c>
      <c r="E413" s="181" t="s">
        <v>3</v>
      </c>
      <c r="F413" s="182" t="s">
        <v>1166</v>
      </c>
      <c r="H413" s="181" t="s">
        <v>3</v>
      </c>
      <c r="I413" s="183"/>
      <c r="L413" s="180"/>
      <c r="M413" s="184"/>
      <c r="T413" s="185"/>
      <c r="AT413" s="181" t="s">
        <v>218</v>
      </c>
      <c r="AU413" s="181" t="s">
        <v>80</v>
      </c>
      <c r="AV413" s="14" t="s">
        <v>80</v>
      </c>
      <c r="AW413" s="14" t="s">
        <v>34</v>
      </c>
      <c r="AX413" s="14" t="s">
        <v>72</v>
      </c>
      <c r="AY413" s="181" t="s">
        <v>144</v>
      </c>
    </row>
    <row r="414" spans="2:65" s="12" customFormat="1">
      <c r="B414" s="154"/>
      <c r="D414" s="149" t="s">
        <v>218</v>
      </c>
      <c r="E414" s="155" t="s">
        <v>3</v>
      </c>
      <c r="F414" s="156" t="s">
        <v>1352</v>
      </c>
      <c r="H414" s="157">
        <v>11</v>
      </c>
      <c r="I414" s="158"/>
      <c r="L414" s="154"/>
      <c r="M414" s="159"/>
      <c r="T414" s="160"/>
      <c r="AT414" s="155" t="s">
        <v>218</v>
      </c>
      <c r="AU414" s="155" t="s">
        <v>80</v>
      </c>
      <c r="AV414" s="12" t="s">
        <v>82</v>
      </c>
      <c r="AW414" s="12" t="s">
        <v>34</v>
      </c>
      <c r="AX414" s="12" t="s">
        <v>72</v>
      </c>
      <c r="AY414" s="155" t="s">
        <v>144</v>
      </c>
    </row>
    <row r="415" spans="2:65" s="13" customFormat="1">
      <c r="B415" s="171"/>
      <c r="D415" s="149" t="s">
        <v>218</v>
      </c>
      <c r="E415" s="172" t="s">
        <v>3</v>
      </c>
      <c r="F415" s="173" t="s">
        <v>332</v>
      </c>
      <c r="H415" s="174">
        <v>11</v>
      </c>
      <c r="I415" s="175"/>
      <c r="L415" s="171"/>
      <c r="M415" s="176"/>
      <c r="T415" s="177"/>
      <c r="AT415" s="172" t="s">
        <v>218</v>
      </c>
      <c r="AU415" s="172" t="s">
        <v>80</v>
      </c>
      <c r="AV415" s="13" t="s">
        <v>165</v>
      </c>
      <c r="AW415" s="13" t="s">
        <v>34</v>
      </c>
      <c r="AX415" s="13" t="s">
        <v>80</v>
      </c>
      <c r="AY415" s="172" t="s">
        <v>144</v>
      </c>
    </row>
    <row r="416" spans="2:65" s="1" customFormat="1" ht="168" customHeight="1">
      <c r="B416" s="131"/>
      <c r="C416" s="161" t="s">
        <v>812</v>
      </c>
      <c r="D416" s="161" t="s">
        <v>275</v>
      </c>
      <c r="E416" s="162" t="s">
        <v>1353</v>
      </c>
      <c r="F416" s="163" t="s">
        <v>1354</v>
      </c>
      <c r="G416" s="164" t="s">
        <v>664</v>
      </c>
      <c r="H416" s="165">
        <v>4</v>
      </c>
      <c r="I416" s="166"/>
      <c r="J416" s="167">
        <f>ROUND(I416*H416,2)</f>
        <v>0</v>
      </c>
      <c r="K416" s="163" t="s">
        <v>3</v>
      </c>
      <c r="L416" s="168"/>
      <c r="M416" s="169" t="s">
        <v>3</v>
      </c>
      <c r="N416" s="170" t="s">
        <v>43</v>
      </c>
      <c r="P416" s="141">
        <f>O416*H416</f>
        <v>0</v>
      </c>
      <c r="Q416" s="141">
        <v>0</v>
      </c>
      <c r="R416" s="141">
        <f>Q416*H416</f>
        <v>0</v>
      </c>
      <c r="S416" s="141">
        <v>0</v>
      </c>
      <c r="T416" s="142">
        <f>S416*H416</f>
        <v>0</v>
      </c>
      <c r="AR416" s="143" t="s">
        <v>388</v>
      </c>
      <c r="AT416" s="143" t="s">
        <v>275</v>
      </c>
      <c r="AU416" s="143" t="s">
        <v>80</v>
      </c>
      <c r="AY416" s="17" t="s">
        <v>144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80</v>
      </c>
      <c r="BK416" s="144">
        <f>ROUND(I416*H416,2)</f>
        <v>0</v>
      </c>
      <c r="BL416" s="17" t="s">
        <v>302</v>
      </c>
      <c r="BM416" s="143" t="s">
        <v>1355</v>
      </c>
    </row>
    <row r="417" spans="2:65" s="14" customFormat="1">
      <c r="B417" s="180"/>
      <c r="D417" s="149" t="s">
        <v>218</v>
      </c>
      <c r="E417" s="181" t="s">
        <v>3</v>
      </c>
      <c r="F417" s="182" t="s">
        <v>1166</v>
      </c>
      <c r="H417" s="181" t="s">
        <v>3</v>
      </c>
      <c r="I417" s="183"/>
      <c r="L417" s="180"/>
      <c r="M417" s="184"/>
      <c r="T417" s="185"/>
      <c r="AT417" s="181" t="s">
        <v>218</v>
      </c>
      <c r="AU417" s="181" t="s">
        <v>80</v>
      </c>
      <c r="AV417" s="14" t="s">
        <v>80</v>
      </c>
      <c r="AW417" s="14" t="s">
        <v>34</v>
      </c>
      <c r="AX417" s="14" t="s">
        <v>72</v>
      </c>
      <c r="AY417" s="181" t="s">
        <v>144</v>
      </c>
    </row>
    <row r="418" spans="2:65" s="12" customFormat="1">
      <c r="B418" s="154"/>
      <c r="D418" s="149" t="s">
        <v>218</v>
      </c>
      <c r="E418" s="155" t="s">
        <v>3</v>
      </c>
      <c r="F418" s="156" t="s">
        <v>1356</v>
      </c>
      <c r="H418" s="157">
        <v>4</v>
      </c>
      <c r="I418" s="158"/>
      <c r="L418" s="154"/>
      <c r="M418" s="159"/>
      <c r="T418" s="160"/>
      <c r="AT418" s="155" t="s">
        <v>218</v>
      </c>
      <c r="AU418" s="155" t="s">
        <v>80</v>
      </c>
      <c r="AV418" s="12" t="s">
        <v>82</v>
      </c>
      <c r="AW418" s="12" t="s">
        <v>34</v>
      </c>
      <c r="AX418" s="12" t="s">
        <v>72</v>
      </c>
      <c r="AY418" s="155" t="s">
        <v>144</v>
      </c>
    </row>
    <row r="419" spans="2:65" s="13" customFormat="1">
      <c r="B419" s="171"/>
      <c r="D419" s="149" t="s">
        <v>218</v>
      </c>
      <c r="E419" s="172" t="s">
        <v>3</v>
      </c>
      <c r="F419" s="173" t="s">
        <v>332</v>
      </c>
      <c r="H419" s="174">
        <v>4</v>
      </c>
      <c r="I419" s="175"/>
      <c r="L419" s="171"/>
      <c r="M419" s="176"/>
      <c r="T419" s="177"/>
      <c r="AT419" s="172" t="s">
        <v>218</v>
      </c>
      <c r="AU419" s="172" t="s">
        <v>80</v>
      </c>
      <c r="AV419" s="13" t="s">
        <v>165</v>
      </c>
      <c r="AW419" s="13" t="s">
        <v>34</v>
      </c>
      <c r="AX419" s="13" t="s">
        <v>80</v>
      </c>
      <c r="AY419" s="172" t="s">
        <v>144</v>
      </c>
    </row>
    <row r="420" spans="2:65" s="11" customFormat="1" ht="25.9" customHeight="1">
      <c r="B420" s="119"/>
      <c r="D420" s="120" t="s">
        <v>71</v>
      </c>
      <c r="E420" s="121" t="s">
        <v>1357</v>
      </c>
      <c r="F420" s="121" t="s">
        <v>1358</v>
      </c>
      <c r="I420" s="122"/>
      <c r="J420" s="123">
        <f>BK420</f>
        <v>0</v>
      </c>
      <c r="L420" s="119"/>
      <c r="M420" s="124"/>
      <c r="P420" s="125">
        <f>SUM(P421:P428)</f>
        <v>0</v>
      </c>
      <c r="R420" s="125">
        <f>SUM(R421:R428)</f>
        <v>0</v>
      </c>
      <c r="T420" s="126">
        <f>SUM(T421:T428)</f>
        <v>0</v>
      </c>
      <c r="AR420" s="120" t="s">
        <v>80</v>
      </c>
      <c r="AT420" s="127" t="s">
        <v>71</v>
      </c>
      <c r="AU420" s="127" t="s">
        <v>72</v>
      </c>
      <c r="AY420" s="120" t="s">
        <v>144</v>
      </c>
      <c r="BK420" s="128">
        <f>SUM(BK421:BK428)</f>
        <v>0</v>
      </c>
    </row>
    <row r="421" spans="2:65" s="1" customFormat="1" ht="44.25" customHeight="1">
      <c r="B421" s="131"/>
      <c r="C421" s="132" t="s">
        <v>817</v>
      </c>
      <c r="D421" s="132" t="s">
        <v>147</v>
      </c>
      <c r="E421" s="133" t="s">
        <v>1359</v>
      </c>
      <c r="F421" s="134" t="s">
        <v>1360</v>
      </c>
      <c r="G421" s="135" t="s">
        <v>150</v>
      </c>
      <c r="H421" s="136">
        <v>1</v>
      </c>
      <c r="I421" s="137"/>
      <c r="J421" s="138">
        <f>ROUND(I421*H421,2)</f>
        <v>0</v>
      </c>
      <c r="K421" s="134" t="s">
        <v>3</v>
      </c>
      <c r="L421" s="32"/>
      <c r="M421" s="139" t="s">
        <v>3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998</v>
      </c>
      <c r="AT421" s="143" t="s">
        <v>147</v>
      </c>
      <c r="AU421" s="143" t="s">
        <v>80</v>
      </c>
      <c r="AY421" s="17" t="s">
        <v>144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80</v>
      </c>
      <c r="BK421" s="144">
        <f>ROUND(I421*H421,2)</f>
        <v>0</v>
      </c>
      <c r="BL421" s="17" t="s">
        <v>998</v>
      </c>
      <c r="BM421" s="143" t="s">
        <v>1361</v>
      </c>
    </row>
    <row r="422" spans="2:65" s="1" customFormat="1" ht="37.9" customHeight="1">
      <c r="B422" s="131"/>
      <c r="C422" s="132" t="s">
        <v>824</v>
      </c>
      <c r="D422" s="132" t="s">
        <v>147</v>
      </c>
      <c r="E422" s="133" t="s">
        <v>1362</v>
      </c>
      <c r="F422" s="134" t="s">
        <v>1363</v>
      </c>
      <c r="G422" s="135" t="s">
        <v>150</v>
      </c>
      <c r="H422" s="136">
        <v>1</v>
      </c>
      <c r="I422" s="137"/>
      <c r="J422" s="138">
        <f>ROUND(I422*H422,2)</f>
        <v>0</v>
      </c>
      <c r="K422" s="134" t="s">
        <v>3</v>
      </c>
      <c r="L422" s="32"/>
      <c r="M422" s="139" t="s">
        <v>3</v>
      </c>
      <c r="N422" s="140" t="s">
        <v>43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998</v>
      </c>
      <c r="AT422" s="143" t="s">
        <v>147</v>
      </c>
      <c r="AU422" s="143" t="s">
        <v>80</v>
      </c>
      <c r="AY422" s="17" t="s">
        <v>144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80</v>
      </c>
      <c r="BK422" s="144">
        <f>ROUND(I422*H422,2)</f>
        <v>0</v>
      </c>
      <c r="BL422" s="17" t="s">
        <v>998</v>
      </c>
      <c r="BM422" s="143" t="s">
        <v>1364</v>
      </c>
    </row>
    <row r="423" spans="2:65" s="1" customFormat="1" ht="44.25" customHeight="1">
      <c r="B423" s="131"/>
      <c r="C423" s="132" t="s">
        <v>829</v>
      </c>
      <c r="D423" s="132" t="s">
        <v>147</v>
      </c>
      <c r="E423" s="133" t="s">
        <v>1365</v>
      </c>
      <c r="F423" s="134" t="s">
        <v>1366</v>
      </c>
      <c r="G423" s="135" t="s">
        <v>150</v>
      </c>
      <c r="H423" s="136">
        <v>1</v>
      </c>
      <c r="I423" s="137"/>
      <c r="J423" s="138">
        <f>ROUND(I423*H423,2)</f>
        <v>0</v>
      </c>
      <c r="K423" s="134" t="s">
        <v>3</v>
      </c>
      <c r="L423" s="32"/>
      <c r="M423" s="139" t="s">
        <v>3</v>
      </c>
      <c r="N423" s="140" t="s">
        <v>43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998</v>
      </c>
      <c r="AT423" s="143" t="s">
        <v>147</v>
      </c>
      <c r="AU423" s="143" t="s">
        <v>80</v>
      </c>
      <c r="AY423" s="17" t="s">
        <v>144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80</v>
      </c>
      <c r="BK423" s="144">
        <f>ROUND(I423*H423,2)</f>
        <v>0</v>
      </c>
      <c r="BL423" s="17" t="s">
        <v>998</v>
      </c>
      <c r="BM423" s="143" t="s">
        <v>1367</v>
      </c>
    </row>
    <row r="424" spans="2:65" s="1" customFormat="1" ht="49.15" customHeight="1">
      <c r="B424" s="131"/>
      <c r="C424" s="132" t="s">
        <v>834</v>
      </c>
      <c r="D424" s="132" t="s">
        <v>147</v>
      </c>
      <c r="E424" s="133" t="s">
        <v>1368</v>
      </c>
      <c r="F424" s="134" t="s">
        <v>1369</v>
      </c>
      <c r="G424" s="135" t="s">
        <v>664</v>
      </c>
      <c r="H424" s="136">
        <v>5</v>
      </c>
      <c r="I424" s="137"/>
      <c r="J424" s="138">
        <f>ROUND(I424*H424,2)</f>
        <v>0</v>
      </c>
      <c r="K424" s="134" t="s">
        <v>3</v>
      </c>
      <c r="L424" s="32"/>
      <c r="M424" s="139" t="s">
        <v>3</v>
      </c>
      <c r="N424" s="140" t="s">
        <v>43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998</v>
      </c>
      <c r="AT424" s="143" t="s">
        <v>147</v>
      </c>
      <c r="AU424" s="143" t="s">
        <v>80</v>
      </c>
      <c r="AY424" s="17" t="s">
        <v>144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80</v>
      </c>
      <c r="BK424" s="144">
        <f>ROUND(I424*H424,2)</f>
        <v>0</v>
      </c>
      <c r="BL424" s="17" t="s">
        <v>998</v>
      </c>
      <c r="BM424" s="143" t="s">
        <v>1370</v>
      </c>
    </row>
    <row r="425" spans="2:65" s="1" customFormat="1" ht="24.2" customHeight="1">
      <c r="B425" s="131"/>
      <c r="C425" s="132" t="s">
        <v>839</v>
      </c>
      <c r="D425" s="132" t="s">
        <v>147</v>
      </c>
      <c r="E425" s="133" t="s">
        <v>1371</v>
      </c>
      <c r="F425" s="134" t="s">
        <v>1372</v>
      </c>
      <c r="G425" s="135" t="s">
        <v>664</v>
      </c>
      <c r="H425" s="136">
        <v>5</v>
      </c>
      <c r="I425" s="137"/>
      <c r="J425" s="138">
        <f>ROUND(I425*H425,2)</f>
        <v>0</v>
      </c>
      <c r="K425" s="134" t="s">
        <v>3</v>
      </c>
      <c r="L425" s="32"/>
      <c r="M425" s="139" t="s">
        <v>3</v>
      </c>
      <c r="N425" s="140" t="s">
        <v>43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998</v>
      </c>
      <c r="AT425" s="143" t="s">
        <v>147</v>
      </c>
      <c r="AU425" s="143" t="s">
        <v>80</v>
      </c>
      <c r="AY425" s="17" t="s">
        <v>144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80</v>
      </c>
      <c r="BK425" s="144">
        <f>ROUND(I425*H425,2)</f>
        <v>0</v>
      </c>
      <c r="BL425" s="17" t="s">
        <v>998</v>
      </c>
      <c r="BM425" s="143" t="s">
        <v>1373</v>
      </c>
    </row>
    <row r="426" spans="2:65" s="1" customFormat="1" ht="24.2" customHeight="1">
      <c r="B426" s="131"/>
      <c r="C426" s="132" t="s">
        <v>979</v>
      </c>
      <c r="D426" s="132" t="s">
        <v>147</v>
      </c>
      <c r="E426" s="133" t="s">
        <v>1374</v>
      </c>
      <c r="F426" s="134" t="s">
        <v>1375</v>
      </c>
      <c r="G426" s="135" t="s">
        <v>327</v>
      </c>
      <c r="H426" s="136">
        <v>5</v>
      </c>
      <c r="I426" s="137"/>
      <c r="J426" s="138">
        <f>ROUND(I426*H426,2)</f>
        <v>0</v>
      </c>
      <c r="K426" s="134" t="s">
        <v>3</v>
      </c>
      <c r="L426" s="32"/>
      <c r="M426" s="139" t="s">
        <v>3</v>
      </c>
      <c r="N426" s="140" t="s">
        <v>43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998</v>
      </c>
      <c r="AT426" s="143" t="s">
        <v>147</v>
      </c>
      <c r="AU426" s="143" t="s">
        <v>80</v>
      </c>
      <c r="AY426" s="17" t="s">
        <v>144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80</v>
      </c>
      <c r="BK426" s="144">
        <f>ROUND(I426*H426,2)</f>
        <v>0</v>
      </c>
      <c r="BL426" s="17" t="s">
        <v>998</v>
      </c>
      <c r="BM426" s="143" t="s">
        <v>1376</v>
      </c>
    </row>
    <row r="427" spans="2:65" s="1" customFormat="1" ht="24.2" customHeight="1">
      <c r="B427" s="131"/>
      <c r="C427" s="132" t="s">
        <v>1377</v>
      </c>
      <c r="D427" s="132" t="s">
        <v>147</v>
      </c>
      <c r="E427" s="133" t="s">
        <v>1378</v>
      </c>
      <c r="F427" s="134" t="s">
        <v>1379</v>
      </c>
      <c r="G427" s="135" t="s">
        <v>413</v>
      </c>
      <c r="H427" s="136">
        <v>2</v>
      </c>
      <c r="I427" s="137"/>
      <c r="J427" s="138">
        <f>ROUND(I427*H427,2)</f>
        <v>0</v>
      </c>
      <c r="K427" s="134" t="s">
        <v>3</v>
      </c>
      <c r="L427" s="32"/>
      <c r="M427" s="139" t="s">
        <v>3</v>
      </c>
      <c r="N427" s="140" t="s">
        <v>43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998</v>
      </c>
      <c r="AT427" s="143" t="s">
        <v>147</v>
      </c>
      <c r="AU427" s="143" t="s">
        <v>80</v>
      </c>
      <c r="AY427" s="17" t="s">
        <v>144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80</v>
      </c>
      <c r="BK427" s="144">
        <f>ROUND(I427*H427,2)</f>
        <v>0</v>
      </c>
      <c r="BL427" s="17" t="s">
        <v>998</v>
      </c>
      <c r="BM427" s="143" t="s">
        <v>1380</v>
      </c>
    </row>
    <row r="428" spans="2:65" s="1" customFormat="1" ht="44.25" customHeight="1">
      <c r="B428" s="131"/>
      <c r="C428" s="132" t="s">
        <v>983</v>
      </c>
      <c r="D428" s="132" t="s">
        <v>147</v>
      </c>
      <c r="E428" s="133" t="s">
        <v>1381</v>
      </c>
      <c r="F428" s="134" t="s">
        <v>1382</v>
      </c>
      <c r="G428" s="135" t="s">
        <v>413</v>
      </c>
      <c r="H428" s="136">
        <v>4</v>
      </c>
      <c r="I428" s="137"/>
      <c r="J428" s="138">
        <f>ROUND(I428*H428,2)</f>
        <v>0</v>
      </c>
      <c r="K428" s="134" t="s">
        <v>3</v>
      </c>
      <c r="L428" s="32"/>
      <c r="M428" s="139" t="s">
        <v>3</v>
      </c>
      <c r="N428" s="140" t="s">
        <v>43</v>
      </c>
      <c r="P428" s="141">
        <f>O428*H428</f>
        <v>0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998</v>
      </c>
      <c r="AT428" s="143" t="s">
        <v>147</v>
      </c>
      <c r="AU428" s="143" t="s">
        <v>80</v>
      </c>
      <c r="AY428" s="17" t="s">
        <v>144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80</v>
      </c>
      <c r="BK428" s="144">
        <f>ROUND(I428*H428,2)</f>
        <v>0</v>
      </c>
      <c r="BL428" s="17" t="s">
        <v>998</v>
      </c>
      <c r="BM428" s="143" t="s">
        <v>1383</v>
      </c>
    </row>
    <row r="429" spans="2:65" s="11" customFormat="1" ht="25.9" customHeight="1">
      <c r="B429" s="119"/>
      <c r="D429" s="120" t="s">
        <v>71</v>
      </c>
      <c r="E429" s="121" t="s">
        <v>1384</v>
      </c>
      <c r="F429" s="121" t="s">
        <v>1385</v>
      </c>
      <c r="I429" s="122"/>
      <c r="J429" s="123">
        <f>BK429</f>
        <v>0</v>
      </c>
      <c r="L429" s="119"/>
      <c r="M429" s="124"/>
      <c r="P429" s="125">
        <f>SUM(P430:P433)</f>
        <v>0</v>
      </c>
      <c r="R429" s="125">
        <f>SUM(R430:R433)</f>
        <v>0</v>
      </c>
      <c r="T429" s="126">
        <f>SUM(T430:T433)</f>
        <v>0</v>
      </c>
      <c r="AR429" s="120" t="s">
        <v>80</v>
      </c>
      <c r="AT429" s="127" t="s">
        <v>71</v>
      </c>
      <c r="AU429" s="127" t="s">
        <v>72</v>
      </c>
      <c r="AY429" s="120" t="s">
        <v>144</v>
      </c>
      <c r="BK429" s="128">
        <f>SUM(BK430:BK433)</f>
        <v>0</v>
      </c>
    </row>
    <row r="430" spans="2:65" s="1" customFormat="1" ht="21.75" customHeight="1">
      <c r="B430" s="131"/>
      <c r="C430" s="132" t="s">
        <v>1386</v>
      </c>
      <c r="D430" s="132" t="s">
        <v>147</v>
      </c>
      <c r="E430" s="133" t="s">
        <v>1387</v>
      </c>
      <c r="F430" s="134" t="s">
        <v>1388</v>
      </c>
      <c r="G430" s="135" t="s">
        <v>150</v>
      </c>
      <c r="H430" s="136">
        <v>1</v>
      </c>
      <c r="I430" s="137"/>
      <c r="J430" s="138">
        <f>ROUND(I430*H430,2)</f>
        <v>0</v>
      </c>
      <c r="K430" s="134" t="s">
        <v>3</v>
      </c>
      <c r="L430" s="32"/>
      <c r="M430" s="139" t="s">
        <v>3</v>
      </c>
      <c r="N430" s="140" t="s">
        <v>43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165</v>
      </c>
      <c r="AT430" s="143" t="s">
        <v>147</v>
      </c>
      <c r="AU430" s="143" t="s">
        <v>80</v>
      </c>
      <c r="AY430" s="17" t="s">
        <v>144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80</v>
      </c>
      <c r="BK430" s="144">
        <f>ROUND(I430*H430,2)</f>
        <v>0</v>
      </c>
      <c r="BL430" s="17" t="s">
        <v>165</v>
      </c>
      <c r="BM430" s="143" t="s">
        <v>1389</v>
      </c>
    </row>
    <row r="431" spans="2:65" s="1" customFormat="1" ht="21.75" customHeight="1">
      <c r="B431" s="131"/>
      <c r="C431" s="132" t="s">
        <v>984</v>
      </c>
      <c r="D431" s="132" t="s">
        <v>147</v>
      </c>
      <c r="E431" s="133" t="s">
        <v>1390</v>
      </c>
      <c r="F431" s="134" t="s">
        <v>1391</v>
      </c>
      <c r="G431" s="135" t="s">
        <v>150</v>
      </c>
      <c r="H431" s="136">
        <v>1</v>
      </c>
      <c r="I431" s="137"/>
      <c r="J431" s="138">
        <f>ROUND(I431*H431,2)</f>
        <v>0</v>
      </c>
      <c r="K431" s="134" t="s">
        <v>3</v>
      </c>
      <c r="L431" s="32"/>
      <c r="M431" s="139" t="s">
        <v>3</v>
      </c>
      <c r="N431" s="140" t="s">
        <v>43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165</v>
      </c>
      <c r="AT431" s="143" t="s">
        <v>147</v>
      </c>
      <c r="AU431" s="143" t="s">
        <v>80</v>
      </c>
      <c r="AY431" s="17" t="s">
        <v>144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80</v>
      </c>
      <c r="BK431" s="144">
        <f>ROUND(I431*H431,2)</f>
        <v>0</v>
      </c>
      <c r="BL431" s="17" t="s">
        <v>165</v>
      </c>
      <c r="BM431" s="143" t="s">
        <v>1392</v>
      </c>
    </row>
    <row r="432" spans="2:65" s="1" customFormat="1" ht="24.2" customHeight="1">
      <c r="B432" s="131"/>
      <c r="C432" s="132" t="s">
        <v>1393</v>
      </c>
      <c r="D432" s="132" t="s">
        <v>147</v>
      </c>
      <c r="E432" s="133" t="s">
        <v>1394</v>
      </c>
      <c r="F432" s="134" t="s">
        <v>1395</v>
      </c>
      <c r="G432" s="135" t="s">
        <v>664</v>
      </c>
      <c r="H432" s="136">
        <v>1</v>
      </c>
      <c r="I432" s="137"/>
      <c r="J432" s="138">
        <f>ROUND(I432*H432,2)</f>
        <v>0</v>
      </c>
      <c r="K432" s="134" t="s">
        <v>3</v>
      </c>
      <c r="L432" s="32"/>
      <c r="M432" s="139" t="s">
        <v>3</v>
      </c>
      <c r="N432" s="140" t="s">
        <v>43</v>
      </c>
      <c r="P432" s="141">
        <f>O432*H432</f>
        <v>0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165</v>
      </c>
      <c r="AT432" s="143" t="s">
        <v>147</v>
      </c>
      <c r="AU432" s="143" t="s">
        <v>80</v>
      </c>
      <c r="AY432" s="17" t="s">
        <v>144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80</v>
      </c>
      <c r="BK432" s="144">
        <f>ROUND(I432*H432,2)</f>
        <v>0</v>
      </c>
      <c r="BL432" s="17" t="s">
        <v>165</v>
      </c>
      <c r="BM432" s="143" t="s">
        <v>1396</v>
      </c>
    </row>
    <row r="433" spans="2:65" s="1" customFormat="1" ht="16.5" customHeight="1">
      <c r="B433" s="131"/>
      <c r="C433" s="132" t="s">
        <v>987</v>
      </c>
      <c r="D433" s="132" t="s">
        <v>147</v>
      </c>
      <c r="E433" s="133" t="s">
        <v>1397</v>
      </c>
      <c r="F433" s="134" t="s">
        <v>1398</v>
      </c>
      <c r="G433" s="135" t="s">
        <v>664</v>
      </c>
      <c r="H433" s="136">
        <v>1</v>
      </c>
      <c r="I433" s="137"/>
      <c r="J433" s="138">
        <f>ROUND(I433*H433,2)</f>
        <v>0</v>
      </c>
      <c r="K433" s="134" t="s">
        <v>3</v>
      </c>
      <c r="L433" s="32"/>
      <c r="M433" s="190" t="s">
        <v>3</v>
      </c>
      <c r="N433" s="191" t="s">
        <v>43</v>
      </c>
      <c r="O433" s="152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AR433" s="143" t="s">
        <v>165</v>
      </c>
      <c r="AT433" s="143" t="s">
        <v>147</v>
      </c>
      <c r="AU433" s="143" t="s">
        <v>80</v>
      </c>
      <c r="AY433" s="17" t="s">
        <v>144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80</v>
      </c>
      <c r="BK433" s="144">
        <f>ROUND(I433*H433,2)</f>
        <v>0</v>
      </c>
      <c r="BL433" s="17" t="s">
        <v>165</v>
      </c>
      <c r="BM433" s="143" t="s">
        <v>1399</v>
      </c>
    </row>
    <row r="434" spans="2:65" s="1" customFormat="1" ht="6.95" customHeight="1">
      <c r="B434" s="41"/>
      <c r="C434" s="42"/>
      <c r="D434" s="42"/>
      <c r="E434" s="42"/>
      <c r="F434" s="42"/>
      <c r="G434" s="42"/>
      <c r="H434" s="42"/>
      <c r="I434" s="42"/>
      <c r="J434" s="42"/>
      <c r="K434" s="42"/>
      <c r="L434" s="32"/>
    </row>
  </sheetData>
  <autoFilter ref="C108:K433" xr:uid="{00000000-0009-0000-0000-000004000000}"/>
  <mergeCells count="15">
    <mergeCell ref="E95:H95"/>
    <mergeCell ref="E99:H99"/>
    <mergeCell ref="E97:H97"/>
    <mergeCell ref="E101:H10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3" r:id="rId1" xr:uid="{00000000-0004-0000-0400-000000000000}"/>
    <hyperlink ref="F119" r:id="rId2" xr:uid="{00000000-0004-0000-0400-000001000000}"/>
    <hyperlink ref="F129" r:id="rId3" xr:uid="{00000000-0004-0000-0400-000002000000}"/>
    <hyperlink ref="F134" r:id="rId4" xr:uid="{00000000-0004-0000-0400-000003000000}"/>
    <hyperlink ref="F139" r:id="rId5" xr:uid="{00000000-0004-0000-0400-000004000000}"/>
    <hyperlink ref="F149" r:id="rId6" xr:uid="{00000000-0004-0000-0400-000005000000}"/>
    <hyperlink ref="F175" r:id="rId7" xr:uid="{00000000-0004-0000-0400-000006000000}"/>
    <hyperlink ref="F177" r:id="rId8" xr:uid="{00000000-0004-0000-0400-000007000000}"/>
    <hyperlink ref="F179" r:id="rId9" xr:uid="{00000000-0004-0000-0400-000008000000}"/>
    <hyperlink ref="F181" r:id="rId10" xr:uid="{00000000-0004-0000-0400-000009000000}"/>
    <hyperlink ref="F183" r:id="rId11" xr:uid="{00000000-0004-0000-0400-00000A000000}"/>
    <hyperlink ref="F185" r:id="rId12" xr:uid="{00000000-0004-0000-0400-00000B000000}"/>
    <hyperlink ref="F193" r:id="rId13" xr:uid="{00000000-0004-0000-0400-00000C000000}"/>
    <hyperlink ref="F240" r:id="rId14" xr:uid="{00000000-0004-0000-0400-00000D000000}"/>
    <hyperlink ref="F247" r:id="rId15" xr:uid="{00000000-0004-0000-0400-00000E000000}"/>
    <hyperlink ref="F269" r:id="rId16" xr:uid="{00000000-0004-0000-0400-00000F000000}"/>
    <hyperlink ref="F275" r:id="rId17" xr:uid="{00000000-0004-0000-0400-000010000000}"/>
    <hyperlink ref="F281" r:id="rId18" xr:uid="{00000000-0004-0000-0400-000011000000}"/>
    <hyperlink ref="F310" r:id="rId19" xr:uid="{00000000-0004-0000-0400-000012000000}"/>
    <hyperlink ref="F312" r:id="rId20" xr:uid="{00000000-0004-0000-0400-000013000000}"/>
    <hyperlink ref="F314" r:id="rId21" xr:uid="{00000000-0004-0000-0400-000014000000}"/>
    <hyperlink ref="F316" r:id="rId22" xr:uid="{00000000-0004-0000-0400-000015000000}"/>
    <hyperlink ref="F318" r:id="rId23" xr:uid="{00000000-0004-0000-0400-000016000000}"/>
    <hyperlink ref="F341" r:id="rId24" xr:uid="{00000000-0004-0000-0400-000017000000}"/>
    <hyperlink ref="F343" r:id="rId25" xr:uid="{00000000-0004-0000-0400-000018000000}"/>
    <hyperlink ref="F361" r:id="rId26" xr:uid="{00000000-0004-0000-0400-000019000000}"/>
    <hyperlink ref="F373" r:id="rId27" xr:uid="{00000000-0004-0000-0400-00001A000000}"/>
    <hyperlink ref="F405" r:id="rId28" xr:uid="{00000000-0004-0000-0400-00001B000000}"/>
    <hyperlink ref="F411" r:id="rId29" xr:uid="{00000000-0004-0000-04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1400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ROUND((SUM(BE86:BE88)),  2)</f>
        <v>0</v>
      </c>
      <c r="I35" s="93">
        <v>0.21</v>
      </c>
      <c r="J35" s="83">
        <f>ROUND(((SUM(BE86:BE88))*I35),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ROUND((SUM(BF86:BF88)),  2)</f>
        <v>0</v>
      </c>
      <c r="I36" s="93">
        <v>0.12</v>
      </c>
      <c r="J36" s="83">
        <f>ROUND(((SUM(BF86:BF88))*I36),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ROUND((SUM(BG86:BG88)),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ROUND((SUM(BH86:BH88)),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ROUND((SUM(BI86:BI88)),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D3 - PBŘ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J86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1401</v>
      </c>
      <c r="E64" s="105"/>
      <c r="F64" s="105"/>
      <c r="G64" s="105"/>
      <c r="H64" s="105"/>
      <c r="I64" s="105"/>
      <c r="J64" s="106">
        <f>J87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129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17</v>
      </c>
      <c r="L73" s="32"/>
    </row>
    <row r="74" spans="2:12" s="1" customFormat="1" ht="16.5" customHeight="1">
      <c r="B74" s="32"/>
      <c r="E74" s="285" t="str">
        <f>E7</f>
        <v>FN Brno – Modernizace heliportů, Černá Pole</v>
      </c>
      <c r="F74" s="286"/>
      <c r="G74" s="286"/>
      <c r="H74" s="286"/>
      <c r="L74" s="32"/>
    </row>
    <row r="75" spans="2:12" ht="12" customHeight="1">
      <c r="B75" s="20"/>
      <c r="C75" s="27" t="s">
        <v>116</v>
      </c>
      <c r="L75" s="20"/>
    </row>
    <row r="76" spans="2:12" s="1" customFormat="1" ht="16.5" customHeight="1">
      <c r="B76" s="32"/>
      <c r="E76" s="285" t="s">
        <v>189</v>
      </c>
      <c r="F76" s="287"/>
      <c r="G76" s="287"/>
      <c r="H76" s="287"/>
      <c r="L76" s="32"/>
    </row>
    <row r="77" spans="2:12" s="1" customFormat="1" ht="12" customHeight="1">
      <c r="B77" s="32"/>
      <c r="C77" s="27" t="s">
        <v>190</v>
      </c>
      <c r="L77" s="32"/>
    </row>
    <row r="78" spans="2:12" s="1" customFormat="1" ht="16.5" customHeight="1">
      <c r="B78" s="32"/>
      <c r="E78" s="248" t="str">
        <f>E11</f>
        <v>D3 - PBŘ</v>
      </c>
      <c r="F78" s="287"/>
      <c r="G78" s="287"/>
      <c r="H78" s="28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22</v>
      </c>
      <c r="F80" s="25" t="str">
        <f>F14</f>
        <v>FN Brno- Černá pole</v>
      </c>
      <c r="I80" s="27" t="s">
        <v>24</v>
      </c>
      <c r="J80" s="49" t="str">
        <f>IF(J14="","",J14)</f>
        <v>31. 7. 2025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26</v>
      </c>
      <c r="F82" s="25" t="str">
        <f>E17</f>
        <v>FN Brmo</v>
      </c>
      <c r="I82" s="27" t="s">
        <v>32</v>
      </c>
      <c r="J82" s="30" t="str">
        <f>E23</f>
        <v>Techniserv, spol. s r.o.</v>
      </c>
      <c r="L82" s="32"/>
    </row>
    <row r="83" spans="2:65" s="1" customFormat="1" ht="25.7" customHeight="1">
      <c r="B83" s="32"/>
      <c r="C83" s="27" t="s">
        <v>30</v>
      </c>
      <c r="F83" s="25" t="str">
        <f>IF(E20="","",E20)</f>
        <v>Vyplň údaj</v>
      </c>
      <c r="I83" s="27" t="s">
        <v>35</v>
      </c>
      <c r="J83" s="30" t="str">
        <f>E26</f>
        <v>Techniserv, spol. s r.o.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130</v>
      </c>
      <c r="D85" s="113" t="s">
        <v>57</v>
      </c>
      <c r="E85" s="113" t="s">
        <v>53</v>
      </c>
      <c r="F85" s="113" t="s">
        <v>54</v>
      </c>
      <c r="G85" s="113" t="s">
        <v>131</v>
      </c>
      <c r="H85" s="113" t="s">
        <v>132</v>
      </c>
      <c r="I85" s="113" t="s">
        <v>133</v>
      </c>
      <c r="J85" s="113" t="s">
        <v>120</v>
      </c>
      <c r="K85" s="114" t="s">
        <v>134</v>
      </c>
      <c r="L85" s="111"/>
      <c r="M85" s="56" t="s">
        <v>3</v>
      </c>
      <c r="N85" s="57" t="s">
        <v>42</v>
      </c>
      <c r="O85" s="57" t="s">
        <v>135</v>
      </c>
      <c r="P85" s="57" t="s">
        <v>136</v>
      </c>
      <c r="Q85" s="57" t="s">
        <v>137</v>
      </c>
      <c r="R85" s="57" t="s">
        <v>138</v>
      </c>
      <c r="S85" s="57" t="s">
        <v>139</v>
      </c>
      <c r="T85" s="58" t="s">
        <v>140</v>
      </c>
    </row>
    <row r="86" spans="2:65" s="1" customFormat="1" ht="22.9" customHeight="1">
      <c r="B86" s="32"/>
      <c r="C86" s="61" t="s">
        <v>141</v>
      </c>
      <c r="J86" s="115">
        <f>BK86</f>
        <v>0</v>
      </c>
      <c r="L86" s="32"/>
      <c r="M86" s="59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71</v>
      </c>
      <c r="AU86" s="17" t="s">
        <v>121</v>
      </c>
      <c r="BK86" s="118">
        <f>BK87</f>
        <v>0</v>
      </c>
    </row>
    <row r="87" spans="2:65" s="11" customFormat="1" ht="25.9" customHeight="1">
      <c r="B87" s="119"/>
      <c r="D87" s="120" t="s">
        <v>71</v>
      </c>
      <c r="E87" s="121" t="s">
        <v>86</v>
      </c>
      <c r="F87" s="121" t="s">
        <v>1402</v>
      </c>
      <c r="I87" s="122"/>
      <c r="J87" s="123">
        <f>BK87</f>
        <v>0</v>
      </c>
      <c r="L87" s="119"/>
      <c r="M87" s="124"/>
      <c r="P87" s="125">
        <f>P88</f>
        <v>0</v>
      </c>
      <c r="R87" s="125">
        <f>R88</f>
        <v>0</v>
      </c>
      <c r="T87" s="126">
        <f>T88</f>
        <v>0</v>
      </c>
      <c r="AR87" s="120" t="s">
        <v>80</v>
      </c>
      <c r="AT87" s="127" t="s">
        <v>71</v>
      </c>
      <c r="AU87" s="127" t="s">
        <v>72</v>
      </c>
      <c r="AY87" s="120" t="s">
        <v>144</v>
      </c>
      <c r="BK87" s="128">
        <f>BK88</f>
        <v>0</v>
      </c>
    </row>
    <row r="88" spans="2:65" s="1" customFormat="1" ht="24.2" customHeight="1">
      <c r="B88" s="131"/>
      <c r="C88" s="132" t="s">
        <v>80</v>
      </c>
      <c r="D88" s="132" t="s">
        <v>147</v>
      </c>
      <c r="E88" s="133" t="s">
        <v>1403</v>
      </c>
      <c r="F88" s="134" t="s">
        <v>1404</v>
      </c>
      <c r="G88" s="135" t="s">
        <v>664</v>
      </c>
      <c r="H88" s="136">
        <v>1</v>
      </c>
      <c r="I88" s="137"/>
      <c r="J88" s="138">
        <f>ROUND(I88*H88,2)</f>
        <v>0</v>
      </c>
      <c r="K88" s="134" t="s">
        <v>3</v>
      </c>
      <c r="L88" s="32"/>
      <c r="M88" s="190" t="s">
        <v>3</v>
      </c>
      <c r="N88" s="191" t="s">
        <v>43</v>
      </c>
      <c r="O88" s="152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143" t="s">
        <v>302</v>
      </c>
      <c r="AT88" s="143" t="s">
        <v>147</v>
      </c>
      <c r="AU88" s="143" t="s">
        <v>80</v>
      </c>
      <c r="AY88" s="17" t="s">
        <v>144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80</v>
      </c>
      <c r="BK88" s="144">
        <f>ROUND(I88*H88,2)</f>
        <v>0</v>
      </c>
      <c r="BL88" s="17" t="s">
        <v>302</v>
      </c>
      <c r="BM88" s="143" t="s">
        <v>82</v>
      </c>
    </row>
    <row r="89" spans="2:65" s="1" customFormat="1" ht="6.95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2"/>
    </row>
  </sheetData>
  <autoFilter ref="C85:K88" xr:uid="{00000000-0009-0000-0000-00000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1405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ROUND(J90,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ROUND((SUM(BE90:BE143)),  2)</f>
        <v>0</v>
      </c>
      <c r="I35" s="93">
        <v>0.21</v>
      </c>
      <c r="J35" s="83">
        <f>ROUND(((SUM(BE90:BE143))*I35),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ROUND((SUM(BF90:BF143)),  2)</f>
        <v>0</v>
      </c>
      <c r="I36" s="93">
        <v>0.12</v>
      </c>
      <c r="J36" s="83">
        <f>ROUND(((SUM(BF90:BF143))*I36),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ROUND((SUM(BG90:BG143)),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ROUND((SUM(BH90:BH143)),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ROUND((SUM(BI90:BI143)),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D4 - Hašení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J90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1401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9" customFormat="1" ht="19.899999999999999" customHeight="1">
      <c r="B65" s="107"/>
      <c r="D65" s="108" t="s">
        <v>1406</v>
      </c>
      <c r="E65" s="109"/>
      <c r="F65" s="109"/>
      <c r="G65" s="109"/>
      <c r="H65" s="109"/>
      <c r="I65" s="109"/>
      <c r="J65" s="110">
        <f>J92</f>
        <v>0</v>
      </c>
      <c r="L65" s="107"/>
    </row>
    <row r="66" spans="2:12" s="9" customFormat="1" ht="19.899999999999999" customHeight="1">
      <c r="B66" s="107"/>
      <c r="D66" s="108" t="s">
        <v>1407</v>
      </c>
      <c r="E66" s="109"/>
      <c r="F66" s="109"/>
      <c r="G66" s="109"/>
      <c r="H66" s="109"/>
      <c r="I66" s="109"/>
      <c r="J66" s="110">
        <f>J107</f>
        <v>0</v>
      </c>
      <c r="L66" s="107"/>
    </row>
    <row r="67" spans="2:12" s="9" customFormat="1" ht="19.899999999999999" customHeight="1">
      <c r="B67" s="107"/>
      <c r="D67" s="108" t="s">
        <v>1408</v>
      </c>
      <c r="E67" s="109"/>
      <c r="F67" s="109"/>
      <c r="G67" s="109"/>
      <c r="H67" s="109"/>
      <c r="I67" s="109"/>
      <c r="J67" s="110">
        <f>J129</f>
        <v>0</v>
      </c>
      <c r="L67" s="107"/>
    </row>
    <row r="68" spans="2:12" s="8" customFormat="1" ht="24.95" customHeight="1">
      <c r="B68" s="103"/>
      <c r="D68" s="104" t="s">
        <v>1409</v>
      </c>
      <c r="E68" s="105"/>
      <c r="F68" s="105"/>
      <c r="G68" s="105"/>
      <c r="H68" s="105"/>
      <c r="I68" s="105"/>
      <c r="J68" s="106">
        <f>J134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129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17</v>
      </c>
      <c r="L77" s="32"/>
    </row>
    <row r="78" spans="2:12" s="1" customFormat="1" ht="16.5" customHeight="1">
      <c r="B78" s="32"/>
      <c r="E78" s="285" t="str">
        <f>E7</f>
        <v>FN Brno – Modernizace heliportů, Černá Pole</v>
      </c>
      <c r="F78" s="286"/>
      <c r="G78" s="286"/>
      <c r="H78" s="286"/>
      <c r="L78" s="32"/>
    </row>
    <row r="79" spans="2:12" ht="12" customHeight="1">
      <c r="B79" s="20"/>
      <c r="C79" s="27" t="s">
        <v>116</v>
      </c>
      <c r="L79" s="20"/>
    </row>
    <row r="80" spans="2:12" s="1" customFormat="1" ht="16.5" customHeight="1">
      <c r="B80" s="32"/>
      <c r="E80" s="285" t="s">
        <v>189</v>
      </c>
      <c r="F80" s="287"/>
      <c r="G80" s="287"/>
      <c r="H80" s="287"/>
      <c r="L80" s="32"/>
    </row>
    <row r="81" spans="2:65" s="1" customFormat="1" ht="12" customHeight="1">
      <c r="B81" s="32"/>
      <c r="C81" s="27" t="s">
        <v>190</v>
      </c>
      <c r="L81" s="32"/>
    </row>
    <row r="82" spans="2:65" s="1" customFormat="1" ht="16.5" customHeight="1">
      <c r="B82" s="32"/>
      <c r="E82" s="248" t="str">
        <f>E11</f>
        <v>D4 - Hašení</v>
      </c>
      <c r="F82" s="287"/>
      <c r="G82" s="287"/>
      <c r="H82" s="287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22</v>
      </c>
      <c r="F84" s="25" t="str">
        <f>F14</f>
        <v>FN Brno- Černá pole</v>
      </c>
      <c r="I84" s="27" t="s">
        <v>24</v>
      </c>
      <c r="J84" s="49" t="str">
        <f>IF(J14="","",J14)</f>
        <v>31. 7. 2025</v>
      </c>
      <c r="L84" s="32"/>
    </row>
    <row r="85" spans="2:65" s="1" customFormat="1" ht="6.95" customHeight="1">
      <c r="B85" s="32"/>
      <c r="L85" s="32"/>
    </row>
    <row r="86" spans="2:65" s="1" customFormat="1" ht="25.7" customHeight="1">
      <c r="B86" s="32"/>
      <c r="C86" s="27" t="s">
        <v>26</v>
      </c>
      <c r="F86" s="25" t="str">
        <f>E17</f>
        <v>FN Brmo</v>
      </c>
      <c r="I86" s="27" t="s">
        <v>32</v>
      </c>
      <c r="J86" s="30" t="str">
        <f>E23</f>
        <v>Techniserv, spol. s r.o.</v>
      </c>
      <c r="L86" s="32"/>
    </row>
    <row r="87" spans="2:65" s="1" customFormat="1" ht="25.7" customHeight="1">
      <c r="B87" s="32"/>
      <c r="C87" s="27" t="s">
        <v>30</v>
      </c>
      <c r="F87" s="25" t="str">
        <f>IF(E20="","",E20)</f>
        <v>Vyplň údaj</v>
      </c>
      <c r="I87" s="27" t="s">
        <v>35</v>
      </c>
      <c r="J87" s="30" t="str">
        <f>E26</f>
        <v>Techniserv, spol. s r.o.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130</v>
      </c>
      <c r="D89" s="113" t="s">
        <v>57</v>
      </c>
      <c r="E89" s="113" t="s">
        <v>53</v>
      </c>
      <c r="F89" s="113" t="s">
        <v>54</v>
      </c>
      <c r="G89" s="113" t="s">
        <v>131</v>
      </c>
      <c r="H89" s="113" t="s">
        <v>132</v>
      </c>
      <c r="I89" s="113" t="s">
        <v>133</v>
      </c>
      <c r="J89" s="113" t="s">
        <v>120</v>
      </c>
      <c r="K89" s="114" t="s">
        <v>134</v>
      </c>
      <c r="L89" s="111"/>
      <c r="M89" s="56" t="s">
        <v>3</v>
      </c>
      <c r="N89" s="57" t="s">
        <v>42</v>
      </c>
      <c r="O89" s="57" t="s">
        <v>135</v>
      </c>
      <c r="P89" s="57" t="s">
        <v>136</v>
      </c>
      <c r="Q89" s="57" t="s">
        <v>137</v>
      </c>
      <c r="R89" s="57" t="s">
        <v>138</v>
      </c>
      <c r="S89" s="57" t="s">
        <v>139</v>
      </c>
      <c r="T89" s="58" t="s">
        <v>140</v>
      </c>
    </row>
    <row r="90" spans="2:65" s="1" customFormat="1" ht="22.9" customHeight="1">
      <c r="B90" s="32"/>
      <c r="C90" s="61" t="s">
        <v>141</v>
      </c>
      <c r="J90" s="115">
        <f>BK90</f>
        <v>0</v>
      </c>
      <c r="L90" s="32"/>
      <c r="M90" s="59"/>
      <c r="N90" s="50"/>
      <c r="O90" s="50"/>
      <c r="P90" s="116">
        <f>P91+P134</f>
        <v>0</v>
      </c>
      <c r="Q90" s="50"/>
      <c r="R90" s="116">
        <f>R91+R134</f>
        <v>0</v>
      </c>
      <c r="S90" s="50"/>
      <c r="T90" s="117">
        <f>T91+T134</f>
        <v>0</v>
      </c>
      <c r="AT90" s="17" t="s">
        <v>71</v>
      </c>
      <c r="AU90" s="17" t="s">
        <v>121</v>
      </c>
      <c r="BK90" s="118">
        <f>BK91+BK134</f>
        <v>0</v>
      </c>
    </row>
    <row r="91" spans="2:65" s="11" customFormat="1" ht="25.9" customHeight="1">
      <c r="B91" s="119"/>
      <c r="D91" s="120" t="s">
        <v>71</v>
      </c>
      <c r="E91" s="121" t="s">
        <v>86</v>
      </c>
      <c r="F91" s="121" t="s">
        <v>1402</v>
      </c>
      <c r="I91" s="122"/>
      <c r="J91" s="123">
        <f>BK91</f>
        <v>0</v>
      </c>
      <c r="L91" s="119"/>
      <c r="M91" s="124"/>
      <c r="P91" s="125">
        <f>P92+P107+P129</f>
        <v>0</v>
      </c>
      <c r="R91" s="125">
        <f>R92+R107+R129</f>
        <v>0</v>
      </c>
      <c r="T91" s="126">
        <f>T92+T107+T129</f>
        <v>0</v>
      </c>
      <c r="AR91" s="120" t="s">
        <v>80</v>
      </c>
      <c r="AT91" s="127" t="s">
        <v>71</v>
      </c>
      <c r="AU91" s="127" t="s">
        <v>72</v>
      </c>
      <c r="AY91" s="120" t="s">
        <v>144</v>
      </c>
      <c r="BK91" s="128">
        <f>BK92+BK107+BK129</f>
        <v>0</v>
      </c>
    </row>
    <row r="92" spans="2:65" s="11" customFormat="1" ht="22.9" customHeight="1">
      <c r="B92" s="119"/>
      <c r="D92" s="120" t="s">
        <v>71</v>
      </c>
      <c r="E92" s="129" t="s">
        <v>100</v>
      </c>
      <c r="F92" s="129" t="s">
        <v>1410</v>
      </c>
      <c r="I92" s="122"/>
      <c r="J92" s="130">
        <f>BK92</f>
        <v>0</v>
      </c>
      <c r="L92" s="119"/>
      <c r="M92" s="124"/>
      <c r="P92" s="125">
        <f>SUM(P93:P106)</f>
        <v>0</v>
      </c>
      <c r="R92" s="125">
        <f>SUM(R93:R106)</f>
        <v>0</v>
      </c>
      <c r="T92" s="126">
        <f>SUM(T93:T106)</f>
        <v>0</v>
      </c>
      <c r="AR92" s="120" t="s">
        <v>80</v>
      </c>
      <c r="AT92" s="127" t="s">
        <v>71</v>
      </c>
      <c r="AU92" s="127" t="s">
        <v>80</v>
      </c>
      <c r="AY92" s="120" t="s">
        <v>144</v>
      </c>
      <c r="BK92" s="128">
        <f>SUM(BK93:BK106)</f>
        <v>0</v>
      </c>
    </row>
    <row r="93" spans="2:65" s="1" customFormat="1" ht="24.2" customHeight="1">
      <c r="B93" s="131"/>
      <c r="C93" s="132" t="s">
        <v>80</v>
      </c>
      <c r="D93" s="132" t="s">
        <v>147</v>
      </c>
      <c r="E93" s="133" t="s">
        <v>1411</v>
      </c>
      <c r="F93" s="134" t="s">
        <v>1412</v>
      </c>
      <c r="G93" s="135" t="s">
        <v>327</v>
      </c>
      <c r="H93" s="136">
        <v>90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165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165</v>
      </c>
      <c r="BM93" s="143" t="s">
        <v>82</v>
      </c>
    </row>
    <row r="94" spans="2:65" s="1" customFormat="1">
      <c r="B94" s="32"/>
      <c r="D94" s="149" t="s">
        <v>187</v>
      </c>
      <c r="F94" s="150" t="s">
        <v>1413</v>
      </c>
      <c r="I94" s="147"/>
      <c r="L94" s="32"/>
      <c r="M94" s="148"/>
      <c r="T94" s="53"/>
      <c r="AT94" s="17" t="s">
        <v>187</v>
      </c>
      <c r="AU94" s="17" t="s">
        <v>82</v>
      </c>
    </row>
    <row r="95" spans="2:65" s="1" customFormat="1" ht="24.2" customHeight="1">
      <c r="B95" s="131"/>
      <c r="C95" s="132" t="s">
        <v>82</v>
      </c>
      <c r="D95" s="132" t="s">
        <v>147</v>
      </c>
      <c r="E95" s="133" t="s">
        <v>1414</v>
      </c>
      <c r="F95" s="134" t="s">
        <v>1415</v>
      </c>
      <c r="G95" s="135" t="s">
        <v>327</v>
      </c>
      <c r="H95" s="136">
        <v>66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165</v>
      </c>
      <c r="BM95" s="143" t="s">
        <v>165</v>
      </c>
    </row>
    <row r="96" spans="2:65" s="1" customFormat="1">
      <c r="B96" s="32"/>
      <c r="D96" s="149" t="s">
        <v>187</v>
      </c>
      <c r="F96" s="150" t="s">
        <v>1413</v>
      </c>
      <c r="I96" s="147"/>
      <c r="L96" s="32"/>
      <c r="M96" s="148"/>
      <c r="T96" s="53"/>
      <c r="AT96" s="17" t="s">
        <v>187</v>
      </c>
      <c r="AU96" s="17" t="s">
        <v>82</v>
      </c>
    </row>
    <row r="97" spans="2:65" s="1" customFormat="1" ht="24.2" customHeight="1">
      <c r="B97" s="131"/>
      <c r="C97" s="132" t="s">
        <v>95</v>
      </c>
      <c r="D97" s="132" t="s">
        <v>147</v>
      </c>
      <c r="E97" s="133" t="s">
        <v>1416</v>
      </c>
      <c r="F97" s="134" t="s">
        <v>1417</v>
      </c>
      <c r="G97" s="135" t="s">
        <v>327</v>
      </c>
      <c r="H97" s="136">
        <v>9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165</v>
      </c>
      <c r="BM97" s="143" t="s">
        <v>176</v>
      </c>
    </row>
    <row r="98" spans="2:65" s="1" customFormat="1">
      <c r="B98" s="32"/>
      <c r="D98" s="149" t="s">
        <v>187</v>
      </c>
      <c r="F98" s="150" t="s">
        <v>1413</v>
      </c>
      <c r="I98" s="147"/>
      <c r="L98" s="32"/>
      <c r="M98" s="148"/>
      <c r="T98" s="53"/>
      <c r="AT98" s="17" t="s">
        <v>187</v>
      </c>
      <c r="AU98" s="17" t="s">
        <v>82</v>
      </c>
    </row>
    <row r="99" spans="2:65" s="1" customFormat="1" ht="33" customHeight="1">
      <c r="B99" s="131"/>
      <c r="C99" s="132" t="s">
        <v>165</v>
      </c>
      <c r="D99" s="132" t="s">
        <v>147</v>
      </c>
      <c r="E99" s="133" t="s">
        <v>1418</v>
      </c>
      <c r="F99" s="134" t="s">
        <v>1419</v>
      </c>
      <c r="G99" s="135" t="s">
        <v>327</v>
      </c>
      <c r="H99" s="136">
        <v>68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165</v>
      </c>
      <c r="BM99" s="143" t="s">
        <v>253</v>
      </c>
    </row>
    <row r="100" spans="2:65" s="1" customFormat="1">
      <c r="B100" s="32"/>
      <c r="D100" s="149" t="s">
        <v>187</v>
      </c>
      <c r="F100" s="150" t="s">
        <v>1413</v>
      </c>
      <c r="I100" s="147"/>
      <c r="L100" s="32"/>
      <c r="M100" s="148"/>
      <c r="T100" s="53"/>
      <c r="AT100" s="17" t="s">
        <v>187</v>
      </c>
      <c r="AU100" s="17" t="s">
        <v>82</v>
      </c>
    </row>
    <row r="101" spans="2:65" s="1" customFormat="1" ht="24.2" customHeight="1">
      <c r="B101" s="131"/>
      <c r="C101" s="132" t="s">
        <v>143</v>
      </c>
      <c r="D101" s="132" t="s">
        <v>147</v>
      </c>
      <c r="E101" s="133" t="s">
        <v>1420</v>
      </c>
      <c r="F101" s="134" t="s">
        <v>1421</v>
      </c>
      <c r="G101" s="135" t="s">
        <v>327</v>
      </c>
      <c r="H101" s="136">
        <v>6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147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165</v>
      </c>
      <c r="BM101" s="143" t="s">
        <v>268</v>
      </c>
    </row>
    <row r="102" spans="2:65" s="1" customFormat="1">
      <c r="B102" s="32"/>
      <c r="D102" s="149" t="s">
        <v>187</v>
      </c>
      <c r="F102" s="150" t="s">
        <v>1413</v>
      </c>
      <c r="I102" s="147"/>
      <c r="L102" s="32"/>
      <c r="M102" s="148"/>
      <c r="T102" s="53"/>
      <c r="AT102" s="17" t="s">
        <v>187</v>
      </c>
      <c r="AU102" s="17" t="s">
        <v>82</v>
      </c>
    </row>
    <row r="103" spans="2:65" s="1" customFormat="1" ht="24.2" customHeight="1">
      <c r="B103" s="131"/>
      <c r="C103" s="132" t="s">
        <v>176</v>
      </c>
      <c r="D103" s="132" t="s">
        <v>147</v>
      </c>
      <c r="E103" s="133" t="s">
        <v>1422</v>
      </c>
      <c r="F103" s="134" t="s">
        <v>1423</v>
      </c>
      <c r="G103" s="135" t="s">
        <v>327</v>
      </c>
      <c r="H103" s="136">
        <v>3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147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165</v>
      </c>
      <c r="BM103" s="143" t="s">
        <v>9</v>
      </c>
    </row>
    <row r="104" spans="2:65" s="1" customFormat="1">
      <c r="B104" s="32"/>
      <c r="D104" s="149" t="s">
        <v>187</v>
      </c>
      <c r="F104" s="150" t="s">
        <v>1413</v>
      </c>
      <c r="I104" s="147"/>
      <c r="L104" s="32"/>
      <c r="M104" s="148"/>
      <c r="T104" s="53"/>
      <c r="AT104" s="17" t="s">
        <v>187</v>
      </c>
      <c r="AU104" s="17" t="s">
        <v>82</v>
      </c>
    </row>
    <row r="105" spans="2:65" s="1" customFormat="1" ht="24.2" customHeight="1">
      <c r="B105" s="131"/>
      <c r="C105" s="132" t="s">
        <v>180</v>
      </c>
      <c r="D105" s="132" t="s">
        <v>147</v>
      </c>
      <c r="E105" s="133" t="s">
        <v>1424</v>
      </c>
      <c r="F105" s="134" t="s">
        <v>1425</v>
      </c>
      <c r="G105" s="135" t="s">
        <v>664</v>
      </c>
      <c r="H105" s="136">
        <v>1</v>
      </c>
      <c r="I105" s="137"/>
      <c r="J105" s="138">
        <f>ROUND(I105*H105,2)</f>
        <v>0</v>
      </c>
      <c r="K105" s="134" t="s">
        <v>3</v>
      </c>
      <c r="L105" s="32"/>
      <c r="M105" s="139" t="s">
        <v>3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147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165</v>
      </c>
      <c r="BM105" s="143" t="s">
        <v>290</v>
      </c>
    </row>
    <row r="106" spans="2:65" s="1" customFormat="1">
      <c r="B106" s="32"/>
      <c r="D106" s="149" t="s">
        <v>187</v>
      </c>
      <c r="F106" s="150" t="s">
        <v>1426</v>
      </c>
      <c r="I106" s="147"/>
      <c r="L106" s="32"/>
      <c r="M106" s="148"/>
      <c r="T106" s="53"/>
      <c r="AT106" s="17" t="s">
        <v>187</v>
      </c>
      <c r="AU106" s="17" t="s">
        <v>82</v>
      </c>
    </row>
    <row r="107" spans="2:65" s="11" customFormat="1" ht="22.9" customHeight="1">
      <c r="B107" s="119"/>
      <c r="D107" s="120" t="s">
        <v>71</v>
      </c>
      <c r="E107" s="129" t="s">
        <v>103</v>
      </c>
      <c r="F107" s="129" t="s">
        <v>1427</v>
      </c>
      <c r="I107" s="122"/>
      <c r="J107" s="130">
        <f>BK107</f>
        <v>0</v>
      </c>
      <c r="L107" s="119"/>
      <c r="M107" s="124"/>
      <c r="P107" s="125">
        <f>SUM(P108:P128)</f>
        <v>0</v>
      </c>
      <c r="R107" s="125">
        <f>SUM(R108:R128)</f>
        <v>0</v>
      </c>
      <c r="T107" s="126">
        <f>SUM(T108:T128)</f>
        <v>0</v>
      </c>
      <c r="AR107" s="120" t="s">
        <v>80</v>
      </c>
      <c r="AT107" s="127" t="s">
        <v>71</v>
      </c>
      <c r="AU107" s="127" t="s">
        <v>80</v>
      </c>
      <c r="AY107" s="120" t="s">
        <v>144</v>
      </c>
      <c r="BK107" s="128">
        <f>SUM(BK108:BK128)</f>
        <v>0</v>
      </c>
    </row>
    <row r="108" spans="2:65" s="1" customFormat="1" ht="24.2" customHeight="1">
      <c r="B108" s="131"/>
      <c r="C108" s="132" t="s">
        <v>253</v>
      </c>
      <c r="D108" s="132" t="s">
        <v>147</v>
      </c>
      <c r="E108" s="133" t="s">
        <v>1428</v>
      </c>
      <c r="F108" s="134" t="s">
        <v>1429</v>
      </c>
      <c r="G108" s="135" t="s">
        <v>664</v>
      </c>
      <c r="H108" s="136">
        <v>2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147</v>
      </c>
      <c r="AU108" s="143" t="s">
        <v>82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165</v>
      </c>
      <c r="BM108" s="143" t="s">
        <v>302</v>
      </c>
    </row>
    <row r="109" spans="2:65" s="1" customFormat="1">
      <c r="B109" s="32"/>
      <c r="D109" s="149" t="s">
        <v>187</v>
      </c>
      <c r="F109" s="150" t="s">
        <v>1426</v>
      </c>
      <c r="I109" s="147"/>
      <c r="L109" s="32"/>
      <c r="M109" s="148"/>
      <c r="T109" s="53"/>
      <c r="AT109" s="17" t="s">
        <v>187</v>
      </c>
      <c r="AU109" s="17" t="s">
        <v>82</v>
      </c>
    </row>
    <row r="110" spans="2:65" s="1" customFormat="1" ht="16.5" customHeight="1">
      <c r="B110" s="131"/>
      <c r="C110" s="132" t="s">
        <v>260</v>
      </c>
      <c r="D110" s="132" t="s">
        <v>147</v>
      </c>
      <c r="E110" s="133" t="s">
        <v>1430</v>
      </c>
      <c r="F110" s="134" t="s">
        <v>1431</v>
      </c>
      <c r="G110" s="135" t="s">
        <v>1432</v>
      </c>
      <c r="H110" s="136">
        <v>250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147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165</v>
      </c>
      <c r="BM110" s="143" t="s">
        <v>314</v>
      </c>
    </row>
    <row r="111" spans="2:65" s="1" customFormat="1" ht="16.5" customHeight="1">
      <c r="B111" s="131"/>
      <c r="C111" s="132" t="s">
        <v>268</v>
      </c>
      <c r="D111" s="132" t="s">
        <v>147</v>
      </c>
      <c r="E111" s="133" t="s">
        <v>1433</v>
      </c>
      <c r="F111" s="134" t="s">
        <v>1434</v>
      </c>
      <c r="G111" s="135" t="s">
        <v>664</v>
      </c>
      <c r="H111" s="136">
        <v>1</v>
      </c>
      <c r="I111" s="137"/>
      <c r="J111" s="138">
        <f>ROUND(I111*H111,2)</f>
        <v>0</v>
      </c>
      <c r="K111" s="134" t="s">
        <v>3</v>
      </c>
      <c r="L111" s="32"/>
      <c r="M111" s="139" t="s">
        <v>3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147</v>
      </c>
      <c r="AU111" s="143" t="s">
        <v>82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165</v>
      </c>
      <c r="BM111" s="143" t="s">
        <v>324</v>
      </c>
    </row>
    <row r="112" spans="2:65" s="1" customFormat="1">
      <c r="B112" s="32"/>
      <c r="D112" s="149" t="s">
        <v>187</v>
      </c>
      <c r="F112" s="150" t="s">
        <v>1435</v>
      </c>
      <c r="I112" s="147"/>
      <c r="L112" s="32"/>
      <c r="M112" s="148"/>
      <c r="T112" s="53"/>
      <c r="AT112" s="17" t="s">
        <v>187</v>
      </c>
      <c r="AU112" s="17" t="s">
        <v>82</v>
      </c>
    </row>
    <row r="113" spans="2:65" s="1" customFormat="1" ht="16.5" customHeight="1">
      <c r="B113" s="131"/>
      <c r="C113" s="132" t="s">
        <v>274</v>
      </c>
      <c r="D113" s="132" t="s">
        <v>147</v>
      </c>
      <c r="E113" s="133" t="s">
        <v>1436</v>
      </c>
      <c r="F113" s="134" t="s">
        <v>1437</v>
      </c>
      <c r="G113" s="135" t="s">
        <v>664</v>
      </c>
      <c r="H113" s="136">
        <v>1</v>
      </c>
      <c r="I113" s="137"/>
      <c r="J113" s="138">
        <f>ROUND(I113*H113,2)</f>
        <v>0</v>
      </c>
      <c r="K113" s="134" t="s">
        <v>3</v>
      </c>
      <c r="L113" s="32"/>
      <c r="M113" s="139" t="s">
        <v>3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165</v>
      </c>
      <c r="AT113" s="143" t="s">
        <v>147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165</v>
      </c>
      <c r="BM113" s="143" t="s">
        <v>336</v>
      </c>
    </row>
    <row r="114" spans="2:65" s="1" customFormat="1">
      <c r="B114" s="32"/>
      <c r="D114" s="149" t="s">
        <v>187</v>
      </c>
      <c r="F114" s="150" t="s">
        <v>1435</v>
      </c>
      <c r="I114" s="147"/>
      <c r="L114" s="32"/>
      <c r="M114" s="148"/>
      <c r="T114" s="53"/>
      <c r="AT114" s="17" t="s">
        <v>187</v>
      </c>
      <c r="AU114" s="17" t="s">
        <v>82</v>
      </c>
    </row>
    <row r="115" spans="2:65" s="1" customFormat="1" ht="16.5" customHeight="1">
      <c r="B115" s="131"/>
      <c r="C115" s="132" t="s">
        <v>9</v>
      </c>
      <c r="D115" s="132" t="s">
        <v>147</v>
      </c>
      <c r="E115" s="133" t="s">
        <v>1438</v>
      </c>
      <c r="F115" s="134" t="s">
        <v>1439</v>
      </c>
      <c r="G115" s="135" t="s">
        <v>664</v>
      </c>
      <c r="H115" s="136">
        <v>2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165</v>
      </c>
      <c r="BM115" s="143" t="s">
        <v>347</v>
      </c>
    </row>
    <row r="116" spans="2:65" s="1" customFormat="1" ht="16.5" customHeight="1">
      <c r="B116" s="131"/>
      <c r="C116" s="132" t="s">
        <v>285</v>
      </c>
      <c r="D116" s="132" t="s">
        <v>147</v>
      </c>
      <c r="E116" s="133" t="s">
        <v>1440</v>
      </c>
      <c r="F116" s="134" t="s">
        <v>1441</v>
      </c>
      <c r="G116" s="135" t="s">
        <v>664</v>
      </c>
      <c r="H116" s="136">
        <v>2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165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165</v>
      </c>
      <c r="BM116" s="143" t="s">
        <v>355</v>
      </c>
    </row>
    <row r="117" spans="2:65" s="1" customFormat="1" ht="16.5" customHeight="1">
      <c r="B117" s="131"/>
      <c r="C117" s="132" t="s">
        <v>290</v>
      </c>
      <c r="D117" s="132" t="s">
        <v>147</v>
      </c>
      <c r="E117" s="133" t="s">
        <v>1442</v>
      </c>
      <c r="F117" s="134" t="s">
        <v>1443</v>
      </c>
      <c r="G117" s="135" t="s">
        <v>664</v>
      </c>
      <c r="H117" s="136">
        <v>3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165</v>
      </c>
      <c r="AT117" s="143" t="s">
        <v>147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165</v>
      </c>
      <c r="BM117" s="143" t="s">
        <v>365</v>
      </c>
    </row>
    <row r="118" spans="2:65" s="1" customFormat="1" ht="16.5" customHeight="1">
      <c r="B118" s="131"/>
      <c r="C118" s="132" t="s">
        <v>296</v>
      </c>
      <c r="D118" s="132" t="s">
        <v>147</v>
      </c>
      <c r="E118" s="133" t="s">
        <v>1444</v>
      </c>
      <c r="F118" s="134" t="s">
        <v>1445</v>
      </c>
      <c r="G118" s="135" t="s">
        <v>664</v>
      </c>
      <c r="H118" s="136">
        <v>2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165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165</v>
      </c>
      <c r="BM118" s="143" t="s">
        <v>376</v>
      </c>
    </row>
    <row r="119" spans="2:65" s="1" customFormat="1" ht="16.5" customHeight="1">
      <c r="B119" s="131"/>
      <c r="C119" s="132" t="s">
        <v>302</v>
      </c>
      <c r="D119" s="132" t="s">
        <v>147</v>
      </c>
      <c r="E119" s="133" t="s">
        <v>1446</v>
      </c>
      <c r="F119" s="134" t="s">
        <v>1447</v>
      </c>
      <c r="G119" s="135" t="s">
        <v>664</v>
      </c>
      <c r="H119" s="136">
        <v>5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165</v>
      </c>
      <c r="BM119" s="143" t="s">
        <v>388</v>
      </c>
    </row>
    <row r="120" spans="2:65" s="1" customFormat="1" ht="16.5" customHeight="1">
      <c r="B120" s="131"/>
      <c r="C120" s="132" t="s">
        <v>308</v>
      </c>
      <c r="D120" s="132" t="s">
        <v>147</v>
      </c>
      <c r="E120" s="133" t="s">
        <v>1448</v>
      </c>
      <c r="F120" s="134" t="s">
        <v>1449</v>
      </c>
      <c r="G120" s="135" t="s">
        <v>664</v>
      </c>
      <c r="H120" s="136">
        <v>1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165</v>
      </c>
      <c r="BM120" s="143" t="s">
        <v>399</v>
      </c>
    </row>
    <row r="121" spans="2:65" s="1" customFormat="1" ht="16.5" customHeight="1">
      <c r="B121" s="131"/>
      <c r="C121" s="132" t="s">
        <v>314</v>
      </c>
      <c r="D121" s="132" t="s">
        <v>147</v>
      </c>
      <c r="E121" s="133" t="s">
        <v>1450</v>
      </c>
      <c r="F121" s="134" t="s">
        <v>1451</v>
      </c>
      <c r="G121" s="135" t="s">
        <v>664</v>
      </c>
      <c r="H121" s="136">
        <v>4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165</v>
      </c>
      <c r="BM121" s="143" t="s">
        <v>410</v>
      </c>
    </row>
    <row r="122" spans="2:65" s="1" customFormat="1" ht="16.5" customHeight="1">
      <c r="B122" s="131"/>
      <c r="C122" s="132" t="s">
        <v>319</v>
      </c>
      <c r="D122" s="132" t="s">
        <v>147</v>
      </c>
      <c r="E122" s="133" t="s">
        <v>1452</v>
      </c>
      <c r="F122" s="134" t="s">
        <v>1453</v>
      </c>
      <c r="G122" s="135" t="s">
        <v>664</v>
      </c>
      <c r="H122" s="136">
        <v>2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165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165</v>
      </c>
      <c r="BM122" s="143" t="s">
        <v>424</v>
      </c>
    </row>
    <row r="123" spans="2:65" s="1" customFormat="1" ht="16.5" customHeight="1">
      <c r="B123" s="131"/>
      <c r="C123" s="132" t="s">
        <v>324</v>
      </c>
      <c r="D123" s="132" t="s">
        <v>147</v>
      </c>
      <c r="E123" s="133" t="s">
        <v>1454</v>
      </c>
      <c r="F123" s="134" t="s">
        <v>1455</v>
      </c>
      <c r="G123" s="135" t="s">
        <v>664</v>
      </c>
      <c r="H123" s="136">
        <v>1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147</v>
      </c>
      <c r="AU123" s="143" t="s">
        <v>82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165</v>
      </c>
      <c r="BM123" s="143" t="s">
        <v>435</v>
      </c>
    </row>
    <row r="124" spans="2:65" s="1" customFormat="1" ht="16.5" customHeight="1">
      <c r="B124" s="131"/>
      <c r="C124" s="132" t="s">
        <v>8</v>
      </c>
      <c r="D124" s="132" t="s">
        <v>147</v>
      </c>
      <c r="E124" s="133" t="s">
        <v>1456</v>
      </c>
      <c r="F124" s="134" t="s">
        <v>1457</v>
      </c>
      <c r="G124" s="135" t="s">
        <v>664</v>
      </c>
      <c r="H124" s="136">
        <v>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165</v>
      </c>
      <c r="BM124" s="143" t="s">
        <v>447</v>
      </c>
    </row>
    <row r="125" spans="2:65" s="1" customFormat="1" ht="16.5" customHeight="1">
      <c r="B125" s="131"/>
      <c r="C125" s="132" t="s">
        <v>336</v>
      </c>
      <c r="D125" s="132" t="s">
        <v>147</v>
      </c>
      <c r="E125" s="133" t="s">
        <v>1458</v>
      </c>
      <c r="F125" s="134" t="s">
        <v>1459</v>
      </c>
      <c r="G125" s="135" t="s">
        <v>664</v>
      </c>
      <c r="H125" s="136">
        <v>3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165</v>
      </c>
      <c r="BM125" s="143" t="s">
        <v>459</v>
      </c>
    </row>
    <row r="126" spans="2:65" s="1" customFormat="1" ht="16.5" customHeight="1">
      <c r="B126" s="131"/>
      <c r="C126" s="132" t="s">
        <v>340</v>
      </c>
      <c r="D126" s="132" t="s">
        <v>147</v>
      </c>
      <c r="E126" s="133" t="s">
        <v>1460</v>
      </c>
      <c r="F126" s="134" t="s">
        <v>1461</v>
      </c>
      <c r="G126" s="135" t="s">
        <v>664</v>
      </c>
      <c r="H126" s="136">
        <v>1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165</v>
      </c>
      <c r="AT126" s="143" t="s">
        <v>147</v>
      </c>
      <c r="AU126" s="143" t="s">
        <v>82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165</v>
      </c>
      <c r="BM126" s="143" t="s">
        <v>472</v>
      </c>
    </row>
    <row r="127" spans="2:65" s="1" customFormat="1" ht="16.5" customHeight="1">
      <c r="B127" s="131"/>
      <c r="C127" s="132" t="s">
        <v>347</v>
      </c>
      <c r="D127" s="132" t="s">
        <v>147</v>
      </c>
      <c r="E127" s="133" t="s">
        <v>1462</v>
      </c>
      <c r="F127" s="134" t="s">
        <v>1463</v>
      </c>
      <c r="G127" s="135" t="s">
        <v>150</v>
      </c>
      <c r="H127" s="136">
        <v>1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165</v>
      </c>
      <c r="BM127" s="143" t="s">
        <v>483</v>
      </c>
    </row>
    <row r="128" spans="2:65" s="1" customFormat="1" ht="16.5" customHeight="1">
      <c r="B128" s="131"/>
      <c r="C128" s="132" t="s">
        <v>351</v>
      </c>
      <c r="D128" s="132" t="s">
        <v>147</v>
      </c>
      <c r="E128" s="133" t="s">
        <v>1464</v>
      </c>
      <c r="F128" s="134" t="s">
        <v>1465</v>
      </c>
      <c r="G128" s="135" t="s">
        <v>150</v>
      </c>
      <c r="H128" s="136">
        <v>1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165</v>
      </c>
      <c r="BM128" s="143" t="s">
        <v>494</v>
      </c>
    </row>
    <row r="129" spans="2:65" s="11" customFormat="1" ht="22.9" customHeight="1">
      <c r="B129" s="119"/>
      <c r="D129" s="120" t="s">
        <v>71</v>
      </c>
      <c r="E129" s="129" t="s">
        <v>109</v>
      </c>
      <c r="F129" s="129" t="s">
        <v>1466</v>
      </c>
      <c r="I129" s="122"/>
      <c r="J129" s="130">
        <f>BK129</f>
        <v>0</v>
      </c>
      <c r="L129" s="119"/>
      <c r="M129" s="124"/>
      <c r="P129" s="125">
        <f>SUM(P130:P133)</f>
        <v>0</v>
      </c>
      <c r="R129" s="125">
        <f>SUM(R130:R133)</f>
        <v>0</v>
      </c>
      <c r="T129" s="126">
        <f>SUM(T130:T133)</f>
        <v>0</v>
      </c>
      <c r="AR129" s="120" t="s">
        <v>80</v>
      </c>
      <c r="AT129" s="127" t="s">
        <v>71</v>
      </c>
      <c r="AU129" s="127" t="s">
        <v>80</v>
      </c>
      <c r="AY129" s="120" t="s">
        <v>144</v>
      </c>
      <c r="BK129" s="128">
        <f>SUM(BK130:BK133)</f>
        <v>0</v>
      </c>
    </row>
    <row r="130" spans="2:65" s="1" customFormat="1" ht="24.2" customHeight="1">
      <c r="B130" s="131"/>
      <c r="C130" s="132" t="s">
        <v>355</v>
      </c>
      <c r="D130" s="132" t="s">
        <v>147</v>
      </c>
      <c r="E130" s="133" t="s">
        <v>1467</v>
      </c>
      <c r="F130" s="134" t="s">
        <v>1468</v>
      </c>
      <c r="G130" s="135" t="s">
        <v>150</v>
      </c>
      <c r="H130" s="136">
        <v>1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165</v>
      </c>
      <c r="BM130" s="143" t="s">
        <v>510</v>
      </c>
    </row>
    <row r="131" spans="2:65" s="1" customFormat="1">
      <c r="B131" s="32"/>
      <c r="D131" s="149" t="s">
        <v>187</v>
      </c>
      <c r="F131" s="150" t="s">
        <v>1435</v>
      </c>
      <c r="I131" s="147"/>
      <c r="L131" s="32"/>
      <c r="M131" s="148"/>
      <c r="T131" s="53"/>
      <c r="AT131" s="17" t="s">
        <v>187</v>
      </c>
      <c r="AU131" s="17" t="s">
        <v>82</v>
      </c>
    </row>
    <row r="132" spans="2:65" s="1" customFormat="1" ht="24.2" customHeight="1">
      <c r="B132" s="131"/>
      <c r="C132" s="132" t="s">
        <v>361</v>
      </c>
      <c r="D132" s="132" t="s">
        <v>147</v>
      </c>
      <c r="E132" s="133" t="s">
        <v>1469</v>
      </c>
      <c r="F132" s="134" t="s">
        <v>1470</v>
      </c>
      <c r="G132" s="135" t="s">
        <v>150</v>
      </c>
      <c r="H132" s="136">
        <v>1</v>
      </c>
      <c r="I132" s="137"/>
      <c r="J132" s="138">
        <f>ROUND(I132*H132,2)</f>
        <v>0</v>
      </c>
      <c r="K132" s="134" t="s">
        <v>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165</v>
      </c>
      <c r="BM132" s="143" t="s">
        <v>522</v>
      </c>
    </row>
    <row r="133" spans="2:65" s="1" customFormat="1">
      <c r="B133" s="32"/>
      <c r="D133" s="149" t="s">
        <v>187</v>
      </c>
      <c r="F133" s="150" t="s">
        <v>1471</v>
      </c>
      <c r="I133" s="147"/>
      <c r="L133" s="32"/>
      <c r="M133" s="148"/>
      <c r="T133" s="53"/>
      <c r="AT133" s="17" t="s">
        <v>187</v>
      </c>
      <c r="AU133" s="17" t="s">
        <v>82</v>
      </c>
    </row>
    <row r="134" spans="2:65" s="11" customFormat="1" ht="25.9" customHeight="1">
      <c r="B134" s="119"/>
      <c r="D134" s="120" t="s">
        <v>71</v>
      </c>
      <c r="E134" s="121" t="s">
        <v>90</v>
      </c>
      <c r="F134" s="121" t="s">
        <v>1358</v>
      </c>
      <c r="I134" s="122"/>
      <c r="J134" s="123">
        <f>BK134</f>
        <v>0</v>
      </c>
      <c r="L134" s="119"/>
      <c r="M134" s="124"/>
      <c r="P134" s="125">
        <f>SUM(P135:P143)</f>
        <v>0</v>
      </c>
      <c r="R134" s="125">
        <f>SUM(R135:R143)</f>
        <v>0</v>
      </c>
      <c r="T134" s="126">
        <f>SUM(T135:T143)</f>
        <v>0</v>
      </c>
      <c r="AR134" s="120" t="s">
        <v>80</v>
      </c>
      <c r="AT134" s="127" t="s">
        <v>71</v>
      </c>
      <c r="AU134" s="127" t="s">
        <v>72</v>
      </c>
      <c r="AY134" s="120" t="s">
        <v>144</v>
      </c>
      <c r="BK134" s="128">
        <f>SUM(BK135:BK143)</f>
        <v>0</v>
      </c>
    </row>
    <row r="135" spans="2:65" s="1" customFormat="1" ht="16.5" customHeight="1">
      <c r="B135" s="131"/>
      <c r="C135" s="132" t="s">
        <v>365</v>
      </c>
      <c r="D135" s="132" t="s">
        <v>147</v>
      </c>
      <c r="E135" s="133" t="s">
        <v>1472</v>
      </c>
      <c r="F135" s="134" t="s">
        <v>1473</v>
      </c>
      <c r="G135" s="135" t="s">
        <v>150</v>
      </c>
      <c r="H135" s="136">
        <v>1</v>
      </c>
      <c r="I135" s="137"/>
      <c r="J135" s="138">
        <f>ROUND(I135*H135,2)</f>
        <v>0</v>
      </c>
      <c r="K135" s="134" t="s">
        <v>3</v>
      </c>
      <c r="L135" s="32"/>
      <c r="M135" s="139" t="s">
        <v>3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</v>
      </c>
      <c r="AT135" s="143" t="s">
        <v>147</v>
      </c>
      <c r="AU135" s="143" t="s">
        <v>80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165</v>
      </c>
      <c r="BM135" s="143" t="s">
        <v>534</v>
      </c>
    </row>
    <row r="136" spans="2:65" s="1" customFormat="1" ht="16.5" customHeight="1">
      <c r="B136" s="131"/>
      <c r="C136" s="132" t="s">
        <v>369</v>
      </c>
      <c r="D136" s="132" t="s">
        <v>147</v>
      </c>
      <c r="E136" s="133" t="s">
        <v>1474</v>
      </c>
      <c r="F136" s="134" t="s">
        <v>1475</v>
      </c>
      <c r="G136" s="135" t="s">
        <v>150</v>
      </c>
      <c r="H136" s="136">
        <v>1</v>
      </c>
      <c r="I136" s="137"/>
      <c r="J136" s="138">
        <f>ROUND(I136*H136,2)</f>
        <v>0</v>
      </c>
      <c r="K136" s="134" t="s">
        <v>3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147</v>
      </c>
      <c r="AU136" s="143" t="s">
        <v>80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165</v>
      </c>
      <c r="BM136" s="143" t="s">
        <v>544</v>
      </c>
    </row>
    <row r="137" spans="2:65" s="1" customFormat="1" ht="16.5" customHeight="1">
      <c r="B137" s="131"/>
      <c r="C137" s="132" t="s">
        <v>376</v>
      </c>
      <c r="D137" s="132" t="s">
        <v>147</v>
      </c>
      <c r="E137" s="133" t="s">
        <v>1476</v>
      </c>
      <c r="F137" s="134" t="s">
        <v>1477</v>
      </c>
      <c r="G137" s="135" t="s">
        <v>150</v>
      </c>
      <c r="H137" s="136">
        <v>1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</v>
      </c>
      <c r="AT137" s="143" t="s">
        <v>147</v>
      </c>
      <c r="AU137" s="143" t="s">
        <v>80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165</v>
      </c>
      <c r="BM137" s="143" t="s">
        <v>557</v>
      </c>
    </row>
    <row r="138" spans="2:65" s="1" customFormat="1" ht="33" customHeight="1">
      <c r="B138" s="131"/>
      <c r="C138" s="132" t="s">
        <v>382</v>
      </c>
      <c r="D138" s="132" t="s">
        <v>147</v>
      </c>
      <c r="E138" s="133" t="s">
        <v>1478</v>
      </c>
      <c r="F138" s="134" t="s">
        <v>1479</v>
      </c>
      <c r="G138" s="135" t="s">
        <v>150</v>
      </c>
      <c r="H138" s="136">
        <v>1</v>
      </c>
      <c r="I138" s="137"/>
      <c r="J138" s="138">
        <f>ROUND(I138*H138,2)</f>
        <v>0</v>
      </c>
      <c r="K138" s="134" t="s">
        <v>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147</v>
      </c>
      <c r="AU138" s="143" t="s">
        <v>80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165</v>
      </c>
      <c r="BM138" s="143" t="s">
        <v>1480</v>
      </c>
    </row>
    <row r="139" spans="2:65" s="1" customFormat="1" ht="16.5" customHeight="1">
      <c r="B139" s="131"/>
      <c r="C139" s="132" t="s">
        <v>388</v>
      </c>
      <c r="D139" s="132" t="s">
        <v>147</v>
      </c>
      <c r="E139" s="133" t="s">
        <v>1481</v>
      </c>
      <c r="F139" s="134" t="s">
        <v>1482</v>
      </c>
      <c r="G139" s="135" t="s">
        <v>150</v>
      </c>
      <c r="H139" s="136">
        <v>1</v>
      </c>
      <c r="I139" s="137"/>
      <c r="J139" s="138">
        <f>ROUND(I139*H139,2)</f>
        <v>0</v>
      </c>
      <c r="K139" s="134" t="s">
        <v>3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147</v>
      </c>
      <c r="AU139" s="143" t="s">
        <v>80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165</v>
      </c>
      <c r="BM139" s="143" t="s">
        <v>568</v>
      </c>
    </row>
    <row r="140" spans="2:65" s="1" customFormat="1" ht="16.5" customHeight="1">
      <c r="B140" s="131"/>
      <c r="C140" s="132" t="s">
        <v>393</v>
      </c>
      <c r="D140" s="132" t="s">
        <v>147</v>
      </c>
      <c r="E140" s="133" t="s">
        <v>1483</v>
      </c>
      <c r="F140" s="134" t="s">
        <v>1484</v>
      </c>
      <c r="G140" s="135" t="s">
        <v>150</v>
      </c>
      <c r="H140" s="136">
        <v>1</v>
      </c>
      <c r="I140" s="137"/>
      <c r="J140" s="138">
        <f>ROUND(I140*H140,2)</f>
        <v>0</v>
      </c>
      <c r="K140" s="134" t="s">
        <v>3</v>
      </c>
      <c r="L140" s="32"/>
      <c r="M140" s="139" t="s">
        <v>3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165</v>
      </c>
      <c r="AT140" s="143" t="s">
        <v>147</v>
      </c>
      <c r="AU140" s="143" t="s">
        <v>80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165</v>
      </c>
      <c r="BM140" s="143" t="s">
        <v>594</v>
      </c>
    </row>
    <row r="141" spans="2:65" s="1" customFormat="1" ht="24.2" customHeight="1">
      <c r="B141" s="131"/>
      <c r="C141" s="132" t="s">
        <v>399</v>
      </c>
      <c r="D141" s="132" t="s">
        <v>147</v>
      </c>
      <c r="E141" s="133" t="s">
        <v>1485</v>
      </c>
      <c r="F141" s="134" t="s">
        <v>1486</v>
      </c>
      <c r="G141" s="135" t="s">
        <v>150</v>
      </c>
      <c r="H141" s="136">
        <v>1</v>
      </c>
      <c r="I141" s="137"/>
      <c r="J141" s="138">
        <f>ROUND(I141*H141,2)</f>
        <v>0</v>
      </c>
      <c r="K141" s="134" t="s">
        <v>3</v>
      </c>
      <c r="L141" s="32"/>
      <c r="M141" s="139" t="s">
        <v>3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165</v>
      </c>
      <c r="AT141" s="143" t="s">
        <v>147</v>
      </c>
      <c r="AU141" s="143" t="s">
        <v>80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165</v>
      </c>
      <c r="BM141" s="143" t="s">
        <v>603</v>
      </c>
    </row>
    <row r="142" spans="2:65" s="1" customFormat="1" ht="16.5" customHeight="1">
      <c r="B142" s="131"/>
      <c r="C142" s="132" t="s">
        <v>405</v>
      </c>
      <c r="D142" s="132" t="s">
        <v>147</v>
      </c>
      <c r="E142" s="133" t="s">
        <v>1487</v>
      </c>
      <c r="F142" s="134" t="s">
        <v>1488</v>
      </c>
      <c r="G142" s="135" t="s">
        <v>150</v>
      </c>
      <c r="H142" s="136">
        <v>1</v>
      </c>
      <c r="I142" s="137"/>
      <c r="J142" s="138">
        <f>ROUND(I142*H142,2)</f>
        <v>0</v>
      </c>
      <c r="K142" s="134" t="s">
        <v>3</v>
      </c>
      <c r="L142" s="32"/>
      <c r="M142" s="139" t="s">
        <v>3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147</v>
      </c>
      <c r="AU142" s="143" t="s">
        <v>80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165</v>
      </c>
      <c r="BM142" s="143" t="s">
        <v>613</v>
      </c>
    </row>
    <row r="143" spans="2:65" s="1" customFormat="1" ht="16.5" customHeight="1">
      <c r="B143" s="131"/>
      <c r="C143" s="132" t="s">
        <v>410</v>
      </c>
      <c r="D143" s="132" t="s">
        <v>147</v>
      </c>
      <c r="E143" s="133" t="s">
        <v>1489</v>
      </c>
      <c r="F143" s="134" t="s">
        <v>1490</v>
      </c>
      <c r="G143" s="135" t="s">
        <v>150</v>
      </c>
      <c r="H143" s="136">
        <v>1</v>
      </c>
      <c r="I143" s="137"/>
      <c r="J143" s="138">
        <f>ROUND(I143*H143,2)</f>
        <v>0</v>
      </c>
      <c r="K143" s="134" t="s">
        <v>3</v>
      </c>
      <c r="L143" s="32"/>
      <c r="M143" s="190" t="s">
        <v>3</v>
      </c>
      <c r="N143" s="191" t="s">
        <v>43</v>
      </c>
      <c r="O143" s="152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143" t="s">
        <v>165</v>
      </c>
      <c r="AT143" s="143" t="s">
        <v>147</v>
      </c>
      <c r="AU143" s="143" t="s">
        <v>80</v>
      </c>
      <c r="AY143" s="17" t="s">
        <v>144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80</v>
      </c>
      <c r="BK143" s="144">
        <f>ROUND(I143*H143,2)</f>
        <v>0</v>
      </c>
      <c r="BL143" s="17" t="s">
        <v>165</v>
      </c>
      <c r="BM143" s="143" t="s">
        <v>621</v>
      </c>
    </row>
    <row r="144" spans="2:65" s="1" customFormat="1" ht="6.95" customHeight="1"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32"/>
    </row>
  </sheetData>
  <autoFilter ref="C89:K143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1491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ROUND((SUM(BE89:BE255)),  2)</f>
        <v>0</v>
      </c>
      <c r="I35" s="93">
        <v>0.21</v>
      </c>
      <c r="J35" s="83">
        <f>ROUND(((SUM(BE89:BE255))*I35),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ROUND((SUM(BF89:BF255)),  2)</f>
        <v>0</v>
      </c>
      <c r="I36" s="93">
        <v>0.12</v>
      </c>
      <c r="J36" s="83">
        <f>ROUND(((SUM(BF89:BF255))*I36),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ROUND((SUM(BG89:BG255)),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ROUND((SUM(BH89:BH255)),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ROUND((SUM(BI89:BI255)),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D5 - Technologie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J89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1492</v>
      </c>
      <c r="E64" s="105"/>
      <c r="F64" s="105"/>
      <c r="G64" s="105"/>
      <c r="H64" s="105"/>
      <c r="I64" s="105"/>
      <c r="J64" s="106">
        <f>J90</f>
        <v>0</v>
      </c>
      <c r="L64" s="103"/>
    </row>
    <row r="65" spans="2:12" s="9" customFormat="1" ht="19.899999999999999" customHeight="1">
      <c r="B65" s="107"/>
      <c r="D65" s="108" t="s">
        <v>1493</v>
      </c>
      <c r="E65" s="109"/>
      <c r="F65" s="109"/>
      <c r="G65" s="109"/>
      <c r="H65" s="109"/>
      <c r="I65" s="109"/>
      <c r="J65" s="110">
        <f>J91</f>
        <v>0</v>
      </c>
      <c r="L65" s="107"/>
    </row>
    <row r="66" spans="2:12" s="9" customFormat="1" ht="19.899999999999999" customHeight="1">
      <c r="B66" s="107"/>
      <c r="D66" s="108" t="s">
        <v>1494</v>
      </c>
      <c r="E66" s="109"/>
      <c r="F66" s="109"/>
      <c r="G66" s="109"/>
      <c r="H66" s="109"/>
      <c r="I66" s="109"/>
      <c r="J66" s="110">
        <f>J178</f>
        <v>0</v>
      </c>
      <c r="L66" s="107"/>
    </row>
    <row r="67" spans="2:12" s="9" customFormat="1" ht="19.899999999999999" customHeight="1">
      <c r="B67" s="107"/>
      <c r="D67" s="108" t="s">
        <v>1495</v>
      </c>
      <c r="E67" s="109"/>
      <c r="F67" s="109"/>
      <c r="G67" s="109"/>
      <c r="H67" s="109"/>
      <c r="I67" s="109"/>
      <c r="J67" s="110">
        <f>J233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129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17</v>
      </c>
      <c r="L76" s="32"/>
    </row>
    <row r="77" spans="2:12" s="1" customFormat="1" ht="16.5" customHeight="1">
      <c r="B77" s="32"/>
      <c r="E77" s="285" t="str">
        <f>E7</f>
        <v>FN Brno – Modernizace heliportů, Černá Pole</v>
      </c>
      <c r="F77" s="286"/>
      <c r="G77" s="286"/>
      <c r="H77" s="286"/>
      <c r="L77" s="32"/>
    </row>
    <row r="78" spans="2:12" ht="12" customHeight="1">
      <c r="B78" s="20"/>
      <c r="C78" s="27" t="s">
        <v>116</v>
      </c>
      <c r="L78" s="20"/>
    </row>
    <row r="79" spans="2:12" s="1" customFormat="1" ht="16.5" customHeight="1">
      <c r="B79" s="32"/>
      <c r="E79" s="285" t="s">
        <v>189</v>
      </c>
      <c r="F79" s="287"/>
      <c r="G79" s="287"/>
      <c r="H79" s="287"/>
      <c r="L79" s="32"/>
    </row>
    <row r="80" spans="2:12" s="1" customFormat="1" ht="12" customHeight="1">
      <c r="B80" s="32"/>
      <c r="C80" s="27" t="s">
        <v>190</v>
      </c>
      <c r="L80" s="32"/>
    </row>
    <row r="81" spans="2:65" s="1" customFormat="1" ht="16.5" customHeight="1">
      <c r="B81" s="32"/>
      <c r="E81" s="248" t="str">
        <f>E11</f>
        <v>D5 - Technologie</v>
      </c>
      <c r="F81" s="287"/>
      <c r="G81" s="287"/>
      <c r="H81" s="287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22</v>
      </c>
      <c r="F83" s="25" t="str">
        <f>F14</f>
        <v>FN Brno- Černá pole</v>
      </c>
      <c r="I83" s="27" t="s">
        <v>24</v>
      </c>
      <c r="J83" s="49" t="str">
        <f>IF(J14="","",J14)</f>
        <v>31. 7. 2025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7" t="s">
        <v>26</v>
      </c>
      <c r="F85" s="25" t="str">
        <f>E17</f>
        <v>FN Brmo</v>
      </c>
      <c r="I85" s="27" t="s">
        <v>32</v>
      </c>
      <c r="J85" s="30" t="str">
        <f>E23</f>
        <v>Techniserv, spol. s r.o.</v>
      </c>
      <c r="L85" s="32"/>
    </row>
    <row r="86" spans="2:65" s="1" customFormat="1" ht="25.7" customHeight="1">
      <c r="B86" s="32"/>
      <c r="C86" s="27" t="s">
        <v>30</v>
      </c>
      <c r="F86" s="25" t="str">
        <f>IF(E20="","",E20)</f>
        <v>Vyplň údaj</v>
      </c>
      <c r="I86" s="27" t="s">
        <v>35</v>
      </c>
      <c r="J86" s="30" t="str">
        <f>E26</f>
        <v>Techniserv, spol. s 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130</v>
      </c>
      <c r="D88" s="113" t="s">
        <v>57</v>
      </c>
      <c r="E88" s="113" t="s">
        <v>53</v>
      </c>
      <c r="F88" s="113" t="s">
        <v>54</v>
      </c>
      <c r="G88" s="113" t="s">
        <v>131</v>
      </c>
      <c r="H88" s="113" t="s">
        <v>132</v>
      </c>
      <c r="I88" s="113" t="s">
        <v>133</v>
      </c>
      <c r="J88" s="113" t="s">
        <v>120</v>
      </c>
      <c r="K88" s="114" t="s">
        <v>134</v>
      </c>
      <c r="L88" s="111"/>
      <c r="M88" s="56" t="s">
        <v>3</v>
      </c>
      <c r="N88" s="57" t="s">
        <v>42</v>
      </c>
      <c r="O88" s="57" t="s">
        <v>135</v>
      </c>
      <c r="P88" s="57" t="s">
        <v>136</v>
      </c>
      <c r="Q88" s="57" t="s">
        <v>137</v>
      </c>
      <c r="R88" s="57" t="s">
        <v>138</v>
      </c>
      <c r="S88" s="57" t="s">
        <v>139</v>
      </c>
      <c r="T88" s="58" t="s">
        <v>140</v>
      </c>
    </row>
    <row r="89" spans="2:65" s="1" customFormat="1" ht="22.9" customHeight="1">
      <c r="B89" s="32"/>
      <c r="C89" s="61" t="s">
        <v>141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0</v>
      </c>
      <c r="S89" s="50"/>
      <c r="T89" s="117">
        <f>T90</f>
        <v>0</v>
      </c>
      <c r="AT89" s="17" t="s">
        <v>71</v>
      </c>
      <c r="AU89" s="17" t="s">
        <v>121</v>
      </c>
      <c r="BK89" s="118">
        <f>BK90</f>
        <v>0</v>
      </c>
    </row>
    <row r="90" spans="2:65" s="11" customFormat="1" ht="25.9" customHeight="1">
      <c r="B90" s="119"/>
      <c r="D90" s="120" t="s">
        <v>71</v>
      </c>
      <c r="E90" s="121" t="s">
        <v>103</v>
      </c>
      <c r="F90" s="121" t="s">
        <v>103</v>
      </c>
      <c r="I90" s="122"/>
      <c r="J90" s="123">
        <f>BK90</f>
        <v>0</v>
      </c>
      <c r="L90" s="119"/>
      <c r="M90" s="124"/>
      <c r="P90" s="125">
        <f>P91+P178+P233</f>
        <v>0</v>
      </c>
      <c r="R90" s="125">
        <f>R91+R178+R233</f>
        <v>0</v>
      </c>
      <c r="T90" s="126">
        <f>T91+T178+T233</f>
        <v>0</v>
      </c>
      <c r="AR90" s="120" t="s">
        <v>80</v>
      </c>
      <c r="AT90" s="127" t="s">
        <v>71</v>
      </c>
      <c r="AU90" s="127" t="s">
        <v>72</v>
      </c>
      <c r="AY90" s="120" t="s">
        <v>144</v>
      </c>
      <c r="BK90" s="128">
        <f>BK91+BK178+BK233</f>
        <v>0</v>
      </c>
    </row>
    <row r="91" spans="2:65" s="11" customFormat="1" ht="22.9" customHeight="1">
      <c r="B91" s="119"/>
      <c r="D91" s="120" t="s">
        <v>71</v>
      </c>
      <c r="E91" s="129" t="s">
        <v>86</v>
      </c>
      <c r="F91" s="129" t="s">
        <v>1496</v>
      </c>
      <c r="I91" s="122"/>
      <c r="J91" s="130">
        <f>BK91</f>
        <v>0</v>
      </c>
      <c r="L91" s="119"/>
      <c r="M91" s="124"/>
      <c r="P91" s="125">
        <f>SUM(P92:P177)</f>
        <v>0</v>
      </c>
      <c r="R91" s="125">
        <f>SUM(R92:R177)</f>
        <v>0</v>
      </c>
      <c r="T91" s="126">
        <f>SUM(T92:T177)</f>
        <v>0</v>
      </c>
      <c r="AR91" s="120" t="s">
        <v>80</v>
      </c>
      <c r="AT91" s="127" t="s">
        <v>71</v>
      </c>
      <c r="AU91" s="127" t="s">
        <v>80</v>
      </c>
      <c r="AY91" s="120" t="s">
        <v>144</v>
      </c>
      <c r="BK91" s="128">
        <f>SUM(BK92:BK177)</f>
        <v>0</v>
      </c>
    </row>
    <row r="92" spans="2:65" s="1" customFormat="1" ht="66.75" customHeight="1">
      <c r="B92" s="131"/>
      <c r="C92" s="132" t="s">
        <v>80</v>
      </c>
      <c r="D92" s="132" t="s">
        <v>147</v>
      </c>
      <c r="E92" s="133" t="s">
        <v>1497</v>
      </c>
      <c r="F92" s="134" t="s">
        <v>1498</v>
      </c>
      <c r="G92" s="135" t="s">
        <v>664</v>
      </c>
      <c r="H92" s="136">
        <v>1</v>
      </c>
      <c r="I92" s="137"/>
      <c r="J92" s="138">
        <f>ROUND(I92*H92,2)</f>
        <v>0</v>
      </c>
      <c r="K92" s="134" t="s">
        <v>3</v>
      </c>
      <c r="L92" s="32"/>
      <c r="M92" s="139" t="s">
        <v>3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165</v>
      </c>
      <c r="AT92" s="143" t="s">
        <v>147</v>
      </c>
      <c r="AU92" s="143" t="s">
        <v>82</v>
      </c>
      <c r="AY92" s="17" t="s">
        <v>144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80</v>
      </c>
      <c r="BK92" s="144">
        <f>ROUND(I92*H92,2)</f>
        <v>0</v>
      </c>
      <c r="BL92" s="17" t="s">
        <v>165</v>
      </c>
      <c r="BM92" s="143" t="s">
        <v>82</v>
      </c>
    </row>
    <row r="93" spans="2:65" s="1" customFormat="1">
      <c r="B93" s="32"/>
      <c r="D93" s="149" t="s">
        <v>187</v>
      </c>
      <c r="F93" s="150" t="s">
        <v>1499</v>
      </c>
      <c r="I93" s="147"/>
      <c r="L93" s="32"/>
      <c r="M93" s="148"/>
      <c r="T93" s="53"/>
      <c r="AT93" s="17" t="s">
        <v>187</v>
      </c>
      <c r="AU93" s="17" t="s">
        <v>82</v>
      </c>
    </row>
    <row r="94" spans="2:65" s="1" customFormat="1" ht="90" customHeight="1">
      <c r="B94" s="131"/>
      <c r="C94" s="132" t="s">
        <v>82</v>
      </c>
      <c r="D94" s="132" t="s">
        <v>147</v>
      </c>
      <c r="E94" s="133" t="s">
        <v>1500</v>
      </c>
      <c r="F94" s="134" t="s">
        <v>1501</v>
      </c>
      <c r="G94" s="135" t="s">
        <v>664</v>
      </c>
      <c r="H94" s="136">
        <v>1</v>
      </c>
      <c r="I94" s="137"/>
      <c r="J94" s="138">
        <f>ROUND(I94*H94,2)</f>
        <v>0</v>
      </c>
      <c r="K94" s="134" t="s">
        <v>3</v>
      </c>
      <c r="L94" s="32"/>
      <c r="M94" s="139" t="s">
        <v>3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</v>
      </c>
      <c r="AT94" s="143" t="s">
        <v>147</v>
      </c>
      <c r="AU94" s="143" t="s">
        <v>82</v>
      </c>
      <c r="AY94" s="17" t="s">
        <v>144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80</v>
      </c>
      <c r="BK94" s="144">
        <f>ROUND(I94*H94,2)</f>
        <v>0</v>
      </c>
      <c r="BL94" s="17" t="s">
        <v>165</v>
      </c>
      <c r="BM94" s="143" t="s">
        <v>165</v>
      </c>
    </row>
    <row r="95" spans="2:65" s="1" customFormat="1">
      <c r="B95" s="32"/>
      <c r="D95" s="149" t="s">
        <v>187</v>
      </c>
      <c r="F95" s="150" t="s">
        <v>1502</v>
      </c>
      <c r="I95" s="147"/>
      <c r="L95" s="32"/>
      <c r="M95" s="148"/>
      <c r="T95" s="53"/>
      <c r="AT95" s="17" t="s">
        <v>187</v>
      </c>
      <c r="AU95" s="17" t="s">
        <v>82</v>
      </c>
    </row>
    <row r="96" spans="2:65" s="1" customFormat="1" ht="76.349999999999994" customHeight="1">
      <c r="B96" s="131"/>
      <c r="C96" s="132" t="s">
        <v>95</v>
      </c>
      <c r="D96" s="132" t="s">
        <v>147</v>
      </c>
      <c r="E96" s="133" t="s">
        <v>1503</v>
      </c>
      <c r="F96" s="134" t="s">
        <v>1504</v>
      </c>
      <c r="G96" s="135" t="s">
        <v>664</v>
      </c>
      <c r="H96" s="136">
        <v>1</v>
      </c>
      <c r="I96" s="137"/>
      <c r="J96" s="138">
        <f>ROUND(I96*H96,2)</f>
        <v>0</v>
      </c>
      <c r="K96" s="134" t="s">
        <v>3</v>
      </c>
      <c r="L96" s="32"/>
      <c r="M96" s="139" t="s">
        <v>3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165</v>
      </c>
      <c r="AT96" s="143" t="s">
        <v>147</v>
      </c>
      <c r="AU96" s="143" t="s">
        <v>82</v>
      </c>
      <c r="AY96" s="17" t="s">
        <v>144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80</v>
      </c>
      <c r="BK96" s="144">
        <f>ROUND(I96*H96,2)</f>
        <v>0</v>
      </c>
      <c r="BL96" s="17" t="s">
        <v>165</v>
      </c>
      <c r="BM96" s="143" t="s">
        <v>176</v>
      </c>
    </row>
    <row r="97" spans="2:65" s="1" customFormat="1">
      <c r="B97" s="32"/>
      <c r="D97" s="149" t="s">
        <v>187</v>
      </c>
      <c r="F97" s="150" t="s">
        <v>1505</v>
      </c>
      <c r="I97" s="147"/>
      <c r="L97" s="32"/>
      <c r="M97" s="148"/>
      <c r="T97" s="53"/>
      <c r="AT97" s="17" t="s">
        <v>187</v>
      </c>
      <c r="AU97" s="17" t="s">
        <v>82</v>
      </c>
    </row>
    <row r="98" spans="2:65" s="1" customFormat="1" ht="21.75" customHeight="1">
      <c r="B98" s="131"/>
      <c r="C98" s="132" t="s">
        <v>165</v>
      </c>
      <c r="D98" s="132" t="s">
        <v>147</v>
      </c>
      <c r="E98" s="133" t="s">
        <v>1506</v>
      </c>
      <c r="F98" s="134" t="s">
        <v>1507</v>
      </c>
      <c r="G98" s="135" t="s">
        <v>664</v>
      </c>
      <c r="H98" s="136">
        <v>1</v>
      </c>
      <c r="I98" s="137"/>
      <c r="J98" s="138">
        <f>ROUND(I98*H98,2)</f>
        <v>0</v>
      </c>
      <c r="K98" s="134" t="s">
        <v>3</v>
      </c>
      <c r="L98" s="32"/>
      <c r="M98" s="139" t="s">
        <v>3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165</v>
      </c>
      <c r="AT98" s="143" t="s">
        <v>147</v>
      </c>
      <c r="AU98" s="143" t="s">
        <v>82</v>
      </c>
      <c r="AY98" s="17" t="s">
        <v>144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80</v>
      </c>
      <c r="BK98" s="144">
        <f>ROUND(I98*H98,2)</f>
        <v>0</v>
      </c>
      <c r="BL98" s="17" t="s">
        <v>165</v>
      </c>
      <c r="BM98" s="143" t="s">
        <v>253</v>
      </c>
    </row>
    <row r="99" spans="2:65" s="1" customFormat="1">
      <c r="B99" s="32"/>
      <c r="D99" s="149" t="s">
        <v>187</v>
      </c>
      <c r="F99" s="150" t="s">
        <v>1508</v>
      </c>
      <c r="I99" s="147"/>
      <c r="L99" s="32"/>
      <c r="M99" s="148"/>
      <c r="T99" s="53"/>
      <c r="AT99" s="17" t="s">
        <v>187</v>
      </c>
      <c r="AU99" s="17" t="s">
        <v>82</v>
      </c>
    </row>
    <row r="100" spans="2:65" s="1" customFormat="1" ht="114.95" customHeight="1">
      <c r="B100" s="131"/>
      <c r="C100" s="132" t="s">
        <v>143</v>
      </c>
      <c r="D100" s="132" t="s">
        <v>147</v>
      </c>
      <c r="E100" s="133" t="s">
        <v>1509</v>
      </c>
      <c r="F100" s="134" t="s">
        <v>1510</v>
      </c>
      <c r="G100" s="135" t="s">
        <v>664</v>
      </c>
      <c r="H100" s="136">
        <v>1</v>
      </c>
      <c r="I100" s="137"/>
      <c r="J100" s="138">
        <f>ROUND(I100*H100,2)</f>
        <v>0</v>
      </c>
      <c r="K100" s="134" t="s">
        <v>3</v>
      </c>
      <c r="L100" s="32"/>
      <c r="M100" s="139" t="s">
        <v>3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</v>
      </c>
      <c r="AT100" s="143" t="s">
        <v>147</v>
      </c>
      <c r="AU100" s="143" t="s">
        <v>82</v>
      </c>
      <c r="AY100" s="17" t="s">
        <v>144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80</v>
      </c>
      <c r="BK100" s="144">
        <f>ROUND(I100*H100,2)</f>
        <v>0</v>
      </c>
      <c r="BL100" s="17" t="s">
        <v>165</v>
      </c>
      <c r="BM100" s="143" t="s">
        <v>268</v>
      </c>
    </row>
    <row r="101" spans="2:65" s="1" customFormat="1">
      <c r="B101" s="32"/>
      <c r="D101" s="149" t="s">
        <v>187</v>
      </c>
      <c r="F101" s="150" t="s">
        <v>1511</v>
      </c>
      <c r="I101" s="147"/>
      <c r="L101" s="32"/>
      <c r="M101" s="148"/>
      <c r="T101" s="53"/>
      <c r="AT101" s="17" t="s">
        <v>187</v>
      </c>
      <c r="AU101" s="17" t="s">
        <v>82</v>
      </c>
    </row>
    <row r="102" spans="2:65" s="1" customFormat="1" ht="55.5" customHeight="1">
      <c r="B102" s="131"/>
      <c r="C102" s="132" t="s">
        <v>176</v>
      </c>
      <c r="D102" s="132" t="s">
        <v>147</v>
      </c>
      <c r="E102" s="133" t="s">
        <v>1512</v>
      </c>
      <c r="F102" s="134" t="s">
        <v>1513</v>
      </c>
      <c r="G102" s="135" t="s">
        <v>664</v>
      </c>
      <c r="H102" s="136">
        <v>1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</v>
      </c>
      <c r="AT102" s="143" t="s">
        <v>147</v>
      </c>
      <c r="AU102" s="143" t="s">
        <v>82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165</v>
      </c>
      <c r="BM102" s="143" t="s">
        <v>9</v>
      </c>
    </row>
    <row r="103" spans="2:65" s="1" customFormat="1">
      <c r="B103" s="32"/>
      <c r="D103" s="149" t="s">
        <v>187</v>
      </c>
      <c r="F103" s="150" t="s">
        <v>1514</v>
      </c>
      <c r="I103" s="147"/>
      <c r="L103" s="32"/>
      <c r="M103" s="148"/>
      <c r="T103" s="53"/>
      <c r="AT103" s="17" t="s">
        <v>187</v>
      </c>
      <c r="AU103" s="17" t="s">
        <v>82</v>
      </c>
    </row>
    <row r="104" spans="2:65" s="1" customFormat="1" ht="62.65" customHeight="1">
      <c r="B104" s="131"/>
      <c r="C104" s="132" t="s">
        <v>180</v>
      </c>
      <c r="D104" s="132" t="s">
        <v>147</v>
      </c>
      <c r="E104" s="133" t="s">
        <v>1515</v>
      </c>
      <c r="F104" s="134" t="s">
        <v>1516</v>
      </c>
      <c r="G104" s="135" t="s">
        <v>664</v>
      </c>
      <c r="H104" s="136">
        <v>1</v>
      </c>
      <c r="I104" s="137"/>
      <c r="J104" s="138">
        <f>ROUND(I104*H104,2)</f>
        <v>0</v>
      </c>
      <c r="K104" s="134" t="s">
        <v>3</v>
      </c>
      <c r="L104" s="32"/>
      <c r="M104" s="139" t="s">
        <v>3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</v>
      </c>
      <c r="AT104" s="143" t="s">
        <v>147</v>
      </c>
      <c r="AU104" s="143" t="s">
        <v>82</v>
      </c>
      <c r="AY104" s="17" t="s">
        <v>144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80</v>
      </c>
      <c r="BK104" s="144">
        <f>ROUND(I104*H104,2)</f>
        <v>0</v>
      </c>
      <c r="BL104" s="17" t="s">
        <v>165</v>
      </c>
      <c r="BM104" s="143" t="s">
        <v>290</v>
      </c>
    </row>
    <row r="105" spans="2:65" s="1" customFormat="1">
      <c r="B105" s="32"/>
      <c r="D105" s="149" t="s">
        <v>187</v>
      </c>
      <c r="F105" s="150" t="s">
        <v>1514</v>
      </c>
      <c r="I105" s="147"/>
      <c r="L105" s="32"/>
      <c r="M105" s="148"/>
      <c r="T105" s="53"/>
      <c r="AT105" s="17" t="s">
        <v>187</v>
      </c>
      <c r="AU105" s="17" t="s">
        <v>82</v>
      </c>
    </row>
    <row r="106" spans="2:65" s="1" customFormat="1" ht="37.9" customHeight="1">
      <c r="B106" s="131"/>
      <c r="C106" s="132" t="s">
        <v>253</v>
      </c>
      <c r="D106" s="132" t="s">
        <v>147</v>
      </c>
      <c r="E106" s="133" t="s">
        <v>1517</v>
      </c>
      <c r="F106" s="134" t="s">
        <v>1518</v>
      </c>
      <c r="G106" s="135" t="s">
        <v>664</v>
      </c>
      <c r="H106" s="136">
        <v>24</v>
      </c>
      <c r="I106" s="137"/>
      <c r="J106" s="138">
        <f>ROUND(I106*H106,2)</f>
        <v>0</v>
      </c>
      <c r="K106" s="134" t="s">
        <v>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147</v>
      </c>
      <c r="AU106" s="143" t="s">
        <v>82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165</v>
      </c>
      <c r="BM106" s="143" t="s">
        <v>302</v>
      </c>
    </row>
    <row r="107" spans="2:65" s="1" customFormat="1">
      <c r="B107" s="32"/>
      <c r="D107" s="149" t="s">
        <v>187</v>
      </c>
      <c r="F107" s="150" t="s">
        <v>1519</v>
      </c>
      <c r="I107" s="147"/>
      <c r="L107" s="32"/>
      <c r="M107" s="148"/>
      <c r="T107" s="53"/>
      <c r="AT107" s="17" t="s">
        <v>187</v>
      </c>
      <c r="AU107" s="17" t="s">
        <v>82</v>
      </c>
    </row>
    <row r="108" spans="2:65" s="1" customFormat="1" ht="37.9" customHeight="1">
      <c r="B108" s="131"/>
      <c r="C108" s="132" t="s">
        <v>260</v>
      </c>
      <c r="D108" s="132" t="s">
        <v>147</v>
      </c>
      <c r="E108" s="133" t="s">
        <v>1520</v>
      </c>
      <c r="F108" s="134" t="s">
        <v>1521</v>
      </c>
      <c r="G108" s="135" t="s">
        <v>664</v>
      </c>
      <c r="H108" s="136">
        <v>10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147</v>
      </c>
      <c r="AU108" s="143" t="s">
        <v>82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165</v>
      </c>
      <c r="BM108" s="143" t="s">
        <v>314</v>
      </c>
    </row>
    <row r="109" spans="2:65" s="1" customFormat="1">
      <c r="B109" s="32"/>
      <c r="D109" s="149" t="s">
        <v>187</v>
      </c>
      <c r="F109" s="150" t="s">
        <v>1519</v>
      </c>
      <c r="I109" s="147"/>
      <c r="L109" s="32"/>
      <c r="M109" s="148"/>
      <c r="T109" s="53"/>
      <c r="AT109" s="17" t="s">
        <v>187</v>
      </c>
      <c r="AU109" s="17" t="s">
        <v>82</v>
      </c>
    </row>
    <row r="110" spans="2:65" s="1" customFormat="1" ht="44.25" customHeight="1">
      <c r="B110" s="131"/>
      <c r="C110" s="132" t="s">
        <v>268</v>
      </c>
      <c r="D110" s="132" t="s">
        <v>147</v>
      </c>
      <c r="E110" s="133" t="s">
        <v>1522</v>
      </c>
      <c r="F110" s="134" t="s">
        <v>1523</v>
      </c>
      <c r="G110" s="135" t="s">
        <v>664</v>
      </c>
      <c r="H110" s="136">
        <v>2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147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165</v>
      </c>
      <c r="BM110" s="143" t="s">
        <v>324</v>
      </c>
    </row>
    <row r="111" spans="2:65" s="1" customFormat="1">
      <c r="B111" s="32"/>
      <c r="D111" s="149" t="s">
        <v>187</v>
      </c>
      <c r="F111" s="150" t="s">
        <v>1524</v>
      </c>
      <c r="I111" s="147"/>
      <c r="L111" s="32"/>
      <c r="M111" s="148"/>
      <c r="T111" s="53"/>
      <c r="AT111" s="17" t="s">
        <v>187</v>
      </c>
      <c r="AU111" s="17" t="s">
        <v>82</v>
      </c>
    </row>
    <row r="112" spans="2:65" s="1" customFormat="1" ht="55.5" customHeight="1">
      <c r="B112" s="131"/>
      <c r="C112" s="132" t="s">
        <v>274</v>
      </c>
      <c r="D112" s="132" t="s">
        <v>147</v>
      </c>
      <c r="E112" s="133" t="s">
        <v>1525</v>
      </c>
      <c r="F112" s="134" t="s">
        <v>1526</v>
      </c>
      <c r="G112" s="135" t="s">
        <v>664</v>
      </c>
      <c r="H112" s="136">
        <v>32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165</v>
      </c>
      <c r="BM112" s="143" t="s">
        <v>336</v>
      </c>
    </row>
    <row r="113" spans="2:65" s="1" customFormat="1">
      <c r="B113" s="32"/>
      <c r="D113" s="149" t="s">
        <v>187</v>
      </c>
      <c r="F113" s="150" t="s">
        <v>1524</v>
      </c>
      <c r="I113" s="147"/>
      <c r="L113" s="32"/>
      <c r="M113" s="148"/>
      <c r="T113" s="53"/>
      <c r="AT113" s="17" t="s">
        <v>187</v>
      </c>
      <c r="AU113" s="17" t="s">
        <v>82</v>
      </c>
    </row>
    <row r="114" spans="2:65" s="1" customFormat="1" ht="55.5" customHeight="1">
      <c r="B114" s="131"/>
      <c r="C114" s="132" t="s">
        <v>9</v>
      </c>
      <c r="D114" s="132" t="s">
        <v>147</v>
      </c>
      <c r="E114" s="133" t="s">
        <v>1527</v>
      </c>
      <c r="F114" s="134" t="s">
        <v>1528</v>
      </c>
      <c r="G114" s="135" t="s">
        <v>664</v>
      </c>
      <c r="H114" s="136">
        <v>1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147</v>
      </c>
      <c r="AU114" s="143" t="s">
        <v>82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165</v>
      </c>
      <c r="BM114" s="143" t="s">
        <v>347</v>
      </c>
    </row>
    <row r="115" spans="2:65" s="1" customFormat="1">
      <c r="B115" s="32"/>
      <c r="D115" s="149" t="s">
        <v>187</v>
      </c>
      <c r="F115" s="150" t="s">
        <v>1524</v>
      </c>
      <c r="I115" s="147"/>
      <c r="L115" s="32"/>
      <c r="M115" s="148"/>
      <c r="T115" s="53"/>
      <c r="AT115" s="17" t="s">
        <v>187</v>
      </c>
      <c r="AU115" s="17" t="s">
        <v>82</v>
      </c>
    </row>
    <row r="116" spans="2:65" s="1" customFormat="1" ht="44.25" customHeight="1">
      <c r="B116" s="131"/>
      <c r="C116" s="132" t="s">
        <v>285</v>
      </c>
      <c r="D116" s="132" t="s">
        <v>147</v>
      </c>
      <c r="E116" s="133" t="s">
        <v>1529</v>
      </c>
      <c r="F116" s="134" t="s">
        <v>1530</v>
      </c>
      <c r="G116" s="135" t="s">
        <v>525</v>
      </c>
      <c r="H116" s="136">
        <v>280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165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165</v>
      </c>
      <c r="BM116" s="143" t="s">
        <v>355</v>
      </c>
    </row>
    <row r="117" spans="2:65" s="1" customFormat="1">
      <c r="B117" s="32"/>
      <c r="D117" s="149" t="s">
        <v>187</v>
      </c>
      <c r="F117" s="150" t="s">
        <v>1531</v>
      </c>
      <c r="I117" s="147"/>
      <c r="L117" s="32"/>
      <c r="M117" s="148"/>
      <c r="T117" s="53"/>
      <c r="AT117" s="17" t="s">
        <v>187</v>
      </c>
      <c r="AU117" s="17" t="s">
        <v>82</v>
      </c>
    </row>
    <row r="118" spans="2:65" s="1" customFormat="1" ht="49.15" customHeight="1">
      <c r="B118" s="131"/>
      <c r="C118" s="132" t="s">
        <v>290</v>
      </c>
      <c r="D118" s="132" t="s">
        <v>147</v>
      </c>
      <c r="E118" s="133" t="s">
        <v>1532</v>
      </c>
      <c r="F118" s="134" t="s">
        <v>1533</v>
      </c>
      <c r="G118" s="135" t="s">
        <v>664</v>
      </c>
      <c r="H118" s="136">
        <v>2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165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165</v>
      </c>
      <c r="BM118" s="143" t="s">
        <v>365</v>
      </c>
    </row>
    <row r="119" spans="2:65" s="1" customFormat="1">
      <c r="B119" s="32"/>
      <c r="D119" s="149" t="s">
        <v>187</v>
      </c>
      <c r="F119" s="150" t="s">
        <v>1519</v>
      </c>
      <c r="I119" s="147"/>
      <c r="L119" s="32"/>
      <c r="M119" s="148"/>
      <c r="T119" s="53"/>
      <c r="AT119" s="17" t="s">
        <v>187</v>
      </c>
      <c r="AU119" s="17" t="s">
        <v>82</v>
      </c>
    </row>
    <row r="120" spans="2:65" s="1" customFormat="1" ht="24.2" customHeight="1">
      <c r="B120" s="131"/>
      <c r="C120" s="132" t="s">
        <v>296</v>
      </c>
      <c r="D120" s="132" t="s">
        <v>147</v>
      </c>
      <c r="E120" s="133" t="s">
        <v>1534</v>
      </c>
      <c r="F120" s="134" t="s">
        <v>1535</v>
      </c>
      <c r="G120" s="135" t="s">
        <v>664</v>
      </c>
      <c r="H120" s="136">
        <v>4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165</v>
      </c>
      <c r="BM120" s="143" t="s">
        <v>376</v>
      </c>
    </row>
    <row r="121" spans="2:65" s="1" customFormat="1">
      <c r="B121" s="32"/>
      <c r="D121" s="149" t="s">
        <v>187</v>
      </c>
      <c r="F121" s="150" t="s">
        <v>1505</v>
      </c>
      <c r="I121" s="147"/>
      <c r="L121" s="32"/>
      <c r="M121" s="148"/>
      <c r="T121" s="53"/>
      <c r="AT121" s="17" t="s">
        <v>187</v>
      </c>
      <c r="AU121" s="17" t="s">
        <v>82</v>
      </c>
    </row>
    <row r="122" spans="2:65" s="1" customFormat="1" ht="24.2" customHeight="1">
      <c r="B122" s="131"/>
      <c r="C122" s="132" t="s">
        <v>302</v>
      </c>
      <c r="D122" s="132" t="s">
        <v>147</v>
      </c>
      <c r="E122" s="133" t="s">
        <v>1536</v>
      </c>
      <c r="F122" s="134" t="s">
        <v>1537</v>
      </c>
      <c r="G122" s="135" t="s">
        <v>664</v>
      </c>
      <c r="H122" s="136">
        <v>1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165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165</v>
      </c>
      <c r="BM122" s="143" t="s">
        <v>388</v>
      </c>
    </row>
    <row r="123" spans="2:65" s="1" customFormat="1">
      <c r="B123" s="32"/>
      <c r="D123" s="149" t="s">
        <v>187</v>
      </c>
      <c r="F123" s="150" t="s">
        <v>1505</v>
      </c>
      <c r="I123" s="147"/>
      <c r="L123" s="32"/>
      <c r="M123" s="148"/>
      <c r="T123" s="53"/>
      <c r="AT123" s="17" t="s">
        <v>187</v>
      </c>
      <c r="AU123" s="17" t="s">
        <v>82</v>
      </c>
    </row>
    <row r="124" spans="2:65" s="1" customFormat="1" ht="49.15" customHeight="1">
      <c r="B124" s="131"/>
      <c r="C124" s="132" t="s">
        <v>308</v>
      </c>
      <c r="D124" s="132" t="s">
        <v>147</v>
      </c>
      <c r="E124" s="133" t="s">
        <v>1538</v>
      </c>
      <c r="F124" s="134" t="s">
        <v>1539</v>
      </c>
      <c r="G124" s="135" t="s">
        <v>664</v>
      </c>
      <c r="H124" s="136">
        <v>11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165</v>
      </c>
      <c r="BM124" s="143" t="s">
        <v>399</v>
      </c>
    </row>
    <row r="125" spans="2:65" s="1" customFormat="1">
      <c r="B125" s="32"/>
      <c r="D125" s="149" t="s">
        <v>187</v>
      </c>
      <c r="F125" s="150" t="s">
        <v>1540</v>
      </c>
      <c r="I125" s="147"/>
      <c r="L125" s="32"/>
      <c r="M125" s="148"/>
      <c r="T125" s="53"/>
      <c r="AT125" s="17" t="s">
        <v>187</v>
      </c>
      <c r="AU125" s="17" t="s">
        <v>82</v>
      </c>
    </row>
    <row r="126" spans="2:65" s="1" customFormat="1" ht="123" customHeight="1">
      <c r="B126" s="131"/>
      <c r="C126" s="132" t="s">
        <v>314</v>
      </c>
      <c r="D126" s="132" t="s">
        <v>147</v>
      </c>
      <c r="E126" s="133" t="s">
        <v>1541</v>
      </c>
      <c r="F126" s="134" t="s">
        <v>1542</v>
      </c>
      <c r="G126" s="135" t="s">
        <v>664</v>
      </c>
      <c r="H126" s="136">
        <v>2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165</v>
      </c>
      <c r="AT126" s="143" t="s">
        <v>147</v>
      </c>
      <c r="AU126" s="143" t="s">
        <v>82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165</v>
      </c>
      <c r="BM126" s="143" t="s">
        <v>410</v>
      </c>
    </row>
    <row r="127" spans="2:65" s="1" customFormat="1">
      <c r="B127" s="32"/>
      <c r="D127" s="149" t="s">
        <v>187</v>
      </c>
      <c r="F127" s="150" t="s">
        <v>1540</v>
      </c>
      <c r="I127" s="147"/>
      <c r="L127" s="32"/>
      <c r="M127" s="148"/>
      <c r="T127" s="53"/>
      <c r="AT127" s="17" t="s">
        <v>187</v>
      </c>
      <c r="AU127" s="17" t="s">
        <v>82</v>
      </c>
    </row>
    <row r="128" spans="2:65" s="1" customFormat="1" ht="37.9" customHeight="1">
      <c r="B128" s="131"/>
      <c r="C128" s="132" t="s">
        <v>319</v>
      </c>
      <c r="D128" s="132" t="s">
        <v>147</v>
      </c>
      <c r="E128" s="133" t="s">
        <v>1543</v>
      </c>
      <c r="F128" s="134" t="s">
        <v>1544</v>
      </c>
      <c r="G128" s="135" t="s">
        <v>664</v>
      </c>
      <c r="H128" s="136">
        <v>9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165</v>
      </c>
      <c r="BM128" s="143" t="s">
        <v>424</v>
      </c>
    </row>
    <row r="129" spans="2:65" s="1" customFormat="1">
      <c r="B129" s="32"/>
      <c r="D129" s="149" t="s">
        <v>187</v>
      </c>
      <c r="F129" s="150" t="s">
        <v>1540</v>
      </c>
      <c r="I129" s="147"/>
      <c r="L129" s="32"/>
      <c r="M129" s="148"/>
      <c r="T129" s="53"/>
      <c r="AT129" s="17" t="s">
        <v>187</v>
      </c>
      <c r="AU129" s="17" t="s">
        <v>82</v>
      </c>
    </row>
    <row r="130" spans="2:65" s="1" customFormat="1" ht="180.75" customHeight="1">
      <c r="B130" s="131"/>
      <c r="C130" s="132" t="s">
        <v>324</v>
      </c>
      <c r="D130" s="132" t="s">
        <v>147</v>
      </c>
      <c r="E130" s="133" t="s">
        <v>1545</v>
      </c>
      <c r="F130" s="134" t="s">
        <v>1546</v>
      </c>
      <c r="G130" s="135" t="s">
        <v>664</v>
      </c>
      <c r="H130" s="136">
        <v>1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165</v>
      </c>
      <c r="BM130" s="143" t="s">
        <v>435</v>
      </c>
    </row>
    <row r="131" spans="2:65" s="1" customFormat="1">
      <c r="B131" s="32"/>
      <c r="D131" s="149" t="s">
        <v>187</v>
      </c>
      <c r="F131" s="150" t="s">
        <v>1505</v>
      </c>
      <c r="I131" s="147"/>
      <c r="L131" s="32"/>
      <c r="M131" s="148"/>
      <c r="T131" s="53"/>
      <c r="AT131" s="17" t="s">
        <v>187</v>
      </c>
      <c r="AU131" s="17" t="s">
        <v>82</v>
      </c>
    </row>
    <row r="132" spans="2:65" s="1" customFormat="1" ht="134.25" customHeight="1">
      <c r="B132" s="131"/>
      <c r="C132" s="132" t="s">
        <v>8</v>
      </c>
      <c r="D132" s="132" t="s">
        <v>147</v>
      </c>
      <c r="E132" s="133" t="s">
        <v>1547</v>
      </c>
      <c r="F132" s="134" t="s">
        <v>1548</v>
      </c>
      <c r="G132" s="135" t="s">
        <v>664</v>
      </c>
      <c r="H132" s="136">
        <v>1</v>
      </c>
      <c r="I132" s="137"/>
      <c r="J132" s="138">
        <f>ROUND(I132*H132,2)</f>
        <v>0</v>
      </c>
      <c r="K132" s="134" t="s">
        <v>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165</v>
      </c>
      <c r="BM132" s="143" t="s">
        <v>447</v>
      </c>
    </row>
    <row r="133" spans="2:65" s="1" customFormat="1">
      <c r="B133" s="32"/>
      <c r="D133" s="149" t="s">
        <v>187</v>
      </c>
      <c r="F133" s="150" t="s">
        <v>1505</v>
      </c>
      <c r="I133" s="147"/>
      <c r="L133" s="32"/>
      <c r="M133" s="148"/>
      <c r="T133" s="53"/>
      <c r="AT133" s="17" t="s">
        <v>187</v>
      </c>
      <c r="AU133" s="17" t="s">
        <v>82</v>
      </c>
    </row>
    <row r="134" spans="2:65" s="1" customFormat="1" ht="16.5" customHeight="1">
      <c r="B134" s="131"/>
      <c r="C134" s="132" t="s">
        <v>336</v>
      </c>
      <c r="D134" s="132" t="s">
        <v>147</v>
      </c>
      <c r="E134" s="133" t="s">
        <v>1549</v>
      </c>
      <c r="F134" s="134" t="s">
        <v>1550</v>
      </c>
      <c r="G134" s="135" t="s">
        <v>664</v>
      </c>
      <c r="H134" s="136">
        <v>40</v>
      </c>
      <c r="I134" s="137"/>
      <c r="J134" s="138">
        <f>ROUND(I134*H134,2)</f>
        <v>0</v>
      </c>
      <c r="K134" s="134" t="s">
        <v>3</v>
      </c>
      <c r="L134" s="32"/>
      <c r="M134" s="139" t="s">
        <v>3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</v>
      </c>
      <c r="AT134" s="143" t="s">
        <v>147</v>
      </c>
      <c r="AU134" s="143" t="s">
        <v>82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165</v>
      </c>
      <c r="BM134" s="143" t="s">
        <v>459</v>
      </c>
    </row>
    <row r="135" spans="2:65" s="1" customFormat="1">
      <c r="B135" s="32"/>
      <c r="D135" s="149" t="s">
        <v>187</v>
      </c>
      <c r="F135" s="150" t="s">
        <v>1551</v>
      </c>
      <c r="I135" s="147"/>
      <c r="L135" s="32"/>
      <c r="M135" s="148"/>
      <c r="T135" s="53"/>
      <c r="AT135" s="17" t="s">
        <v>187</v>
      </c>
      <c r="AU135" s="17" t="s">
        <v>82</v>
      </c>
    </row>
    <row r="136" spans="2:65" s="1" customFormat="1" ht="16.5" customHeight="1">
      <c r="B136" s="131"/>
      <c r="C136" s="132" t="s">
        <v>340</v>
      </c>
      <c r="D136" s="132" t="s">
        <v>147</v>
      </c>
      <c r="E136" s="133" t="s">
        <v>1552</v>
      </c>
      <c r="F136" s="134" t="s">
        <v>1553</v>
      </c>
      <c r="G136" s="135" t="s">
        <v>664</v>
      </c>
      <c r="H136" s="136">
        <v>37</v>
      </c>
      <c r="I136" s="137"/>
      <c r="J136" s="138">
        <f>ROUND(I136*H136,2)</f>
        <v>0</v>
      </c>
      <c r="K136" s="134" t="s">
        <v>3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147</v>
      </c>
      <c r="AU136" s="143" t="s">
        <v>82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165</v>
      </c>
      <c r="BM136" s="143" t="s">
        <v>472</v>
      </c>
    </row>
    <row r="137" spans="2:65" s="1" customFormat="1">
      <c r="B137" s="32"/>
      <c r="D137" s="149" t="s">
        <v>187</v>
      </c>
      <c r="F137" s="150" t="s">
        <v>1551</v>
      </c>
      <c r="I137" s="147"/>
      <c r="L137" s="32"/>
      <c r="M137" s="148"/>
      <c r="T137" s="53"/>
      <c r="AT137" s="17" t="s">
        <v>187</v>
      </c>
      <c r="AU137" s="17" t="s">
        <v>82</v>
      </c>
    </row>
    <row r="138" spans="2:65" s="1" customFormat="1" ht="16.5" customHeight="1">
      <c r="B138" s="131"/>
      <c r="C138" s="132" t="s">
        <v>347</v>
      </c>
      <c r="D138" s="132" t="s">
        <v>147</v>
      </c>
      <c r="E138" s="133" t="s">
        <v>1554</v>
      </c>
      <c r="F138" s="134" t="s">
        <v>1555</v>
      </c>
      <c r="G138" s="135" t="s">
        <v>664</v>
      </c>
      <c r="H138" s="136">
        <v>35</v>
      </c>
      <c r="I138" s="137"/>
      <c r="J138" s="138">
        <f>ROUND(I138*H138,2)</f>
        <v>0</v>
      </c>
      <c r="K138" s="134" t="s">
        <v>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147</v>
      </c>
      <c r="AU138" s="143" t="s">
        <v>82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165</v>
      </c>
      <c r="BM138" s="143" t="s">
        <v>483</v>
      </c>
    </row>
    <row r="139" spans="2:65" s="1" customFormat="1">
      <c r="B139" s="32"/>
      <c r="D139" s="149" t="s">
        <v>187</v>
      </c>
      <c r="F139" s="150" t="s">
        <v>1551</v>
      </c>
      <c r="I139" s="147"/>
      <c r="L139" s="32"/>
      <c r="M139" s="148"/>
      <c r="T139" s="53"/>
      <c r="AT139" s="17" t="s">
        <v>187</v>
      </c>
      <c r="AU139" s="17" t="s">
        <v>82</v>
      </c>
    </row>
    <row r="140" spans="2:65" s="1" customFormat="1" ht="16.5" customHeight="1">
      <c r="B140" s="131"/>
      <c r="C140" s="132" t="s">
        <v>351</v>
      </c>
      <c r="D140" s="132" t="s">
        <v>147</v>
      </c>
      <c r="E140" s="133" t="s">
        <v>1556</v>
      </c>
      <c r="F140" s="134" t="s">
        <v>1557</v>
      </c>
      <c r="G140" s="135" t="s">
        <v>327</v>
      </c>
      <c r="H140" s="136">
        <v>505</v>
      </c>
      <c r="I140" s="137"/>
      <c r="J140" s="138">
        <f>ROUND(I140*H140,2)</f>
        <v>0</v>
      </c>
      <c r="K140" s="134" t="s">
        <v>3</v>
      </c>
      <c r="L140" s="32"/>
      <c r="M140" s="139" t="s">
        <v>3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165</v>
      </c>
      <c r="AT140" s="143" t="s">
        <v>147</v>
      </c>
      <c r="AU140" s="143" t="s">
        <v>82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165</v>
      </c>
      <c r="BM140" s="143" t="s">
        <v>494</v>
      </c>
    </row>
    <row r="141" spans="2:65" s="1" customFormat="1">
      <c r="B141" s="32"/>
      <c r="D141" s="149" t="s">
        <v>187</v>
      </c>
      <c r="F141" s="150" t="s">
        <v>1558</v>
      </c>
      <c r="I141" s="147"/>
      <c r="L141" s="32"/>
      <c r="M141" s="148"/>
      <c r="T141" s="53"/>
      <c r="AT141" s="17" t="s">
        <v>187</v>
      </c>
      <c r="AU141" s="17" t="s">
        <v>82</v>
      </c>
    </row>
    <row r="142" spans="2:65" s="1" customFormat="1" ht="16.5" customHeight="1">
      <c r="B142" s="131"/>
      <c r="C142" s="132" t="s">
        <v>355</v>
      </c>
      <c r="D142" s="132" t="s">
        <v>147</v>
      </c>
      <c r="E142" s="133" t="s">
        <v>1559</v>
      </c>
      <c r="F142" s="134" t="s">
        <v>1560</v>
      </c>
      <c r="G142" s="135" t="s">
        <v>327</v>
      </c>
      <c r="H142" s="136">
        <v>72</v>
      </c>
      <c r="I142" s="137"/>
      <c r="J142" s="138">
        <f>ROUND(I142*H142,2)</f>
        <v>0</v>
      </c>
      <c r="K142" s="134" t="s">
        <v>3</v>
      </c>
      <c r="L142" s="32"/>
      <c r="M142" s="139" t="s">
        <v>3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147</v>
      </c>
      <c r="AU142" s="143" t="s">
        <v>82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165</v>
      </c>
      <c r="BM142" s="143" t="s">
        <v>510</v>
      </c>
    </row>
    <row r="143" spans="2:65" s="1" customFormat="1">
      <c r="B143" s="32"/>
      <c r="D143" s="149" t="s">
        <v>187</v>
      </c>
      <c r="F143" s="150" t="s">
        <v>1561</v>
      </c>
      <c r="I143" s="147"/>
      <c r="L143" s="32"/>
      <c r="M143" s="148"/>
      <c r="T143" s="53"/>
      <c r="AT143" s="17" t="s">
        <v>187</v>
      </c>
      <c r="AU143" s="17" t="s">
        <v>82</v>
      </c>
    </row>
    <row r="144" spans="2:65" s="1" customFormat="1" ht="16.5" customHeight="1">
      <c r="B144" s="131"/>
      <c r="C144" s="132" t="s">
        <v>361</v>
      </c>
      <c r="D144" s="132" t="s">
        <v>147</v>
      </c>
      <c r="E144" s="133" t="s">
        <v>1562</v>
      </c>
      <c r="F144" s="134" t="s">
        <v>1563</v>
      </c>
      <c r="G144" s="135" t="s">
        <v>327</v>
      </c>
      <c r="H144" s="136">
        <v>150</v>
      </c>
      <c r="I144" s="137"/>
      <c r="J144" s="138">
        <f>ROUND(I144*H144,2)</f>
        <v>0</v>
      </c>
      <c r="K144" s="134" t="s">
        <v>3</v>
      </c>
      <c r="L144" s="32"/>
      <c r="M144" s="139" t="s">
        <v>3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165</v>
      </c>
      <c r="AT144" s="143" t="s">
        <v>147</v>
      </c>
      <c r="AU144" s="143" t="s">
        <v>82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165</v>
      </c>
      <c r="BM144" s="143" t="s">
        <v>522</v>
      </c>
    </row>
    <row r="145" spans="2:65" s="1" customFormat="1">
      <c r="B145" s="32"/>
      <c r="D145" s="149" t="s">
        <v>187</v>
      </c>
      <c r="F145" s="150" t="s">
        <v>1564</v>
      </c>
      <c r="I145" s="147"/>
      <c r="L145" s="32"/>
      <c r="M145" s="148"/>
      <c r="T145" s="53"/>
      <c r="AT145" s="17" t="s">
        <v>187</v>
      </c>
      <c r="AU145" s="17" t="s">
        <v>82</v>
      </c>
    </row>
    <row r="146" spans="2:65" s="1" customFormat="1" ht="16.5" customHeight="1">
      <c r="B146" s="131"/>
      <c r="C146" s="132" t="s">
        <v>365</v>
      </c>
      <c r="D146" s="132" t="s">
        <v>147</v>
      </c>
      <c r="E146" s="133" t="s">
        <v>1565</v>
      </c>
      <c r="F146" s="134" t="s">
        <v>1566</v>
      </c>
      <c r="G146" s="135" t="s">
        <v>327</v>
      </c>
      <c r="H146" s="136">
        <v>20</v>
      </c>
      <c r="I146" s="137"/>
      <c r="J146" s="138">
        <f>ROUND(I146*H146,2)</f>
        <v>0</v>
      </c>
      <c r="K146" s="134" t="s">
        <v>3</v>
      </c>
      <c r="L146" s="32"/>
      <c r="M146" s="139" t="s">
        <v>3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</v>
      </c>
      <c r="AT146" s="143" t="s">
        <v>147</v>
      </c>
      <c r="AU146" s="143" t="s">
        <v>82</v>
      </c>
      <c r="AY146" s="17" t="s">
        <v>144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80</v>
      </c>
      <c r="BK146" s="144">
        <f>ROUND(I146*H146,2)</f>
        <v>0</v>
      </c>
      <c r="BL146" s="17" t="s">
        <v>165</v>
      </c>
      <c r="BM146" s="143" t="s">
        <v>534</v>
      </c>
    </row>
    <row r="147" spans="2:65" s="1" customFormat="1">
      <c r="B147" s="32"/>
      <c r="D147" s="149" t="s">
        <v>187</v>
      </c>
      <c r="F147" s="150" t="s">
        <v>1567</v>
      </c>
      <c r="I147" s="147"/>
      <c r="L147" s="32"/>
      <c r="M147" s="148"/>
      <c r="T147" s="53"/>
      <c r="AT147" s="17" t="s">
        <v>187</v>
      </c>
      <c r="AU147" s="17" t="s">
        <v>82</v>
      </c>
    </row>
    <row r="148" spans="2:65" s="1" customFormat="1" ht="16.5" customHeight="1">
      <c r="B148" s="131"/>
      <c r="C148" s="132" t="s">
        <v>369</v>
      </c>
      <c r="D148" s="132" t="s">
        <v>147</v>
      </c>
      <c r="E148" s="133" t="s">
        <v>1568</v>
      </c>
      <c r="F148" s="134" t="s">
        <v>1569</v>
      </c>
      <c r="G148" s="135" t="s">
        <v>327</v>
      </c>
      <c r="H148" s="136">
        <v>25</v>
      </c>
      <c r="I148" s="137"/>
      <c r="J148" s="138">
        <f>ROUND(I148*H148,2)</f>
        <v>0</v>
      </c>
      <c r="K148" s="134" t="s">
        <v>3</v>
      </c>
      <c r="L148" s="32"/>
      <c r="M148" s="139" t="s">
        <v>3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165</v>
      </c>
      <c r="AT148" s="143" t="s">
        <v>147</v>
      </c>
      <c r="AU148" s="143" t="s">
        <v>82</v>
      </c>
      <c r="AY148" s="17" t="s">
        <v>144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80</v>
      </c>
      <c r="BK148" s="144">
        <f>ROUND(I148*H148,2)</f>
        <v>0</v>
      </c>
      <c r="BL148" s="17" t="s">
        <v>165</v>
      </c>
      <c r="BM148" s="143" t="s">
        <v>544</v>
      </c>
    </row>
    <row r="149" spans="2:65" s="1" customFormat="1">
      <c r="B149" s="32"/>
      <c r="D149" s="149" t="s">
        <v>187</v>
      </c>
      <c r="F149" s="150" t="s">
        <v>1570</v>
      </c>
      <c r="I149" s="147"/>
      <c r="L149" s="32"/>
      <c r="M149" s="148"/>
      <c r="T149" s="53"/>
      <c r="AT149" s="17" t="s">
        <v>187</v>
      </c>
      <c r="AU149" s="17" t="s">
        <v>82</v>
      </c>
    </row>
    <row r="150" spans="2:65" s="1" customFormat="1" ht="16.5" customHeight="1">
      <c r="B150" s="131"/>
      <c r="C150" s="132" t="s">
        <v>376</v>
      </c>
      <c r="D150" s="132" t="s">
        <v>147</v>
      </c>
      <c r="E150" s="133" t="s">
        <v>1571</v>
      </c>
      <c r="F150" s="134" t="s">
        <v>1572</v>
      </c>
      <c r="G150" s="135" t="s">
        <v>327</v>
      </c>
      <c r="H150" s="136">
        <v>320</v>
      </c>
      <c r="I150" s="137"/>
      <c r="J150" s="138">
        <f>ROUND(I150*H150,2)</f>
        <v>0</v>
      </c>
      <c r="K150" s="134" t="s">
        <v>3</v>
      </c>
      <c r="L150" s="32"/>
      <c r="M150" s="139" t="s">
        <v>3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165</v>
      </c>
      <c r="AT150" s="143" t="s">
        <v>147</v>
      </c>
      <c r="AU150" s="143" t="s">
        <v>82</v>
      </c>
      <c r="AY150" s="17" t="s">
        <v>144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80</v>
      </c>
      <c r="BK150" s="144">
        <f>ROUND(I150*H150,2)</f>
        <v>0</v>
      </c>
      <c r="BL150" s="17" t="s">
        <v>165</v>
      </c>
      <c r="BM150" s="143" t="s">
        <v>557</v>
      </c>
    </row>
    <row r="151" spans="2:65" s="1" customFormat="1">
      <c r="B151" s="32"/>
      <c r="D151" s="149" t="s">
        <v>187</v>
      </c>
      <c r="F151" s="150" t="s">
        <v>1573</v>
      </c>
      <c r="I151" s="147"/>
      <c r="L151" s="32"/>
      <c r="M151" s="148"/>
      <c r="T151" s="53"/>
      <c r="AT151" s="17" t="s">
        <v>187</v>
      </c>
      <c r="AU151" s="17" t="s">
        <v>82</v>
      </c>
    </row>
    <row r="152" spans="2:65" s="1" customFormat="1" ht="16.5" customHeight="1">
      <c r="B152" s="131"/>
      <c r="C152" s="132" t="s">
        <v>382</v>
      </c>
      <c r="D152" s="132" t="s">
        <v>147</v>
      </c>
      <c r="E152" s="133" t="s">
        <v>1574</v>
      </c>
      <c r="F152" s="134" t="s">
        <v>1575</v>
      </c>
      <c r="G152" s="135" t="s">
        <v>327</v>
      </c>
      <c r="H152" s="136">
        <v>162</v>
      </c>
      <c r="I152" s="137"/>
      <c r="J152" s="138">
        <f>ROUND(I152*H152,2)</f>
        <v>0</v>
      </c>
      <c r="K152" s="134" t="s">
        <v>3</v>
      </c>
      <c r="L152" s="32"/>
      <c r="M152" s="139" t="s">
        <v>3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</v>
      </c>
      <c r="AT152" s="143" t="s">
        <v>147</v>
      </c>
      <c r="AU152" s="143" t="s">
        <v>82</v>
      </c>
      <c r="AY152" s="17" t="s">
        <v>144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80</v>
      </c>
      <c r="BK152" s="144">
        <f>ROUND(I152*H152,2)</f>
        <v>0</v>
      </c>
      <c r="BL152" s="17" t="s">
        <v>165</v>
      </c>
      <c r="BM152" s="143" t="s">
        <v>568</v>
      </c>
    </row>
    <row r="153" spans="2:65" s="1" customFormat="1">
      <c r="B153" s="32"/>
      <c r="D153" s="149" t="s">
        <v>187</v>
      </c>
      <c r="F153" s="150" t="s">
        <v>1576</v>
      </c>
      <c r="I153" s="147"/>
      <c r="L153" s="32"/>
      <c r="M153" s="148"/>
      <c r="T153" s="53"/>
      <c r="AT153" s="17" t="s">
        <v>187</v>
      </c>
      <c r="AU153" s="17" t="s">
        <v>82</v>
      </c>
    </row>
    <row r="154" spans="2:65" s="1" customFormat="1" ht="24.2" customHeight="1">
      <c r="B154" s="131"/>
      <c r="C154" s="132" t="s">
        <v>388</v>
      </c>
      <c r="D154" s="132" t="s">
        <v>147</v>
      </c>
      <c r="E154" s="133" t="s">
        <v>1577</v>
      </c>
      <c r="F154" s="134" t="s">
        <v>1578</v>
      </c>
      <c r="G154" s="135" t="s">
        <v>327</v>
      </c>
      <c r="H154" s="136">
        <v>56</v>
      </c>
      <c r="I154" s="137"/>
      <c r="J154" s="138">
        <f>ROUND(I154*H154,2)</f>
        <v>0</v>
      </c>
      <c r="K154" s="134" t="s">
        <v>3</v>
      </c>
      <c r="L154" s="32"/>
      <c r="M154" s="139" t="s">
        <v>3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165</v>
      </c>
      <c r="AT154" s="143" t="s">
        <v>147</v>
      </c>
      <c r="AU154" s="143" t="s">
        <v>82</v>
      </c>
      <c r="AY154" s="17" t="s">
        <v>144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80</v>
      </c>
      <c r="BK154" s="144">
        <f>ROUND(I154*H154,2)</f>
        <v>0</v>
      </c>
      <c r="BL154" s="17" t="s">
        <v>165</v>
      </c>
      <c r="BM154" s="143" t="s">
        <v>343</v>
      </c>
    </row>
    <row r="155" spans="2:65" s="1" customFormat="1">
      <c r="B155" s="32"/>
      <c r="D155" s="149" t="s">
        <v>187</v>
      </c>
      <c r="F155" s="150" t="s">
        <v>1579</v>
      </c>
      <c r="I155" s="147"/>
      <c r="L155" s="32"/>
      <c r="M155" s="148"/>
      <c r="T155" s="53"/>
      <c r="AT155" s="17" t="s">
        <v>187</v>
      </c>
      <c r="AU155" s="17" t="s">
        <v>82</v>
      </c>
    </row>
    <row r="156" spans="2:65" s="1" customFormat="1" ht="37.9" customHeight="1">
      <c r="B156" s="131"/>
      <c r="C156" s="132" t="s">
        <v>393</v>
      </c>
      <c r="D156" s="132" t="s">
        <v>147</v>
      </c>
      <c r="E156" s="133" t="s">
        <v>1580</v>
      </c>
      <c r="F156" s="134" t="s">
        <v>1581</v>
      </c>
      <c r="G156" s="135" t="s">
        <v>150</v>
      </c>
      <c r="H156" s="136">
        <v>1</v>
      </c>
      <c r="I156" s="137"/>
      <c r="J156" s="138">
        <f>ROUND(I156*H156,2)</f>
        <v>0</v>
      </c>
      <c r="K156" s="134" t="s">
        <v>3</v>
      </c>
      <c r="L156" s="32"/>
      <c r="M156" s="139" t="s">
        <v>3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165</v>
      </c>
      <c r="AT156" s="143" t="s">
        <v>147</v>
      </c>
      <c r="AU156" s="143" t="s">
        <v>82</v>
      </c>
      <c r="AY156" s="17" t="s">
        <v>144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80</v>
      </c>
      <c r="BK156" s="144">
        <f>ROUND(I156*H156,2)</f>
        <v>0</v>
      </c>
      <c r="BL156" s="17" t="s">
        <v>165</v>
      </c>
      <c r="BM156" s="143" t="s">
        <v>594</v>
      </c>
    </row>
    <row r="157" spans="2:65" s="1" customFormat="1">
      <c r="B157" s="32"/>
      <c r="D157" s="149" t="s">
        <v>187</v>
      </c>
      <c r="F157" s="150" t="s">
        <v>1551</v>
      </c>
      <c r="I157" s="147"/>
      <c r="L157" s="32"/>
      <c r="M157" s="148"/>
      <c r="T157" s="53"/>
      <c r="AT157" s="17" t="s">
        <v>187</v>
      </c>
      <c r="AU157" s="17" t="s">
        <v>82</v>
      </c>
    </row>
    <row r="158" spans="2:65" s="1" customFormat="1" ht="24.2" customHeight="1">
      <c r="B158" s="131"/>
      <c r="C158" s="132" t="s">
        <v>399</v>
      </c>
      <c r="D158" s="132" t="s">
        <v>147</v>
      </c>
      <c r="E158" s="133" t="s">
        <v>1582</v>
      </c>
      <c r="F158" s="134" t="s">
        <v>1583</v>
      </c>
      <c r="G158" s="135" t="s">
        <v>327</v>
      </c>
      <c r="H158" s="136">
        <v>139</v>
      </c>
      <c r="I158" s="137"/>
      <c r="J158" s="138">
        <f>ROUND(I158*H158,2)</f>
        <v>0</v>
      </c>
      <c r="K158" s="134" t="s">
        <v>3</v>
      </c>
      <c r="L158" s="32"/>
      <c r="M158" s="139" t="s">
        <v>3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165</v>
      </c>
      <c r="AT158" s="143" t="s">
        <v>147</v>
      </c>
      <c r="AU158" s="143" t="s">
        <v>82</v>
      </c>
      <c r="AY158" s="17" t="s">
        <v>144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80</v>
      </c>
      <c r="BK158" s="144">
        <f>ROUND(I158*H158,2)</f>
        <v>0</v>
      </c>
      <c r="BL158" s="17" t="s">
        <v>165</v>
      </c>
      <c r="BM158" s="143" t="s">
        <v>603</v>
      </c>
    </row>
    <row r="159" spans="2:65" s="1" customFormat="1">
      <c r="B159" s="32"/>
      <c r="D159" s="149" t="s">
        <v>187</v>
      </c>
      <c r="F159" s="150" t="s">
        <v>1584</v>
      </c>
      <c r="I159" s="147"/>
      <c r="L159" s="32"/>
      <c r="M159" s="148"/>
      <c r="T159" s="53"/>
      <c r="AT159" s="17" t="s">
        <v>187</v>
      </c>
      <c r="AU159" s="17" t="s">
        <v>82</v>
      </c>
    </row>
    <row r="160" spans="2:65" s="1" customFormat="1" ht="44.25" customHeight="1">
      <c r="B160" s="131"/>
      <c r="C160" s="132" t="s">
        <v>405</v>
      </c>
      <c r="D160" s="132" t="s">
        <v>147</v>
      </c>
      <c r="E160" s="133" t="s">
        <v>1585</v>
      </c>
      <c r="F160" s="134" t="s">
        <v>1586</v>
      </c>
      <c r="G160" s="135" t="s">
        <v>327</v>
      </c>
      <c r="H160" s="136">
        <v>27</v>
      </c>
      <c r="I160" s="137"/>
      <c r="J160" s="138">
        <f>ROUND(I160*H160,2)</f>
        <v>0</v>
      </c>
      <c r="K160" s="134" t="s">
        <v>3</v>
      </c>
      <c r="L160" s="32"/>
      <c r="M160" s="139" t="s">
        <v>3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165</v>
      </c>
      <c r="AT160" s="143" t="s">
        <v>147</v>
      </c>
      <c r="AU160" s="143" t="s">
        <v>82</v>
      </c>
      <c r="AY160" s="17" t="s">
        <v>144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80</v>
      </c>
      <c r="BK160" s="144">
        <f>ROUND(I160*H160,2)</f>
        <v>0</v>
      </c>
      <c r="BL160" s="17" t="s">
        <v>165</v>
      </c>
      <c r="BM160" s="143" t="s">
        <v>613</v>
      </c>
    </row>
    <row r="161" spans="2:65" s="1" customFormat="1">
      <c r="B161" s="32"/>
      <c r="D161" s="149" t="s">
        <v>187</v>
      </c>
      <c r="F161" s="150" t="s">
        <v>1587</v>
      </c>
      <c r="I161" s="147"/>
      <c r="L161" s="32"/>
      <c r="M161" s="148"/>
      <c r="T161" s="53"/>
      <c r="AT161" s="17" t="s">
        <v>187</v>
      </c>
      <c r="AU161" s="17" t="s">
        <v>82</v>
      </c>
    </row>
    <row r="162" spans="2:65" s="1" customFormat="1" ht="37.9" customHeight="1">
      <c r="B162" s="131"/>
      <c r="C162" s="132" t="s">
        <v>410</v>
      </c>
      <c r="D162" s="132" t="s">
        <v>147</v>
      </c>
      <c r="E162" s="133" t="s">
        <v>1588</v>
      </c>
      <c r="F162" s="134" t="s">
        <v>1589</v>
      </c>
      <c r="G162" s="135" t="s">
        <v>327</v>
      </c>
      <c r="H162" s="136">
        <v>81</v>
      </c>
      <c r="I162" s="137"/>
      <c r="J162" s="138">
        <f>ROUND(I162*H162,2)</f>
        <v>0</v>
      </c>
      <c r="K162" s="134" t="s">
        <v>3</v>
      </c>
      <c r="L162" s="32"/>
      <c r="M162" s="139" t="s">
        <v>3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</v>
      </c>
      <c r="AT162" s="143" t="s">
        <v>147</v>
      </c>
      <c r="AU162" s="143" t="s">
        <v>82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165</v>
      </c>
      <c r="BM162" s="143" t="s">
        <v>621</v>
      </c>
    </row>
    <row r="163" spans="2:65" s="1" customFormat="1">
      <c r="B163" s="32"/>
      <c r="D163" s="149" t="s">
        <v>187</v>
      </c>
      <c r="F163" s="150" t="s">
        <v>1590</v>
      </c>
      <c r="I163" s="147"/>
      <c r="L163" s="32"/>
      <c r="M163" s="148"/>
      <c r="T163" s="53"/>
      <c r="AT163" s="17" t="s">
        <v>187</v>
      </c>
      <c r="AU163" s="17" t="s">
        <v>82</v>
      </c>
    </row>
    <row r="164" spans="2:65" s="1" customFormat="1" ht="44.25" customHeight="1">
      <c r="B164" s="131"/>
      <c r="C164" s="132" t="s">
        <v>417</v>
      </c>
      <c r="D164" s="132" t="s">
        <v>147</v>
      </c>
      <c r="E164" s="133" t="s">
        <v>1591</v>
      </c>
      <c r="F164" s="134" t="s">
        <v>1592</v>
      </c>
      <c r="G164" s="135" t="s">
        <v>327</v>
      </c>
      <c r="H164" s="136">
        <v>6</v>
      </c>
      <c r="I164" s="137"/>
      <c r="J164" s="138">
        <f>ROUND(I164*H164,2)</f>
        <v>0</v>
      </c>
      <c r="K164" s="134" t="s">
        <v>3</v>
      </c>
      <c r="L164" s="32"/>
      <c r="M164" s="139" t="s">
        <v>3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165</v>
      </c>
      <c r="AT164" s="143" t="s">
        <v>147</v>
      </c>
      <c r="AU164" s="143" t="s">
        <v>82</v>
      </c>
      <c r="AY164" s="17" t="s">
        <v>144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80</v>
      </c>
      <c r="BK164" s="144">
        <f>ROUND(I164*H164,2)</f>
        <v>0</v>
      </c>
      <c r="BL164" s="17" t="s">
        <v>165</v>
      </c>
      <c r="BM164" s="143" t="s">
        <v>629</v>
      </c>
    </row>
    <row r="165" spans="2:65" s="1" customFormat="1">
      <c r="B165" s="32"/>
      <c r="D165" s="149" t="s">
        <v>187</v>
      </c>
      <c r="F165" s="150" t="s">
        <v>1593</v>
      </c>
      <c r="I165" s="147"/>
      <c r="L165" s="32"/>
      <c r="M165" s="148"/>
      <c r="T165" s="53"/>
      <c r="AT165" s="17" t="s">
        <v>187</v>
      </c>
      <c r="AU165" s="17" t="s">
        <v>82</v>
      </c>
    </row>
    <row r="166" spans="2:65" s="1" customFormat="1" ht="49.15" customHeight="1">
      <c r="B166" s="131"/>
      <c r="C166" s="132" t="s">
        <v>424</v>
      </c>
      <c r="D166" s="132" t="s">
        <v>147</v>
      </c>
      <c r="E166" s="133" t="s">
        <v>1594</v>
      </c>
      <c r="F166" s="134" t="s">
        <v>1595</v>
      </c>
      <c r="G166" s="135" t="s">
        <v>327</v>
      </c>
      <c r="H166" s="136">
        <v>15</v>
      </c>
      <c r="I166" s="137"/>
      <c r="J166" s="138">
        <f>ROUND(I166*H166,2)</f>
        <v>0</v>
      </c>
      <c r="K166" s="134" t="s">
        <v>3</v>
      </c>
      <c r="L166" s="32"/>
      <c r="M166" s="139" t="s">
        <v>3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165</v>
      </c>
      <c r="AT166" s="143" t="s">
        <v>147</v>
      </c>
      <c r="AU166" s="143" t="s">
        <v>82</v>
      </c>
      <c r="AY166" s="17" t="s">
        <v>144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80</v>
      </c>
      <c r="BK166" s="144">
        <f>ROUND(I166*H166,2)</f>
        <v>0</v>
      </c>
      <c r="BL166" s="17" t="s">
        <v>165</v>
      </c>
      <c r="BM166" s="143" t="s">
        <v>637</v>
      </c>
    </row>
    <row r="167" spans="2:65" s="1" customFormat="1">
      <c r="B167" s="32"/>
      <c r="D167" s="149" t="s">
        <v>187</v>
      </c>
      <c r="F167" s="150" t="s">
        <v>1596</v>
      </c>
      <c r="I167" s="147"/>
      <c r="L167" s="32"/>
      <c r="M167" s="148"/>
      <c r="T167" s="53"/>
      <c r="AT167" s="17" t="s">
        <v>187</v>
      </c>
      <c r="AU167" s="17" t="s">
        <v>82</v>
      </c>
    </row>
    <row r="168" spans="2:65" s="1" customFormat="1" ht="16.5" customHeight="1">
      <c r="B168" s="131"/>
      <c r="C168" s="132" t="s">
        <v>430</v>
      </c>
      <c r="D168" s="132" t="s">
        <v>147</v>
      </c>
      <c r="E168" s="133" t="s">
        <v>1597</v>
      </c>
      <c r="F168" s="134" t="s">
        <v>1598</v>
      </c>
      <c r="G168" s="135" t="s">
        <v>664</v>
      </c>
      <c r="H168" s="136">
        <v>49</v>
      </c>
      <c r="I168" s="137"/>
      <c r="J168" s="138">
        <f>ROUND(I168*H168,2)</f>
        <v>0</v>
      </c>
      <c r="K168" s="134" t="s">
        <v>3</v>
      </c>
      <c r="L168" s="32"/>
      <c r="M168" s="139" t="s">
        <v>3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165</v>
      </c>
      <c r="AT168" s="143" t="s">
        <v>147</v>
      </c>
      <c r="AU168" s="143" t="s">
        <v>82</v>
      </c>
      <c r="AY168" s="17" t="s">
        <v>144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80</v>
      </c>
      <c r="BK168" s="144">
        <f>ROUND(I168*H168,2)</f>
        <v>0</v>
      </c>
      <c r="BL168" s="17" t="s">
        <v>165</v>
      </c>
      <c r="BM168" s="143" t="s">
        <v>647</v>
      </c>
    </row>
    <row r="169" spans="2:65" s="1" customFormat="1">
      <c r="B169" s="32"/>
      <c r="D169" s="149" t="s">
        <v>187</v>
      </c>
      <c r="F169" s="150" t="s">
        <v>1599</v>
      </c>
      <c r="I169" s="147"/>
      <c r="L169" s="32"/>
      <c r="M169" s="148"/>
      <c r="T169" s="53"/>
      <c r="AT169" s="17" t="s">
        <v>187</v>
      </c>
      <c r="AU169" s="17" t="s">
        <v>82</v>
      </c>
    </row>
    <row r="170" spans="2:65" s="1" customFormat="1" ht="16.5" customHeight="1">
      <c r="B170" s="131"/>
      <c r="C170" s="132" t="s">
        <v>435</v>
      </c>
      <c r="D170" s="132" t="s">
        <v>147</v>
      </c>
      <c r="E170" s="133" t="s">
        <v>1600</v>
      </c>
      <c r="F170" s="134" t="s">
        <v>1601</v>
      </c>
      <c r="G170" s="135" t="s">
        <v>664</v>
      </c>
      <c r="H170" s="136">
        <v>12</v>
      </c>
      <c r="I170" s="137"/>
      <c r="J170" s="138">
        <f>ROUND(I170*H170,2)</f>
        <v>0</v>
      </c>
      <c r="K170" s="134" t="s">
        <v>3</v>
      </c>
      <c r="L170" s="32"/>
      <c r="M170" s="139" t="s">
        <v>3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165</v>
      </c>
      <c r="AT170" s="143" t="s">
        <v>147</v>
      </c>
      <c r="AU170" s="143" t="s">
        <v>82</v>
      </c>
      <c r="AY170" s="17" t="s">
        <v>144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80</v>
      </c>
      <c r="BK170" s="144">
        <f>ROUND(I170*H170,2)</f>
        <v>0</v>
      </c>
      <c r="BL170" s="17" t="s">
        <v>165</v>
      </c>
      <c r="BM170" s="143" t="s">
        <v>656</v>
      </c>
    </row>
    <row r="171" spans="2:65" s="1" customFormat="1">
      <c r="B171" s="32"/>
      <c r="D171" s="149" t="s">
        <v>187</v>
      </c>
      <c r="F171" s="150" t="s">
        <v>1602</v>
      </c>
      <c r="I171" s="147"/>
      <c r="L171" s="32"/>
      <c r="M171" s="148"/>
      <c r="T171" s="53"/>
      <c r="AT171" s="17" t="s">
        <v>187</v>
      </c>
      <c r="AU171" s="17" t="s">
        <v>82</v>
      </c>
    </row>
    <row r="172" spans="2:65" s="1" customFormat="1" ht="21.75" customHeight="1">
      <c r="B172" s="131"/>
      <c r="C172" s="132" t="s">
        <v>441</v>
      </c>
      <c r="D172" s="132" t="s">
        <v>147</v>
      </c>
      <c r="E172" s="133" t="s">
        <v>1603</v>
      </c>
      <c r="F172" s="134" t="s">
        <v>1604</v>
      </c>
      <c r="G172" s="135" t="s">
        <v>215</v>
      </c>
      <c r="H172" s="136">
        <v>45</v>
      </c>
      <c r="I172" s="137"/>
      <c r="J172" s="138">
        <f>ROUND(I172*H172,2)</f>
        <v>0</v>
      </c>
      <c r="K172" s="134" t="s">
        <v>3</v>
      </c>
      <c r="L172" s="32"/>
      <c r="M172" s="139" t="s">
        <v>3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165</v>
      </c>
      <c r="AT172" s="143" t="s">
        <v>147</v>
      </c>
      <c r="AU172" s="143" t="s">
        <v>82</v>
      </c>
      <c r="AY172" s="17" t="s">
        <v>144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80</v>
      </c>
      <c r="BK172" s="144">
        <f>ROUND(I172*H172,2)</f>
        <v>0</v>
      </c>
      <c r="BL172" s="17" t="s">
        <v>165</v>
      </c>
      <c r="BM172" s="143" t="s">
        <v>662</v>
      </c>
    </row>
    <row r="173" spans="2:65" s="1" customFormat="1">
      <c r="B173" s="32"/>
      <c r="D173" s="149" t="s">
        <v>187</v>
      </c>
      <c r="F173" s="150" t="s">
        <v>1605</v>
      </c>
      <c r="I173" s="147"/>
      <c r="L173" s="32"/>
      <c r="M173" s="148"/>
      <c r="T173" s="53"/>
      <c r="AT173" s="17" t="s">
        <v>187</v>
      </c>
      <c r="AU173" s="17" t="s">
        <v>82</v>
      </c>
    </row>
    <row r="174" spans="2:65" s="1" customFormat="1" ht="37.9" customHeight="1">
      <c r="B174" s="131"/>
      <c r="C174" s="132" t="s">
        <v>447</v>
      </c>
      <c r="D174" s="132" t="s">
        <v>147</v>
      </c>
      <c r="E174" s="133" t="s">
        <v>1606</v>
      </c>
      <c r="F174" s="134" t="s">
        <v>1607</v>
      </c>
      <c r="G174" s="135" t="s">
        <v>327</v>
      </c>
      <c r="H174" s="136">
        <v>10.5</v>
      </c>
      <c r="I174" s="137"/>
      <c r="J174" s="138">
        <f>ROUND(I174*H174,2)</f>
        <v>0</v>
      </c>
      <c r="K174" s="134" t="s">
        <v>3</v>
      </c>
      <c r="L174" s="32"/>
      <c r="M174" s="139" t="s">
        <v>3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165</v>
      </c>
      <c r="AT174" s="143" t="s">
        <v>147</v>
      </c>
      <c r="AU174" s="143" t="s">
        <v>82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165</v>
      </c>
      <c r="BM174" s="143" t="s">
        <v>671</v>
      </c>
    </row>
    <row r="175" spans="2:65" s="1" customFormat="1">
      <c r="B175" s="32"/>
      <c r="D175" s="149" t="s">
        <v>187</v>
      </c>
      <c r="F175" s="150" t="s">
        <v>1605</v>
      </c>
      <c r="I175" s="147"/>
      <c r="L175" s="32"/>
      <c r="M175" s="148"/>
      <c r="T175" s="53"/>
      <c r="AT175" s="17" t="s">
        <v>187</v>
      </c>
      <c r="AU175" s="17" t="s">
        <v>82</v>
      </c>
    </row>
    <row r="176" spans="2:65" s="1" customFormat="1" ht="16.5" customHeight="1">
      <c r="B176" s="131"/>
      <c r="C176" s="132" t="s">
        <v>453</v>
      </c>
      <c r="D176" s="132" t="s">
        <v>147</v>
      </c>
      <c r="E176" s="133" t="s">
        <v>1608</v>
      </c>
      <c r="F176" s="134" t="s">
        <v>1609</v>
      </c>
      <c r="G176" s="135" t="s">
        <v>664</v>
      </c>
      <c r="H176" s="136">
        <v>12</v>
      </c>
      <c r="I176" s="137"/>
      <c r="J176" s="138">
        <f>ROUND(I176*H176,2)</f>
        <v>0</v>
      </c>
      <c r="K176" s="134" t="s">
        <v>3</v>
      </c>
      <c r="L176" s="32"/>
      <c r="M176" s="139" t="s">
        <v>3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165</v>
      </c>
      <c r="AT176" s="143" t="s">
        <v>147</v>
      </c>
      <c r="AU176" s="143" t="s">
        <v>82</v>
      </c>
      <c r="AY176" s="17" t="s">
        <v>144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80</v>
      </c>
      <c r="BK176" s="144">
        <f>ROUND(I176*H176,2)</f>
        <v>0</v>
      </c>
      <c r="BL176" s="17" t="s">
        <v>165</v>
      </c>
      <c r="BM176" s="143" t="s">
        <v>679</v>
      </c>
    </row>
    <row r="177" spans="2:65" s="1" customFormat="1">
      <c r="B177" s="32"/>
      <c r="D177" s="149" t="s">
        <v>187</v>
      </c>
      <c r="F177" s="150" t="s">
        <v>1602</v>
      </c>
      <c r="I177" s="147"/>
      <c r="L177" s="32"/>
      <c r="M177" s="148"/>
      <c r="T177" s="53"/>
      <c r="AT177" s="17" t="s">
        <v>187</v>
      </c>
      <c r="AU177" s="17" t="s">
        <v>82</v>
      </c>
    </row>
    <row r="178" spans="2:65" s="11" customFormat="1" ht="22.9" customHeight="1">
      <c r="B178" s="119"/>
      <c r="D178" s="120" t="s">
        <v>71</v>
      </c>
      <c r="E178" s="129" t="s">
        <v>90</v>
      </c>
      <c r="F178" s="129" t="s">
        <v>1610</v>
      </c>
      <c r="I178" s="122"/>
      <c r="J178" s="130">
        <f>BK178</f>
        <v>0</v>
      </c>
      <c r="L178" s="119"/>
      <c r="M178" s="124"/>
      <c r="P178" s="125">
        <f>SUM(P179:P232)</f>
        <v>0</v>
      </c>
      <c r="R178" s="125">
        <f>SUM(R179:R232)</f>
        <v>0</v>
      </c>
      <c r="T178" s="126">
        <f>SUM(T179:T232)</f>
        <v>0</v>
      </c>
      <c r="AR178" s="120" t="s">
        <v>80</v>
      </c>
      <c r="AT178" s="127" t="s">
        <v>71</v>
      </c>
      <c r="AU178" s="127" t="s">
        <v>80</v>
      </c>
      <c r="AY178" s="120" t="s">
        <v>144</v>
      </c>
      <c r="BK178" s="128">
        <f>SUM(BK179:BK232)</f>
        <v>0</v>
      </c>
    </row>
    <row r="179" spans="2:65" s="1" customFormat="1" ht="78" customHeight="1">
      <c r="B179" s="131"/>
      <c r="C179" s="132" t="s">
        <v>459</v>
      </c>
      <c r="D179" s="132" t="s">
        <v>147</v>
      </c>
      <c r="E179" s="133" t="s">
        <v>1611</v>
      </c>
      <c r="F179" s="134" t="s">
        <v>1612</v>
      </c>
      <c r="G179" s="135" t="s">
        <v>664</v>
      </c>
      <c r="H179" s="136">
        <v>1</v>
      </c>
      <c r="I179" s="137"/>
      <c r="J179" s="138">
        <f>ROUND(I179*H179,2)</f>
        <v>0</v>
      </c>
      <c r="K179" s="134" t="s">
        <v>3</v>
      </c>
      <c r="L179" s="32"/>
      <c r="M179" s="139" t="s">
        <v>3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</v>
      </c>
      <c r="AT179" s="143" t="s">
        <v>147</v>
      </c>
      <c r="AU179" s="143" t="s">
        <v>82</v>
      </c>
      <c r="AY179" s="17" t="s">
        <v>144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80</v>
      </c>
      <c r="BK179" s="144">
        <f>ROUND(I179*H179,2)</f>
        <v>0</v>
      </c>
      <c r="BL179" s="17" t="s">
        <v>165</v>
      </c>
      <c r="BM179" s="143" t="s">
        <v>686</v>
      </c>
    </row>
    <row r="180" spans="2:65" s="1" customFormat="1">
      <c r="B180" s="32"/>
      <c r="D180" s="149" t="s">
        <v>187</v>
      </c>
      <c r="F180" s="150" t="s">
        <v>1613</v>
      </c>
      <c r="I180" s="147"/>
      <c r="L180" s="32"/>
      <c r="M180" s="148"/>
      <c r="T180" s="53"/>
      <c r="AT180" s="17" t="s">
        <v>187</v>
      </c>
      <c r="AU180" s="17" t="s">
        <v>82</v>
      </c>
    </row>
    <row r="181" spans="2:65" s="1" customFormat="1" ht="33" customHeight="1">
      <c r="B181" s="131"/>
      <c r="C181" s="132" t="s">
        <v>467</v>
      </c>
      <c r="D181" s="132" t="s">
        <v>147</v>
      </c>
      <c r="E181" s="133" t="s">
        <v>1614</v>
      </c>
      <c r="F181" s="134" t="s">
        <v>1615</v>
      </c>
      <c r="G181" s="135" t="s">
        <v>664</v>
      </c>
      <c r="H181" s="136">
        <v>1</v>
      </c>
      <c r="I181" s="137"/>
      <c r="J181" s="138">
        <f>ROUND(I181*H181,2)</f>
        <v>0</v>
      </c>
      <c r="K181" s="134" t="s">
        <v>3</v>
      </c>
      <c r="L181" s="32"/>
      <c r="M181" s="139" t="s">
        <v>3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165</v>
      </c>
      <c r="AT181" s="143" t="s">
        <v>147</v>
      </c>
      <c r="AU181" s="143" t="s">
        <v>82</v>
      </c>
      <c r="AY181" s="17" t="s">
        <v>144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80</v>
      </c>
      <c r="BK181" s="144">
        <f>ROUND(I181*H181,2)</f>
        <v>0</v>
      </c>
      <c r="BL181" s="17" t="s">
        <v>165</v>
      </c>
      <c r="BM181" s="143" t="s">
        <v>700</v>
      </c>
    </row>
    <row r="182" spans="2:65" s="1" customFormat="1">
      <c r="B182" s="32"/>
      <c r="D182" s="149" t="s">
        <v>187</v>
      </c>
      <c r="F182" s="150" t="s">
        <v>1613</v>
      </c>
      <c r="I182" s="147"/>
      <c r="L182" s="32"/>
      <c r="M182" s="148"/>
      <c r="T182" s="53"/>
      <c r="AT182" s="17" t="s">
        <v>187</v>
      </c>
      <c r="AU182" s="17" t="s">
        <v>82</v>
      </c>
    </row>
    <row r="183" spans="2:65" s="1" customFormat="1" ht="24.2" customHeight="1">
      <c r="B183" s="131"/>
      <c r="C183" s="132" t="s">
        <v>472</v>
      </c>
      <c r="D183" s="132" t="s">
        <v>147</v>
      </c>
      <c r="E183" s="133" t="s">
        <v>1616</v>
      </c>
      <c r="F183" s="134" t="s">
        <v>1617</v>
      </c>
      <c r="G183" s="135" t="s">
        <v>664</v>
      </c>
      <c r="H183" s="136">
        <v>1</v>
      </c>
      <c r="I183" s="137"/>
      <c r="J183" s="138">
        <f>ROUND(I183*H183,2)</f>
        <v>0</v>
      </c>
      <c r="K183" s="134" t="s">
        <v>3</v>
      </c>
      <c r="L183" s="32"/>
      <c r="M183" s="139" t="s">
        <v>3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165</v>
      </c>
      <c r="AT183" s="143" t="s">
        <v>147</v>
      </c>
      <c r="AU183" s="143" t="s">
        <v>82</v>
      </c>
      <c r="AY183" s="17" t="s">
        <v>144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80</v>
      </c>
      <c r="BK183" s="144">
        <f>ROUND(I183*H183,2)</f>
        <v>0</v>
      </c>
      <c r="BL183" s="17" t="s">
        <v>165</v>
      </c>
      <c r="BM183" s="143" t="s">
        <v>710</v>
      </c>
    </row>
    <row r="184" spans="2:65" s="1" customFormat="1">
      <c r="B184" s="32"/>
      <c r="D184" s="149" t="s">
        <v>187</v>
      </c>
      <c r="F184" s="150" t="s">
        <v>1618</v>
      </c>
      <c r="I184" s="147"/>
      <c r="L184" s="32"/>
      <c r="M184" s="148"/>
      <c r="T184" s="53"/>
      <c r="AT184" s="17" t="s">
        <v>187</v>
      </c>
      <c r="AU184" s="17" t="s">
        <v>82</v>
      </c>
    </row>
    <row r="185" spans="2:65" s="1" customFormat="1" ht="24.2" customHeight="1">
      <c r="B185" s="131"/>
      <c r="C185" s="132" t="s">
        <v>477</v>
      </c>
      <c r="D185" s="132" t="s">
        <v>147</v>
      </c>
      <c r="E185" s="133" t="s">
        <v>1619</v>
      </c>
      <c r="F185" s="134" t="s">
        <v>1620</v>
      </c>
      <c r="G185" s="135" t="s">
        <v>664</v>
      </c>
      <c r="H185" s="136">
        <v>1</v>
      </c>
      <c r="I185" s="137"/>
      <c r="J185" s="138">
        <f>ROUND(I185*H185,2)</f>
        <v>0</v>
      </c>
      <c r="K185" s="134" t="s">
        <v>3</v>
      </c>
      <c r="L185" s="32"/>
      <c r="M185" s="139" t="s">
        <v>3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165</v>
      </c>
      <c r="AT185" s="143" t="s">
        <v>147</v>
      </c>
      <c r="AU185" s="143" t="s">
        <v>82</v>
      </c>
      <c r="AY185" s="17" t="s">
        <v>144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80</v>
      </c>
      <c r="BK185" s="144">
        <f>ROUND(I185*H185,2)</f>
        <v>0</v>
      </c>
      <c r="BL185" s="17" t="s">
        <v>165</v>
      </c>
      <c r="BM185" s="143" t="s">
        <v>720</v>
      </c>
    </row>
    <row r="186" spans="2:65" s="1" customFormat="1">
      <c r="B186" s="32"/>
      <c r="D186" s="149" t="s">
        <v>187</v>
      </c>
      <c r="F186" s="150" t="s">
        <v>1621</v>
      </c>
      <c r="I186" s="147"/>
      <c r="L186" s="32"/>
      <c r="M186" s="148"/>
      <c r="T186" s="53"/>
      <c r="AT186" s="17" t="s">
        <v>187</v>
      </c>
      <c r="AU186" s="17" t="s">
        <v>82</v>
      </c>
    </row>
    <row r="187" spans="2:65" s="1" customFormat="1" ht="16.5" customHeight="1">
      <c r="B187" s="131"/>
      <c r="C187" s="132" t="s">
        <v>483</v>
      </c>
      <c r="D187" s="132" t="s">
        <v>147</v>
      </c>
      <c r="E187" s="133" t="s">
        <v>1622</v>
      </c>
      <c r="F187" s="134" t="s">
        <v>1623</v>
      </c>
      <c r="G187" s="135" t="s">
        <v>664</v>
      </c>
      <c r="H187" s="136">
        <v>1</v>
      </c>
      <c r="I187" s="137"/>
      <c r="J187" s="138">
        <f>ROUND(I187*H187,2)</f>
        <v>0</v>
      </c>
      <c r="K187" s="134" t="s">
        <v>3</v>
      </c>
      <c r="L187" s="32"/>
      <c r="M187" s="139" t="s">
        <v>3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165</v>
      </c>
      <c r="AT187" s="143" t="s">
        <v>147</v>
      </c>
      <c r="AU187" s="143" t="s">
        <v>82</v>
      </c>
      <c r="AY187" s="17" t="s">
        <v>144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80</v>
      </c>
      <c r="BK187" s="144">
        <f>ROUND(I187*H187,2)</f>
        <v>0</v>
      </c>
      <c r="BL187" s="17" t="s">
        <v>165</v>
      </c>
      <c r="BM187" s="143" t="s">
        <v>730</v>
      </c>
    </row>
    <row r="188" spans="2:65" s="1" customFormat="1">
      <c r="B188" s="32"/>
      <c r="D188" s="149" t="s">
        <v>187</v>
      </c>
      <c r="F188" s="150" t="s">
        <v>1624</v>
      </c>
      <c r="I188" s="147"/>
      <c r="L188" s="32"/>
      <c r="M188" s="148"/>
      <c r="T188" s="53"/>
      <c r="AT188" s="17" t="s">
        <v>187</v>
      </c>
      <c r="AU188" s="17" t="s">
        <v>82</v>
      </c>
    </row>
    <row r="189" spans="2:65" s="1" customFormat="1" ht="16.5" customHeight="1">
      <c r="B189" s="131"/>
      <c r="C189" s="132" t="s">
        <v>488</v>
      </c>
      <c r="D189" s="132" t="s">
        <v>147</v>
      </c>
      <c r="E189" s="133" t="s">
        <v>1625</v>
      </c>
      <c r="F189" s="134" t="s">
        <v>1626</v>
      </c>
      <c r="G189" s="135" t="s">
        <v>327</v>
      </c>
      <c r="H189" s="136">
        <v>105</v>
      </c>
      <c r="I189" s="137"/>
      <c r="J189" s="138">
        <f>ROUND(I189*H189,2)</f>
        <v>0</v>
      </c>
      <c r="K189" s="134" t="s">
        <v>3</v>
      </c>
      <c r="L189" s="32"/>
      <c r="M189" s="139" t="s">
        <v>3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165</v>
      </c>
      <c r="AT189" s="143" t="s">
        <v>147</v>
      </c>
      <c r="AU189" s="143" t="s">
        <v>82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165</v>
      </c>
      <c r="BM189" s="143" t="s">
        <v>743</v>
      </c>
    </row>
    <row r="190" spans="2:65" s="1" customFormat="1">
      <c r="B190" s="32"/>
      <c r="D190" s="149" t="s">
        <v>187</v>
      </c>
      <c r="F190" s="150" t="s">
        <v>1627</v>
      </c>
      <c r="I190" s="147"/>
      <c r="L190" s="32"/>
      <c r="M190" s="148"/>
      <c r="T190" s="53"/>
      <c r="AT190" s="17" t="s">
        <v>187</v>
      </c>
      <c r="AU190" s="17" t="s">
        <v>82</v>
      </c>
    </row>
    <row r="191" spans="2:65" s="1" customFormat="1" ht="16.5" customHeight="1">
      <c r="B191" s="131"/>
      <c r="C191" s="132" t="s">
        <v>494</v>
      </c>
      <c r="D191" s="132" t="s">
        <v>147</v>
      </c>
      <c r="E191" s="133" t="s">
        <v>1628</v>
      </c>
      <c r="F191" s="134" t="s">
        <v>1629</v>
      </c>
      <c r="G191" s="135" t="s">
        <v>327</v>
      </c>
      <c r="H191" s="136">
        <v>15</v>
      </c>
      <c r="I191" s="137"/>
      <c r="J191" s="138">
        <f>ROUND(I191*H191,2)</f>
        <v>0</v>
      </c>
      <c r="K191" s="134" t="s">
        <v>3</v>
      </c>
      <c r="L191" s="32"/>
      <c r="M191" s="139" t="s">
        <v>3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165</v>
      </c>
      <c r="AT191" s="143" t="s">
        <v>147</v>
      </c>
      <c r="AU191" s="143" t="s">
        <v>82</v>
      </c>
      <c r="AY191" s="17" t="s">
        <v>144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80</v>
      </c>
      <c r="BK191" s="144">
        <f>ROUND(I191*H191,2)</f>
        <v>0</v>
      </c>
      <c r="BL191" s="17" t="s">
        <v>165</v>
      </c>
      <c r="BM191" s="143" t="s">
        <v>753</v>
      </c>
    </row>
    <row r="192" spans="2:65" s="1" customFormat="1">
      <c r="B192" s="32"/>
      <c r="D192" s="149" t="s">
        <v>187</v>
      </c>
      <c r="F192" s="150" t="s">
        <v>1630</v>
      </c>
      <c r="I192" s="147"/>
      <c r="L192" s="32"/>
      <c r="M192" s="148"/>
      <c r="T192" s="53"/>
      <c r="AT192" s="17" t="s">
        <v>187</v>
      </c>
      <c r="AU192" s="17" t="s">
        <v>82</v>
      </c>
    </row>
    <row r="193" spans="2:65" s="1" customFormat="1" ht="16.5" customHeight="1">
      <c r="B193" s="131"/>
      <c r="C193" s="132" t="s">
        <v>501</v>
      </c>
      <c r="D193" s="132" t="s">
        <v>147</v>
      </c>
      <c r="E193" s="133" t="s">
        <v>1568</v>
      </c>
      <c r="F193" s="134" t="s">
        <v>1569</v>
      </c>
      <c r="G193" s="135" t="s">
        <v>327</v>
      </c>
      <c r="H193" s="136">
        <v>96</v>
      </c>
      <c r="I193" s="137"/>
      <c r="J193" s="138">
        <f>ROUND(I193*H193,2)</f>
        <v>0</v>
      </c>
      <c r="K193" s="134" t="s">
        <v>3</v>
      </c>
      <c r="L193" s="32"/>
      <c r="M193" s="139" t="s">
        <v>3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165</v>
      </c>
      <c r="AT193" s="143" t="s">
        <v>147</v>
      </c>
      <c r="AU193" s="143" t="s">
        <v>82</v>
      </c>
      <c r="AY193" s="17" t="s">
        <v>144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80</v>
      </c>
      <c r="BK193" s="144">
        <f>ROUND(I193*H193,2)</f>
        <v>0</v>
      </c>
      <c r="BL193" s="17" t="s">
        <v>165</v>
      </c>
      <c r="BM193" s="143" t="s">
        <v>763</v>
      </c>
    </row>
    <row r="194" spans="2:65" s="1" customFormat="1">
      <c r="B194" s="32"/>
      <c r="D194" s="149" t="s">
        <v>187</v>
      </c>
      <c r="F194" s="150" t="s">
        <v>1631</v>
      </c>
      <c r="I194" s="147"/>
      <c r="L194" s="32"/>
      <c r="M194" s="148"/>
      <c r="T194" s="53"/>
      <c r="AT194" s="17" t="s">
        <v>187</v>
      </c>
      <c r="AU194" s="17" t="s">
        <v>82</v>
      </c>
    </row>
    <row r="195" spans="2:65" s="1" customFormat="1" ht="24.2" customHeight="1">
      <c r="B195" s="131"/>
      <c r="C195" s="132" t="s">
        <v>510</v>
      </c>
      <c r="D195" s="132" t="s">
        <v>147</v>
      </c>
      <c r="E195" s="133" t="s">
        <v>1632</v>
      </c>
      <c r="F195" s="134" t="s">
        <v>1633</v>
      </c>
      <c r="G195" s="135" t="s">
        <v>664</v>
      </c>
      <c r="H195" s="136">
        <v>4</v>
      </c>
      <c r="I195" s="137"/>
      <c r="J195" s="138">
        <f>ROUND(I195*H195,2)</f>
        <v>0</v>
      </c>
      <c r="K195" s="134" t="s">
        <v>3</v>
      </c>
      <c r="L195" s="32"/>
      <c r="M195" s="139" t="s">
        <v>3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165</v>
      </c>
      <c r="AT195" s="143" t="s">
        <v>147</v>
      </c>
      <c r="AU195" s="143" t="s">
        <v>82</v>
      </c>
      <c r="AY195" s="17" t="s">
        <v>144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80</v>
      </c>
      <c r="BK195" s="144">
        <f>ROUND(I195*H195,2)</f>
        <v>0</v>
      </c>
      <c r="BL195" s="17" t="s">
        <v>165</v>
      </c>
      <c r="BM195" s="143" t="s">
        <v>776</v>
      </c>
    </row>
    <row r="196" spans="2:65" s="1" customFormat="1">
      <c r="B196" s="32"/>
      <c r="D196" s="149" t="s">
        <v>187</v>
      </c>
      <c r="F196" s="150" t="s">
        <v>1634</v>
      </c>
      <c r="I196" s="147"/>
      <c r="L196" s="32"/>
      <c r="M196" s="148"/>
      <c r="T196" s="53"/>
      <c r="AT196" s="17" t="s">
        <v>187</v>
      </c>
      <c r="AU196" s="17" t="s">
        <v>82</v>
      </c>
    </row>
    <row r="197" spans="2:65" s="1" customFormat="1" ht="33" customHeight="1">
      <c r="B197" s="131"/>
      <c r="C197" s="132" t="s">
        <v>517</v>
      </c>
      <c r="D197" s="132" t="s">
        <v>147</v>
      </c>
      <c r="E197" s="133" t="s">
        <v>1635</v>
      </c>
      <c r="F197" s="134" t="s">
        <v>1636</v>
      </c>
      <c r="G197" s="135" t="s">
        <v>664</v>
      </c>
      <c r="H197" s="136">
        <v>4</v>
      </c>
      <c r="I197" s="137"/>
      <c r="J197" s="138">
        <f>ROUND(I197*H197,2)</f>
        <v>0</v>
      </c>
      <c r="K197" s="134" t="s">
        <v>3</v>
      </c>
      <c r="L197" s="32"/>
      <c r="M197" s="139" t="s">
        <v>3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165</v>
      </c>
      <c r="AT197" s="143" t="s">
        <v>147</v>
      </c>
      <c r="AU197" s="143" t="s">
        <v>82</v>
      </c>
      <c r="AY197" s="17" t="s">
        <v>144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80</v>
      </c>
      <c r="BK197" s="144">
        <f>ROUND(I197*H197,2)</f>
        <v>0</v>
      </c>
      <c r="BL197" s="17" t="s">
        <v>165</v>
      </c>
      <c r="BM197" s="143" t="s">
        <v>786</v>
      </c>
    </row>
    <row r="198" spans="2:65" s="1" customFormat="1">
      <c r="B198" s="32"/>
      <c r="D198" s="149" t="s">
        <v>187</v>
      </c>
      <c r="F198" s="150" t="s">
        <v>1634</v>
      </c>
      <c r="I198" s="147"/>
      <c r="L198" s="32"/>
      <c r="M198" s="148"/>
      <c r="T198" s="53"/>
      <c r="AT198" s="17" t="s">
        <v>187</v>
      </c>
      <c r="AU198" s="17" t="s">
        <v>82</v>
      </c>
    </row>
    <row r="199" spans="2:65" s="1" customFormat="1" ht="33" customHeight="1">
      <c r="B199" s="131"/>
      <c r="C199" s="132" t="s">
        <v>522</v>
      </c>
      <c r="D199" s="132" t="s">
        <v>147</v>
      </c>
      <c r="E199" s="133" t="s">
        <v>1637</v>
      </c>
      <c r="F199" s="134" t="s">
        <v>1638</v>
      </c>
      <c r="G199" s="135" t="s">
        <v>664</v>
      </c>
      <c r="H199" s="136">
        <v>1</v>
      </c>
      <c r="I199" s="137"/>
      <c r="J199" s="138">
        <f>ROUND(I199*H199,2)</f>
        <v>0</v>
      </c>
      <c r="K199" s="134" t="s">
        <v>3</v>
      </c>
      <c r="L199" s="32"/>
      <c r="M199" s="139" t="s">
        <v>3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165</v>
      </c>
      <c r="AT199" s="143" t="s">
        <v>147</v>
      </c>
      <c r="AU199" s="143" t="s">
        <v>82</v>
      </c>
      <c r="AY199" s="17" t="s">
        <v>144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80</v>
      </c>
      <c r="BK199" s="144">
        <f>ROUND(I199*H199,2)</f>
        <v>0</v>
      </c>
      <c r="BL199" s="17" t="s">
        <v>165</v>
      </c>
      <c r="BM199" s="143" t="s">
        <v>801</v>
      </c>
    </row>
    <row r="200" spans="2:65" s="1" customFormat="1">
      <c r="B200" s="32"/>
      <c r="D200" s="149" t="s">
        <v>187</v>
      </c>
      <c r="F200" s="150" t="s">
        <v>1613</v>
      </c>
      <c r="I200" s="147"/>
      <c r="L200" s="32"/>
      <c r="M200" s="148"/>
      <c r="T200" s="53"/>
      <c r="AT200" s="17" t="s">
        <v>187</v>
      </c>
      <c r="AU200" s="17" t="s">
        <v>82</v>
      </c>
    </row>
    <row r="201" spans="2:65" s="1" customFormat="1" ht="16.5" customHeight="1">
      <c r="B201" s="131"/>
      <c r="C201" s="132" t="s">
        <v>528</v>
      </c>
      <c r="D201" s="132" t="s">
        <v>147</v>
      </c>
      <c r="E201" s="133" t="s">
        <v>1639</v>
      </c>
      <c r="F201" s="134" t="s">
        <v>1640</v>
      </c>
      <c r="G201" s="135" t="s">
        <v>664</v>
      </c>
      <c r="H201" s="136">
        <v>1</v>
      </c>
      <c r="I201" s="137"/>
      <c r="J201" s="138">
        <f>ROUND(I201*H201,2)</f>
        <v>0</v>
      </c>
      <c r="K201" s="134" t="s">
        <v>3</v>
      </c>
      <c r="L201" s="32"/>
      <c r="M201" s="139" t="s">
        <v>3</v>
      </c>
      <c r="N201" s="140" t="s">
        <v>43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165</v>
      </c>
      <c r="AT201" s="143" t="s">
        <v>147</v>
      </c>
      <c r="AU201" s="143" t="s">
        <v>82</v>
      </c>
      <c r="AY201" s="17" t="s">
        <v>144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80</v>
      </c>
      <c r="BK201" s="144">
        <f>ROUND(I201*H201,2)</f>
        <v>0</v>
      </c>
      <c r="BL201" s="17" t="s">
        <v>165</v>
      </c>
      <c r="BM201" s="143" t="s">
        <v>812</v>
      </c>
    </row>
    <row r="202" spans="2:65" s="1" customFormat="1">
      <c r="B202" s="32"/>
      <c r="D202" s="149" t="s">
        <v>187</v>
      </c>
      <c r="F202" s="150" t="s">
        <v>1641</v>
      </c>
      <c r="I202" s="147"/>
      <c r="L202" s="32"/>
      <c r="M202" s="148"/>
      <c r="T202" s="53"/>
      <c r="AT202" s="17" t="s">
        <v>187</v>
      </c>
      <c r="AU202" s="17" t="s">
        <v>82</v>
      </c>
    </row>
    <row r="203" spans="2:65" s="1" customFormat="1" ht="16.5" customHeight="1">
      <c r="B203" s="131"/>
      <c r="C203" s="132" t="s">
        <v>534</v>
      </c>
      <c r="D203" s="132" t="s">
        <v>147</v>
      </c>
      <c r="E203" s="133" t="s">
        <v>1642</v>
      </c>
      <c r="F203" s="134" t="s">
        <v>1643</v>
      </c>
      <c r="G203" s="135" t="s">
        <v>664</v>
      </c>
      <c r="H203" s="136">
        <v>1</v>
      </c>
      <c r="I203" s="137"/>
      <c r="J203" s="138">
        <f>ROUND(I203*H203,2)</f>
        <v>0</v>
      </c>
      <c r="K203" s="134" t="s">
        <v>3</v>
      </c>
      <c r="L203" s="32"/>
      <c r="M203" s="139" t="s">
        <v>3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165</v>
      </c>
      <c r="AT203" s="143" t="s">
        <v>147</v>
      </c>
      <c r="AU203" s="143" t="s">
        <v>82</v>
      </c>
      <c r="AY203" s="17" t="s">
        <v>144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80</v>
      </c>
      <c r="BK203" s="144">
        <f>ROUND(I203*H203,2)</f>
        <v>0</v>
      </c>
      <c r="BL203" s="17" t="s">
        <v>165</v>
      </c>
      <c r="BM203" s="143" t="s">
        <v>824</v>
      </c>
    </row>
    <row r="204" spans="2:65" s="1" customFormat="1">
      <c r="B204" s="32"/>
      <c r="D204" s="149" t="s">
        <v>187</v>
      </c>
      <c r="F204" s="150" t="s">
        <v>1641</v>
      </c>
      <c r="I204" s="147"/>
      <c r="L204" s="32"/>
      <c r="M204" s="148"/>
      <c r="T204" s="53"/>
      <c r="AT204" s="17" t="s">
        <v>187</v>
      </c>
      <c r="AU204" s="17" t="s">
        <v>82</v>
      </c>
    </row>
    <row r="205" spans="2:65" s="1" customFormat="1" ht="16.5" customHeight="1">
      <c r="B205" s="131"/>
      <c r="C205" s="132" t="s">
        <v>539</v>
      </c>
      <c r="D205" s="132" t="s">
        <v>147</v>
      </c>
      <c r="E205" s="133" t="s">
        <v>1644</v>
      </c>
      <c r="F205" s="134" t="s">
        <v>1645</v>
      </c>
      <c r="G205" s="135" t="s">
        <v>664</v>
      </c>
      <c r="H205" s="136">
        <v>1</v>
      </c>
      <c r="I205" s="137"/>
      <c r="J205" s="138">
        <f>ROUND(I205*H205,2)</f>
        <v>0</v>
      </c>
      <c r="K205" s="134" t="s">
        <v>3</v>
      </c>
      <c r="L205" s="32"/>
      <c r="M205" s="139" t="s">
        <v>3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</v>
      </c>
      <c r="AT205" s="143" t="s">
        <v>147</v>
      </c>
      <c r="AU205" s="143" t="s">
        <v>82</v>
      </c>
      <c r="AY205" s="17" t="s">
        <v>144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80</v>
      </c>
      <c r="BK205" s="144">
        <f>ROUND(I205*H205,2)</f>
        <v>0</v>
      </c>
      <c r="BL205" s="17" t="s">
        <v>165</v>
      </c>
      <c r="BM205" s="143" t="s">
        <v>834</v>
      </c>
    </row>
    <row r="206" spans="2:65" s="1" customFormat="1">
      <c r="B206" s="32"/>
      <c r="D206" s="149" t="s">
        <v>187</v>
      </c>
      <c r="F206" s="150" t="s">
        <v>1641</v>
      </c>
      <c r="I206" s="147"/>
      <c r="L206" s="32"/>
      <c r="M206" s="148"/>
      <c r="T206" s="53"/>
      <c r="AT206" s="17" t="s">
        <v>187</v>
      </c>
      <c r="AU206" s="17" t="s">
        <v>82</v>
      </c>
    </row>
    <row r="207" spans="2:65" s="1" customFormat="1" ht="16.5" customHeight="1">
      <c r="B207" s="131"/>
      <c r="C207" s="132" t="s">
        <v>544</v>
      </c>
      <c r="D207" s="132" t="s">
        <v>147</v>
      </c>
      <c r="E207" s="133" t="s">
        <v>1646</v>
      </c>
      <c r="F207" s="134" t="s">
        <v>1647</v>
      </c>
      <c r="G207" s="135" t="s">
        <v>664</v>
      </c>
      <c r="H207" s="136">
        <v>1</v>
      </c>
      <c r="I207" s="137"/>
      <c r="J207" s="138">
        <f>ROUND(I207*H207,2)</f>
        <v>0</v>
      </c>
      <c r="K207" s="134" t="s">
        <v>3</v>
      </c>
      <c r="L207" s="32"/>
      <c r="M207" s="139" t="s">
        <v>3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165</v>
      </c>
      <c r="AT207" s="143" t="s">
        <v>147</v>
      </c>
      <c r="AU207" s="143" t="s">
        <v>82</v>
      </c>
      <c r="AY207" s="17" t="s">
        <v>144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80</v>
      </c>
      <c r="BK207" s="144">
        <f>ROUND(I207*H207,2)</f>
        <v>0</v>
      </c>
      <c r="BL207" s="17" t="s">
        <v>165</v>
      </c>
      <c r="BM207" s="143" t="s">
        <v>979</v>
      </c>
    </row>
    <row r="208" spans="2:65" s="1" customFormat="1">
      <c r="B208" s="32"/>
      <c r="D208" s="149" t="s">
        <v>187</v>
      </c>
      <c r="F208" s="150" t="s">
        <v>1641</v>
      </c>
      <c r="I208" s="147"/>
      <c r="L208" s="32"/>
      <c r="M208" s="148"/>
      <c r="T208" s="53"/>
      <c r="AT208" s="17" t="s">
        <v>187</v>
      </c>
      <c r="AU208" s="17" t="s">
        <v>82</v>
      </c>
    </row>
    <row r="209" spans="2:65" s="1" customFormat="1" ht="55.5" customHeight="1">
      <c r="B209" s="131"/>
      <c r="C209" s="132" t="s">
        <v>549</v>
      </c>
      <c r="D209" s="132" t="s">
        <v>147</v>
      </c>
      <c r="E209" s="133" t="s">
        <v>1648</v>
      </c>
      <c r="F209" s="134" t="s">
        <v>1649</v>
      </c>
      <c r="G209" s="135" t="s">
        <v>664</v>
      </c>
      <c r="H209" s="136">
        <v>77</v>
      </c>
      <c r="I209" s="137"/>
      <c r="J209" s="138">
        <f>ROUND(I209*H209,2)</f>
        <v>0</v>
      </c>
      <c r="K209" s="134" t="s">
        <v>3</v>
      </c>
      <c r="L209" s="32"/>
      <c r="M209" s="139" t="s">
        <v>3</v>
      </c>
      <c r="N209" s="140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</v>
      </c>
      <c r="AT209" s="143" t="s">
        <v>147</v>
      </c>
      <c r="AU209" s="143" t="s">
        <v>82</v>
      </c>
      <c r="AY209" s="17" t="s">
        <v>144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80</v>
      </c>
      <c r="BK209" s="144">
        <f>ROUND(I209*H209,2)</f>
        <v>0</v>
      </c>
      <c r="BL209" s="17" t="s">
        <v>165</v>
      </c>
      <c r="BM209" s="143" t="s">
        <v>983</v>
      </c>
    </row>
    <row r="210" spans="2:65" s="1" customFormat="1">
      <c r="B210" s="32"/>
      <c r="D210" s="149" t="s">
        <v>187</v>
      </c>
      <c r="F210" s="150" t="s">
        <v>1650</v>
      </c>
      <c r="I210" s="147"/>
      <c r="L210" s="32"/>
      <c r="M210" s="148"/>
      <c r="T210" s="53"/>
      <c r="AT210" s="17" t="s">
        <v>187</v>
      </c>
      <c r="AU210" s="17" t="s">
        <v>82</v>
      </c>
    </row>
    <row r="211" spans="2:65" s="1" customFormat="1" ht="44.25" customHeight="1">
      <c r="B211" s="131"/>
      <c r="C211" s="132" t="s">
        <v>557</v>
      </c>
      <c r="D211" s="132" t="s">
        <v>147</v>
      </c>
      <c r="E211" s="133" t="s">
        <v>1651</v>
      </c>
      <c r="F211" s="134" t="s">
        <v>1586</v>
      </c>
      <c r="G211" s="135" t="s">
        <v>327</v>
      </c>
      <c r="H211" s="136">
        <v>32</v>
      </c>
      <c r="I211" s="137"/>
      <c r="J211" s="138">
        <f>ROUND(I211*H211,2)</f>
        <v>0</v>
      </c>
      <c r="K211" s="134" t="s">
        <v>3</v>
      </c>
      <c r="L211" s="32"/>
      <c r="M211" s="139" t="s">
        <v>3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165</v>
      </c>
      <c r="AT211" s="143" t="s">
        <v>147</v>
      </c>
      <c r="AU211" s="143" t="s">
        <v>82</v>
      </c>
      <c r="AY211" s="17" t="s">
        <v>144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80</v>
      </c>
      <c r="BK211" s="144">
        <f>ROUND(I211*H211,2)</f>
        <v>0</v>
      </c>
      <c r="BL211" s="17" t="s">
        <v>165</v>
      </c>
      <c r="BM211" s="143" t="s">
        <v>984</v>
      </c>
    </row>
    <row r="212" spans="2:65" s="1" customFormat="1">
      <c r="B212" s="32"/>
      <c r="D212" s="149" t="s">
        <v>187</v>
      </c>
      <c r="F212" s="150" t="s">
        <v>1652</v>
      </c>
      <c r="I212" s="147"/>
      <c r="L212" s="32"/>
      <c r="M212" s="148"/>
      <c r="T212" s="53"/>
      <c r="AT212" s="17" t="s">
        <v>187</v>
      </c>
      <c r="AU212" s="17" t="s">
        <v>82</v>
      </c>
    </row>
    <row r="213" spans="2:65" s="1" customFormat="1" ht="24.2" customHeight="1">
      <c r="B213" s="131"/>
      <c r="C213" s="132" t="s">
        <v>563</v>
      </c>
      <c r="D213" s="132" t="s">
        <v>147</v>
      </c>
      <c r="E213" s="133" t="s">
        <v>1653</v>
      </c>
      <c r="F213" s="134" t="s">
        <v>1654</v>
      </c>
      <c r="G213" s="135" t="s">
        <v>327</v>
      </c>
      <c r="H213" s="136">
        <v>22</v>
      </c>
      <c r="I213" s="137"/>
      <c r="J213" s="138">
        <f>ROUND(I213*H213,2)</f>
        <v>0</v>
      </c>
      <c r="K213" s="134" t="s">
        <v>3</v>
      </c>
      <c r="L213" s="32"/>
      <c r="M213" s="139" t="s">
        <v>3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165</v>
      </c>
      <c r="AT213" s="143" t="s">
        <v>147</v>
      </c>
      <c r="AU213" s="143" t="s">
        <v>82</v>
      </c>
      <c r="AY213" s="17" t="s">
        <v>144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80</v>
      </c>
      <c r="BK213" s="144">
        <f>ROUND(I213*H213,2)</f>
        <v>0</v>
      </c>
      <c r="BL213" s="17" t="s">
        <v>165</v>
      </c>
      <c r="BM213" s="143" t="s">
        <v>987</v>
      </c>
    </row>
    <row r="214" spans="2:65" s="1" customFormat="1">
      <c r="B214" s="32"/>
      <c r="D214" s="149" t="s">
        <v>187</v>
      </c>
      <c r="F214" s="150" t="s">
        <v>1655</v>
      </c>
      <c r="I214" s="147"/>
      <c r="L214" s="32"/>
      <c r="M214" s="148"/>
      <c r="T214" s="53"/>
      <c r="AT214" s="17" t="s">
        <v>187</v>
      </c>
      <c r="AU214" s="17" t="s">
        <v>82</v>
      </c>
    </row>
    <row r="215" spans="2:65" s="1" customFormat="1" ht="24.2" customHeight="1">
      <c r="B215" s="131"/>
      <c r="C215" s="132" t="s">
        <v>568</v>
      </c>
      <c r="D215" s="132" t="s">
        <v>147</v>
      </c>
      <c r="E215" s="133" t="s">
        <v>1656</v>
      </c>
      <c r="F215" s="134" t="s">
        <v>1583</v>
      </c>
      <c r="G215" s="135" t="s">
        <v>327</v>
      </c>
      <c r="H215" s="136">
        <v>75</v>
      </c>
      <c r="I215" s="137"/>
      <c r="J215" s="138">
        <f>ROUND(I215*H215,2)</f>
        <v>0</v>
      </c>
      <c r="K215" s="134" t="s">
        <v>3</v>
      </c>
      <c r="L215" s="32"/>
      <c r="M215" s="139" t="s">
        <v>3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165</v>
      </c>
      <c r="AT215" s="143" t="s">
        <v>147</v>
      </c>
      <c r="AU215" s="143" t="s">
        <v>82</v>
      </c>
      <c r="AY215" s="17" t="s">
        <v>144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80</v>
      </c>
      <c r="BK215" s="144">
        <f>ROUND(I215*H215,2)</f>
        <v>0</v>
      </c>
      <c r="BL215" s="17" t="s">
        <v>165</v>
      </c>
      <c r="BM215" s="143" t="s">
        <v>992</v>
      </c>
    </row>
    <row r="216" spans="2:65" s="1" customFormat="1">
      <c r="B216" s="32"/>
      <c r="D216" s="149" t="s">
        <v>187</v>
      </c>
      <c r="F216" s="150" t="s">
        <v>1657</v>
      </c>
      <c r="I216" s="147"/>
      <c r="L216" s="32"/>
      <c r="M216" s="148"/>
      <c r="T216" s="53"/>
      <c r="AT216" s="17" t="s">
        <v>187</v>
      </c>
      <c r="AU216" s="17" t="s">
        <v>82</v>
      </c>
    </row>
    <row r="217" spans="2:65" s="1" customFormat="1" ht="16.5" customHeight="1">
      <c r="B217" s="131"/>
      <c r="C217" s="132" t="s">
        <v>576</v>
      </c>
      <c r="D217" s="132" t="s">
        <v>147</v>
      </c>
      <c r="E217" s="133" t="s">
        <v>1658</v>
      </c>
      <c r="F217" s="134" t="s">
        <v>1659</v>
      </c>
      <c r="G217" s="135" t="s">
        <v>664</v>
      </c>
      <c r="H217" s="136">
        <v>1</v>
      </c>
      <c r="I217" s="137"/>
      <c r="J217" s="138">
        <f>ROUND(I217*H217,2)</f>
        <v>0</v>
      </c>
      <c r="K217" s="134" t="s">
        <v>3</v>
      </c>
      <c r="L217" s="32"/>
      <c r="M217" s="139" t="s">
        <v>3</v>
      </c>
      <c r="N217" s="140" t="s">
        <v>43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165</v>
      </c>
      <c r="AT217" s="143" t="s">
        <v>147</v>
      </c>
      <c r="AU217" s="143" t="s">
        <v>82</v>
      </c>
      <c r="AY217" s="17" t="s">
        <v>144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80</v>
      </c>
      <c r="BK217" s="144">
        <f>ROUND(I217*H217,2)</f>
        <v>0</v>
      </c>
      <c r="BL217" s="17" t="s">
        <v>165</v>
      </c>
      <c r="BM217" s="143" t="s">
        <v>999</v>
      </c>
    </row>
    <row r="218" spans="2:65" s="1" customFormat="1">
      <c r="B218" s="32"/>
      <c r="D218" s="149" t="s">
        <v>187</v>
      </c>
      <c r="F218" s="150" t="s">
        <v>1660</v>
      </c>
      <c r="I218" s="147"/>
      <c r="L218" s="32"/>
      <c r="M218" s="148"/>
      <c r="T218" s="53"/>
      <c r="AT218" s="17" t="s">
        <v>187</v>
      </c>
      <c r="AU218" s="17" t="s">
        <v>82</v>
      </c>
    </row>
    <row r="219" spans="2:65" s="1" customFormat="1" ht="24.2" customHeight="1">
      <c r="B219" s="131"/>
      <c r="C219" s="132" t="s">
        <v>343</v>
      </c>
      <c r="D219" s="132" t="s">
        <v>147</v>
      </c>
      <c r="E219" s="133" t="s">
        <v>1661</v>
      </c>
      <c r="F219" s="134" t="s">
        <v>1662</v>
      </c>
      <c r="G219" s="135" t="s">
        <v>664</v>
      </c>
      <c r="H219" s="136">
        <v>4</v>
      </c>
      <c r="I219" s="137"/>
      <c r="J219" s="138">
        <f>ROUND(I219*H219,2)</f>
        <v>0</v>
      </c>
      <c r="K219" s="134" t="s">
        <v>3</v>
      </c>
      <c r="L219" s="32"/>
      <c r="M219" s="139" t="s">
        <v>3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165</v>
      </c>
      <c r="AT219" s="143" t="s">
        <v>147</v>
      </c>
      <c r="AU219" s="143" t="s">
        <v>82</v>
      </c>
      <c r="AY219" s="17" t="s">
        <v>144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80</v>
      </c>
      <c r="BK219" s="144">
        <f>ROUND(I219*H219,2)</f>
        <v>0</v>
      </c>
      <c r="BL219" s="17" t="s">
        <v>165</v>
      </c>
      <c r="BM219" s="143" t="s">
        <v>1003</v>
      </c>
    </row>
    <row r="220" spans="2:65" s="1" customFormat="1">
      <c r="B220" s="32"/>
      <c r="D220" s="149" t="s">
        <v>187</v>
      </c>
      <c r="F220" s="150" t="s">
        <v>1652</v>
      </c>
      <c r="I220" s="147"/>
      <c r="L220" s="32"/>
      <c r="M220" s="148"/>
      <c r="T220" s="53"/>
      <c r="AT220" s="17" t="s">
        <v>187</v>
      </c>
      <c r="AU220" s="17" t="s">
        <v>82</v>
      </c>
    </row>
    <row r="221" spans="2:65" s="1" customFormat="1" ht="24.2" customHeight="1">
      <c r="B221" s="131"/>
      <c r="C221" s="132" t="s">
        <v>587</v>
      </c>
      <c r="D221" s="132" t="s">
        <v>147</v>
      </c>
      <c r="E221" s="133" t="s">
        <v>1663</v>
      </c>
      <c r="F221" s="134" t="s">
        <v>1664</v>
      </c>
      <c r="G221" s="135" t="s">
        <v>664</v>
      </c>
      <c r="H221" s="136">
        <v>1</v>
      </c>
      <c r="I221" s="137"/>
      <c r="J221" s="138">
        <f>ROUND(I221*H221,2)</f>
        <v>0</v>
      </c>
      <c r="K221" s="134" t="s">
        <v>3</v>
      </c>
      <c r="L221" s="32"/>
      <c r="M221" s="139" t="s">
        <v>3</v>
      </c>
      <c r="N221" s="140" t="s">
        <v>43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165</v>
      </c>
      <c r="AT221" s="143" t="s">
        <v>147</v>
      </c>
      <c r="AU221" s="143" t="s">
        <v>82</v>
      </c>
      <c r="AY221" s="17" t="s">
        <v>144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80</v>
      </c>
      <c r="BK221" s="144">
        <f>ROUND(I221*H221,2)</f>
        <v>0</v>
      </c>
      <c r="BL221" s="17" t="s">
        <v>165</v>
      </c>
      <c r="BM221" s="143" t="s">
        <v>1007</v>
      </c>
    </row>
    <row r="222" spans="2:65" s="1" customFormat="1">
      <c r="B222" s="32"/>
      <c r="D222" s="149" t="s">
        <v>187</v>
      </c>
      <c r="F222" s="150" t="s">
        <v>1621</v>
      </c>
      <c r="I222" s="147"/>
      <c r="L222" s="32"/>
      <c r="M222" s="148"/>
      <c r="T222" s="53"/>
      <c r="AT222" s="17" t="s">
        <v>187</v>
      </c>
      <c r="AU222" s="17" t="s">
        <v>82</v>
      </c>
    </row>
    <row r="223" spans="2:65" s="1" customFormat="1" ht="16.5" customHeight="1">
      <c r="B223" s="131"/>
      <c r="C223" s="132" t="s">
        <v>594</v>
      </c>
      <c r="D223" s="132" t="s">
        <v>147</v>
      </c>
      <c r="E223" s="133" t="s">
        <v>1665</v>
      </c>
      <c r="F223" s="134" t="s">
        <v>1601</v>
      </c>
      <c r="G223" s="135" t="s">
        <v>664</v>
      </c>
      <c r="H223" s="136">
        <v>8</v>
      </c>
      <c r="I223" s="137"/>
      <c r="J223" s="138">
        <f>ROUND(I223*H223,2)</f>
        <v>0</v>
      </c>
      <c r="K223" s="134" t="s">
        <v>3</v>
      </c>
      <c r="L223" s="32"/>
      <c r="M223" s="139" t="s">
        <v>3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165</v>
      </c>
      <c r="AT223" s="143" t="s">
        <v>147</v>
      </c>
      <c r="AU223" s="143" t="s">
        <v>82</v>
      </c>
      <c r="AY223" s="17" t="s">
        <v>144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80</v>
      </c>
      <c r="BK223" s="144">
        <f>ROUND(I223*H223,2)</f>
        <v>0</v>
      </c>
      <c r="BL223" s="17" t="s">
        <v>165</v>
      </c>
      <c r="BM223" s="143" t="s">
        <v>1011</v>
      </c>
    </row>
    <row r="224" spans="2:65" s="1" customFormat="1">
      <c r="B224" s="32"/>
      <c r="D224" s="149" t="s">
        <v>187</v>
      </c>
      <c r="F224" s="150" t="s">
        <v>1666</v>
      </c>
      <c r="I224" s="147"/>
      <c r="L224" s="32"/>
      <c r="M224" s="148"/>
      <c r="T224" s="53"/>
      <c r="AT224" s="17" t="s">
        <v>187</v>
      </c>
      <c r="AU224" s="17" t="s">
        <v>82</v>
      </c>
    </row>
    <row r="225" spans="2:65" s="1" customFormat="1" ht="21.75" customHeight="1">
      <c r="B225" s="131"/>
      <c r="C225" s="132" t="s">
        <v>598</v>
      </c>
      <c r="D225" s="132" t="s">
        <v>147</v>
      </c>
      <c r="E225" s="133" t="s">
        <v>1667</v>
      </c>
      <c r="F225" s="134" t="s">
        <v>1604</v>
      </c>
      <c r="G225" s="135" t="s">
        <v>215</v>
      </c>
      <c r="H225" s="136">
        <v>10</v>
      </c>
      <c r="I225" s="137"/>
      <c r="J225" s="138">
        <f>ROUND(I225*H225,2)</f>
        <v>0</v>
      </c>
      <c r="K225" s="134" t="s">
        <v>3</v>
      </c>
      <c r="L225" s="32"/>
      <c r="M225" s="139" t="s">
        <v>3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165</v>
      </c>
      <c r="AT225" s="143" t="s">
        <v>147</v>
      </c>
      <c r="AU225" s="143" t="s">
        <v>82</v>
      </c>
      <c r="AY225" s="17" t="s">
        <v>144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80</v>
      </c>
      <c r="BK225" s="144">
        <f>ROUND(I225*H225,2)</f>
        <v>0</v>
      </c>
      <c r="BL225" s="17" t="s">
        <v>165</v>
      </c>
      <c r="BM225" s="143" t="s">
        <v>1014</v>
      </c>
    </row>
    <row r="226" spans="2:65" s="1" customFormat="1">
      <c r="B226" s="32"/>
      <c r="D226" s="149" t="s">
        <v>187</v>
      </c>
      <c r="F226" s="150" t="s">
        <v>1668</v>
      </c>
      <c r="I226" s="147"/>
      <c r="L226" s="32"/>
      <c r="M226" s="148"/>
      <c r="T226" s="53"/>
      <c r="AT226" s="17" t="s">
        <v>187</v>
      </c>
      <c r="AU226" s="17" t="s">
        <v>82</v>
      </c>
    </row>
    <row r="227" spans="2:65" s="1" customFormat="1" ht="37.9" customHeight="1">
      <c r="B227" s="131"/>
      <c r="C227" s="132" t="s">
        <v>603</v>
      </c>
      <c r="D227" s="132" t="s">
        <v>147</v>
      </c>
      <c r="E227" s="133" t="s">
        <v>1669</v>
      </c>
      <c r="F227" s="134" t="s">
        <v>1670</v>
      </c>
      <c r="G227" s="135" t="s">
        <v>327</v>
      </c>
      <c r="H227" s="136">
        <v>5</v>
      </c>
      <c r="I227" s="137"/>
      <c r="J227" s="138">
        <f>ROUND(I227*H227,2)</f>
        <v>0</v>
      </c>
      <c r="K227" s="134" t="s">
        <v>3</v>
      </c>
      <c r="L227" s="32"/>
      <c r="M227" s="139" t="s">
        <v>3</v>
      </c>
      <c r="N227" s="140" t="s">
        <v>43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165</v>
      </c>
      <c r="AT227" s="143" t="s">
        <v>147</v>
      </c>
      <c r="AU227" s="143" t="s">
        <v>82</v>
      </c>
      <c r="AY227" s="17" t="s">
        <v>144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80</v>
      </c>
      <c r="BK227" s="144">
        <f>ROUND(I227*H227,2)</f>
        <v>0</v>
      </c>
      <c r="BL227" s="17" t="s">
        <v>165</v>
      </c>
      <c r="BM227" s="143" t="s">
        <v>1017</v>
      </c>
    </row>
    <row r="228" spans="2:65" s="1" customFormat="1">
      <c r="B228" s="32"/>
      <c r="D228" s="149" t="s">
        <v>187</v>
      </c>
      <c r="F228" s="150" t="s">
        <v>1666</v>
      </c>
      <c r="I228" s="147"/>
      <c r="L228" s="32"/>
      <c r="M228" s="148"/>
      <c r="T228" s="53"/>
      <c r="AT228" s="17" t="s">
        <v>187</v>
      </c>
      <c r="AU228" s="17" t="s">
        <v>82</v>
      </c>
    </row>
    <row r="229" spans="2:65" s="1" customFormat="1" ht="16.5" customHeight="1">
      <c r="B229" s="131"/>
      <c r="C229" s="132" t="s">
        <v>607</v>
      </c>
      <c r="D229" s="132" t="s">
        <v>147</v>
      </c>
      <c r="E229" s="133" t="s">
        <v>1671</v>
      </c>
      <c r="F229" s="134" t="s">
        <v>1609</v>
      </c>
      <c r="G229" s="135" t="s">
        <v>664</v>
      </c>
      <c r="H229" s="136">
        <v>9</v>
      </c>
      <c r="I229" s="137"/>
      <c r="J229" s="138">
        <f>ROUND(I229*H229,2)</f>
        <v>0</v>
      </c>
      <c r="K229" s="134" t="s">
        <v>3</v>
      </c>
      <c r="L229" s="32"/>
      <c r="M229" s="139" t="s">
        <v>3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165</v>
      </c>
      <c r="AT229" s="143" t="s">
        <v>147</v>
      </c>
      <c r="AU229" s="143" t="s">
        <v>82</v>
      </c>
      <c r="AY229" s="17" t="s">
        <v>144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80</v>
      </c>
      <c r="BK229" s="144">
        <f>ROUND(I229*H229,2)</f>
        <v>0</v>
      </c>
      <c r="BL229" s="17" t="s">
        <v>165</v>
      </c>
      <c r="BM229" s="143" t="s">
        <v>1020</v>
      </c>
    </row>
    <row r="230" spans="2:65" s="1" customFormat="1">
      <c r="B230" s="32"/>
      <c r="D230" s="149" t="s">
        <v>187</v>
      </c>
      <c r="F230" s="150" t="s">
        <v>1672</v>
      </c>
      <c r="I230" s="147"/>
      <c r="L230" s="32"/>
      <c r="M230" s="148"/>
      <c r="T230" s="53"/>
      <c r="AT230" s="17" t="s">
        <v>187</v>
      </c>
      <c r="AU230" s="17" t="s">
        <v>82</v>
      </c>
    </row>
    <row r="231" spans="2:65" s="1" customFormat="1" ht="24.2" customHeight="1">
      <c r="B231" s="131"/>
      <c r="C231" s="132" t="s">
        <v>613</v>
      </c>
      <c r="D231" s="132" t="s">
        <v>147</v>
      </c>
      <c r="E231" s="133" t="s">
        <v>1673</v>
      </c>
      <c r="F231" s="134" t="s">
        <v>1674</v>
      </c>
      <c r="G231" s="135" t="s">
        <v>413</v>
      </c>
      <c r="H231" s="136">
        <v>8</v>
      </c>
      <c r="I231" s="137"/>
      <c r="J231" s="138">
        <f>ROUND(I231*H231,2)</f>
        <v>0</v>
      </c>
      <c r="K231" s="134" t="s">
        <v>3</v>
      </c>
      <c r="L231" s="32"/>
      <c r="M231" s="139" t="s">
        <v>3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165</v>
      </c>
      <c r="AT231" s="143" t="s">
        <v>147</v>
      </c>
      <c r="AU231" s="143" t="s">
        <v>82</v>
      </c>
      <c r="AY231" s="17" t="s">
        <v>144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80</v>
      </c>
      <c r="BK231" s="144">
        <f>ROUND(I231*H231,2)</f>
        <v>0</v>
      </c>
      <c r="BL231" s="17" t="s">
        <v>165</v>
      </c>
      <c r="BM231" s="143" t="s">
        <v>1226</v>
      </c>
    </row>
    <row r="232" spans="2:65" s="1" customFormat="1" ht="21.75" customHeight="1">
      <c r="B232" s="131"/>
      <c r="C232" s="132" t="s">
        <v>617</v>
      </c>
      <c r="D232" s="132" t="s">
        <v>147</v>
      </c>
      <c r="E232" s="133" t="s">
        <v>1675</v>
      </c>
      <c r="F232" s="134" t="s">
        <v>1676</v>
      </c>
      <c r="G232" s="135" t="s">
        <v>664</v>
      </c>
      <c r="H232" s="136">
        <v>1</v>
      </c>
      <c r="I232" s="137"/>
      <c r="J232" s="138">
        <f>ROUND(I232*H232,2)</f>
        <v>0</v>
      </c>
      <c r="K232" s="134" t="s">
        <v>3</v>
      </c>
      <c r="L232" s="32"/>
      <c r="M232" s="139" t="s">
        <v>3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165</v>
      </c>
      <c r="AT232" s="143" t="s">
        <v>147</v>
      </c>
      <c r="AU232" s="143" t="s">
        <v>82</v>
      </c>
      <c r="AY232" s="17" t="s">
        <v>144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80</v>
      </c>
      <c r="BK232" s="144">
        <f>ROUND(I232*H232,2)</f>
        <v>0</v>
      </c>
      <c r="BL232" s="17" t="s">
        <v>165</v>
      </c>
      <c r="BM232" s="143" t="s">
        <v>1227</v>
      </c>
    </row>
    <row r="233" spans="2:65" s="11" customFormat="1" ht="22.9" customHeight="1">
      <c r="B233" s="119"/>
      <c r="D233" s="120" t="s">
        <v>71</v>
      </c>
      <c r="E233" s="129" t="s">
        <v>100</v>
      </c>
      <c r="F233" s="129" t="s">
        <v>1358</v>
      </c>
      <c r="I233" s="122"/>
      <c r="J233" s="130">
        <f>BK233</f>
        <v>0</v>
      </c>
      <c r="L233" s="119"/>
      <c r="M233" s="124"/>
      <c r="P233" s="125">
        <f>SUM(P234:P255)</f>
        <v>0</v>
      </c>
      <c r="R233" s="125">
        <f>SUM(R234:R255)</f>
        <v>0</v>
      </c>
      <c r="T233" s="126">
        <f>SUM(T234:T255)</f>
        <v>0</v>
      </c>
      <c r="AR233" s="120" t="s">
        <v>80</v>
      </c>
      <c r="AT233" s="127" t="s">
        <v>71</v>
      </c>
      <c r="AU233" s="127" t="s">
        <v>80</v>
      </c>
      <c r="AY233" s="120" t="s">
        <v>144</v>
      </c>
      <c r="BK233" s="128">
        <f>SUM(BK234:BK255)</f>
        <v>0</v>
      </c>
    </row>
    <row r="234" spans="2:65" s="1" customFormat="1" ht="16.5" customHeight="1">
      <c r="B234" s="131"/>
      <c r="C234" s="132" t="s">
        <v>621</v>
      </c>
      <c r="D234" s="132" t="s">
        <v>147</v>
      </c>
      <c r="E234" s="133" t="s">
        <v>1677</v>
      </c>
      <c r="F234" s="134" t="s">
        <v>1678</v>
      </c>
      <c r="G234" s="135" t="s">
        <v>664</v>
      </c>
      <c r="H234" s="136">
        <v>1</v>
      </c>
      <c r="I234" s="137"/>
      <c r="J234" s="138">
        <f>ROUND(I234*H234,2)</f>
        <v>0</v>
      </c>
      <c r="K234" s="134" t="s">
        <v>3</v>
      </c>
      <c r="L234" s="32"/>
      <c r="M234" s="139" t="s">
        <v>3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165</v>
      </c>
      <c r="AT234" s="143" t="s">
        <v>147</v>
      </c>
      <c r="AU234" s="143" t="s">
        <v>82</v>
      </c>
      <c r="AY234" s="17" t="s">
        <v>144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80</v>
      </c>
      <c r="BK234" s="144">
        <f>ROUND(I234*H234,2)</f>
        <v>0</v>
      </c>
      <c r="BL234" s="17" t="s">
        <v>165</v>
      </c>
      <c r="BM234" s="143" t="s">
        <v>1228</v>
      </c>
    </row>
    <row r="235" spans="2:65" s="1" customFormat="1" ht="16.5" customHeight="1">
      <c r="B235" s="131"/>
      <c r="C235" s="132" t="s">
        <v>625</v>
      </c>
      <c r="D235" s="132" t="s">
        <v>147</v>
      </c>
      <c r="E235" s="133" t="s">
        <v>1679</v>
      </c>
      <c r="F235" s="134" t="s">
        <v>1488</v>
      </c>
      <c r="G235" s="135" t="s">
        <v>664</v>
      </c>
      <c r="H235" s="136">
        <v>1</v>
      </c>
      <c r="I235" s="137"/>
      <c r="J235" s="138">
        <f>ROUND(I235*H235,2)</f>
        <v>0</v>
      </c>
      <c r="K235" s="134" t="s">
        <v>3</v>
      </c>
      <c r="L235" s="32"/>
      <c r="M235" s="139" t="s">
        <v>3</v>
      </c>
      <c r="N235" s="140" t="s">
        <v>43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165</v>
      </c>
      <c r="AT235" s="143" t="s">
        <v>147</v>
      </c>
      <c r="AU235" s="143" t="s">
        <v>82</v>
      </c>
      <c r="AY235" s="17" t="s">
        <v>144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80</v>
      </c>
      <c r="BK235" s="144">
        <f>ROUND(I235*H235,2)</f>
        <v>0</v>
      </c>
      <c r="BL235" s="17" t="s">
        <v>165</v>
      </c>
      <c r="BM235" s="143" t="s">
        <v>1229</v>
      </c>
    </row>
    <row r="236" spans="2:65" s="1" customFormat="1" ht="16.5" customHeight="1">
      <c r="B236" s="131"/>
      <c r="C236" s="132" t="s">
        <v>629</v>
      </c>
      <c r="D236" s="132" t="s">
        <v>147</v>
      </c>
      <c r="E236" s="133" t="s">
        <v>1680</v>
      </c>
      <c r="F236" s="134" t="s">
        <v>500</v>
      </c>
      <c r="G236" s="135" t="s">
        <v>664</v>
      </c>
      <c r="H236" s="136">
        <v>1</v>
      </c>
      <c r="I236" s="137"/>
      <c r="J236" s="138">
        <f>ROUND(I236*H236,2)</f>
        <v>0</v>
      </c>
      <c r="K236" s="134" t="s">
        <v>3</v>
      </c>
      <c r="L236" s="32"/>
      <c r="M236" s="139" t="s">
        <v>3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165</v>
      </c>
      <c r="AT236" s="143" t="s">
        <v>147</v>
      </c>
      <c r="AU236" s="143" t="s">
        <v>82</v>
      </c>
      <c r="AY236" s="17" t="s">
        <v>144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80</v>
      </c>
      <c r="BK236" s="144">
        <f>ROUND(I236*H236,2)</f>
        <v>0</v>
      </c>
      <c r="BL236" s="17" t="s">
        <v>165</v>
      </c>
      <c r="BM236" s="143" t="s">
        <v>1230</v>
      </c>
    </row>
    <row r="237" spans="2:65" s="1" customFormat="1" ht="16.5" customHeight="1">
      <c r="B237" s="131"/>
      <c r="C237" s="132" t="s">
        <v>633</v>
      </c>
      <c r="D237" s="132" t="s">
        <v>147</v>
      </c>
      <c r="E237" s="133" t="s">
        <v>1681</v>
      </c>
      <c r="F237" s="134" t="s">
        <v>1682</v>
      </c>
      <c r="G237" s="135" t="s">
        <v>413</v>
      </c>
      <c r="H237" s="136">
        <v>26</v>
      </c>
      <c r="I237" s="137"/>
      <c r="J237" s="138">
        <f>ROUND(I237*H237,2)</f>
        <v>0</v>
      </c>
      <c r="K237" s="134" t="s">
        <v>3</v>
      </c>
      <c r="L237" s="32"/>
      <c r="M237" s="139" t="s">
        <v>3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165</v>
      </c>
      <c r="AT237" s="143" t="s">
        <v>147</v>
      </c>
      <c r="AU237" s="143" t="s">
        <v>82</v>
      </c>
      <c r="AY237" s="17" t="s">
        <v>144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80</v>
      </c>
      <c r="BK237" s="144">
        <f>ROUND(I237*H237,2)</f>
        <v>0</v>
      </c>
      <c r="BL237" s="17" t="s">
        <v>165</v>
      </c>
      <c r="BM237" s="143" t="s">
        <v>1231</v>
      </c>
    </row>
    <row r="238" spans="2:65" s="1" customFormat="1">
      <c r="B238" s="32"/>
      <c r="D238" s="149" t="s">
        <v>187</v>
      </c>
      <c r="F238" s="150" t="s">
        <v>1683</v>
      </c>
      <c r="I238" s="147"/>
      <c r="L238" s="32"/>
      <c r="M238" s="148"/>
      <c r="T238" s="53"/>
      <c r="AT238" s="17" t="s">
        <v>187</v>
      </c>
      <c r="AU238" s="17" t="s">
        <v>82</v>
      </c>
    </row>
    <row r="239" spans="2:65" s="1" customFormat="1" ht="16.5" customHeight="1">
      <c r="B239" s="131"/>
      <c r="C239" s="132" t="s">
        <v>637</v>
      </c>
      <c r="D239" s="132" t="s">
        <v>147</v>
      </c>
      <c r="E239" s="133" t="s">
        <v>1684</v>
      </c>
      <c r="F239" s="134" t="s">
        <v>1685</v>
      </c>
      <c r="G239" s="135" t="s">
        <v>664</v>
      </c>
      <c r="H239" s="136">
        <v>1</v>
      </c>
      <c r="I239" s="137"/>
      <c r="J239" s="138">
        <f>ROUND(I239*H239,2)</f>
        <v>0</v>
      </c>
      <c r="K239" s="134" t="s">
        <v>3</v>
      </c>
      <c r="L239" s="32"/>
      <c r="M239" s="139" t="s">
        <v>3</v>
      </c>
      <c r="N239" s="140" t="s">
        <v>43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165</v>
      </c>
      <c r="AT239" s="143" t="s">
        <v>147</v>
      </c>
      <c r="AU239" s="143" t="s">
        <v>82</v>
      </c>
      <c r="AY239" s="17" t="s">
        <v>144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80</v>
      </c>
      <c r="BK239" s="144">
        <f>ROUND(I239*H239,2)</f>
        <v>0</v>
      </c>
      <c r="BL239" s="17" t="s">
        <v>165</v>
      </c>
      <c r="BM239" s="143" t="s">
        <v>1236</v>
      </c>
    </row>
    <row r="240" spans="2:65" s="1" customFormat="1">
      <c r="B240" s="32"/>
      <c r="D240" s="149" t="s">
        <v>187</v>
      </c>
      <c r="F240" s="150" t="s">
        <v>1686</v>
      </c>
      <c r="I240" s="147"/>
      <c r="L240" s="32"/>
      <c r="M240" s="148"/>
      <c r="T240" s="53"/>
      <c r="AT240" s="17" t="s">
        <v>187</v>
      </c>
      <c r="AU240" s="17" t="s">
        <v>82</v>
      </c>
    </row>
    <row r="241" spans="2:65" s="1" customFormat="1" ht="16.5" customHeight="1">
      <c r="B241" s="131"/>
      <c r="C241" s="132" t="s">
        <v>643</v>
      </c>
      <c r="D241" s="132" t="s">
        <v>147</v>
      </c>
      <c r="E241" s="133" t="s">
        <v>1687</v>
      </c>
      <c r="F241" s="134" t="s">
        <v>1688</v>
      </c>
      <c r="G241" s="135" t="s">
        <v>664</v>
      </c>
      <c r="H241" s="136">
        <v>1</v>
      </c>
      <c r="I241" s="137"/>
      <c r="J241" s="138">
        <f>ROUND(I241*H241,2)</f>
        <v>0</v>
      </c>
      <c r="K241" s="134" t="s">
        <v>3</v>
      </c>
      <c r="L241" s="32"/>
      <c r="M241" s="139" t="s">
        <v>3</v>
      </c>
      <c r="N241" s="140" t="s">
        <v>43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165</v>
      </c>
      <c r="AT241" s="143" t="s">
        <v>147</v>
      </c>
      <c r="AU241" s="143" t="s">
        <v>82</v>
      </c>
      <c r="AY241" s="17" t="s">
        <v>144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80</v>
      </c>
      <c r="BK241" s="144">
        <f>ROUND(I241*H241,2)</f>
        <v>0</v>
      </c>
      <c r="BL241" s="17" t="s">
        <v>165</v>
      </c>
      <c r="BM241" s="143" t="s">
        <v>1239</v>
      </c>
    </row>
    <row r="242" spans="2:65" s="1" customFormat="1">
      <c r="B242" s="32"/>
      <c r="D242" s="149" t="s">
        <v>187</v>
      </c>
      <c r="F242" s="150" t="s">
        <v>1683</v>
      </c>
      <c r="I242" s="147"/>
      <c r="L242" s="32"/>
      <c r="M242" s="148"/>
      <c r="T242" s="53"/>
      <c r="AT242" s="17" t="s">
        <v>187</v>
      </c>
      <c r="AU242" s="17" t="s">
        <v>82</v>
      </c>
    </row>
    <row r="243" spans="2:65" s="1" customFormat="1" ht="16.5" customHeight="1">
      <c r="B243" s="131"/>
      <c r="C243" s="132" t="s">
        <v>647</v>
      </c>
      <c r="D243" s="132" t="s">
        <v>147</v>
      </c>
      <c r="E243" s="133" t="s">
        <v>1689</v>
      </c>
      <c r="F243" s="134" t="s">
        <v>1690</v>
      </c>
      <c r="G243" s="135" t="s">
        <v>413</v>
      </c>
      <c r="H243" s="136">
        <v>35</v>
      </c>
      <c r="I243" s="137"/>
      <c r="J243" s="138">
        <f>ROUND(I243*H243,2)</f>
        <v>0</v>
      </c>
      <c r="K243" s="134" t="s">
        <v>3</v>
      </c>
      <c r="L243" s="32"/>
      <c r="M243" s="139" t="s">
        <v>3</v>
      </c>
      <c r="N243" s="140" t="s">
        <v>43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165</v>
      </c>
      <c r="AT243" s="143" t="s">
        <v>147</v>
      </c>
      <c r="AU243" s="143" t="s">
        <v>82</v>
      </c>
      <c r="AY243" s="17" t="s">
        <v>144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80</v>
      </c>
      <c r="BK243" s="144">
        <f>ROUND(I243*H243,2)</f>
        <v>0</v>
      </c>
      <c r="BL243" s="17" t="s">
        <v>165</v>
      </c>
      <c r="BM243" s="143" t="s">
        <v>1243</v>
      </c>
    </row>
    <row r="244" spans="2:65" s="1" customFormat="1" ht="16.5" customHeight="1">
      <c r="B244" s="131"/>
      <c r="C244" s="132" t="s">
        <v>652</v>
      </c>
      <c r="D244" s="132" t="s">
        <v>147</v>
      </c>
      <c r="E244" s="133" t="s">
        <v>1691</v>
      </c>
      <c r="F244" s="134" t="s">
        <v>1692</v>
      </c>
      <c r="G244" s="135" t="s">
        <v>413</v>
      </c>
      <c r="H244" s="136">
        <v>18</v>
      </c>
      <c r="I244" s="137"/>
      <c r="J244" s="138">
        <f>ROUND(I244*H244,2)</f>
        <v>0</v>
      </c>
      <c r="K244" s="134" t="s">
        <v>3</v>
      </c>
      <c r="L244" s="32"/>
      <c r="M244" s="139" t="s">
        <v>3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165</v>
      </c>
      <c r="AT244" s="143" t="s">
        <v>147</v>
      </c>
      <c r="AU244" s="143" t="s">
        <v>82</v>
      </c>
      <c r="AY244" s="17" t="s">
        <v>144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80</v>
      </c>
      <c r="BK244" s="144">
        <f>ROUND(I244*H244,2)</f>
        <v>0</v>
      </c>
      <c r="BL244" s="17" t="s">
        <v>165</v>
      </c>
      <c r="BM244" s="143" t="s">
        <v>1246</v>
      </c>
    </row>
    <row r="245" spans="2:65" s="1" customFormat="1">
      <c r="B245" s="32"/>
      <c r="D245" s="149" t="s">
        <v>187</v>
      </c>
      <c r="F245" s="150" t="s">
        <v>1683</v>
      </c>
      <c r="I245" s="147"/>
      <c r="L245" s="32"/>
      <c r="M245" s="148"/>
      <c r="T245" s="53"/>
      <c r="AT245" s="17" t="s">
        <v>187</v>
      </c>
      <c r="AU245" s="17" t="s">
        <v>82</v>
      </c>
    </row>
    <row r="246" spans="2:65" s="1" customFormat="1" ht="16.5" customHeight="1">
      <c r="B246" s="131"/>
      <c r="C246" s="132" t="s">
        <v>656</v>
      </c>
      <c r="D246" s="132" t="s">
        <v>147</v>
      </c>
      <c r="E246" s="133" t="s">
        <v>1693</v>
      </c>
      <c r="F246" s="134" t="s">
        <v>1694</v>
      </c>
      <c r="G246" s="135" t="s">
        <v>664</v>
      </c>
      <c r="H246" s="136">
        <v>1</v>
      </c>
      <c r="I246" s="137"/>
      <c r="J246" s="138">
        <f>ROUND(I246*H246,2)</f>
        <v>0</v>
      </c>
      <c r="K246" s="134" t="s">
        <v>3</v>
      </c>
      <c r="L246" s="32"/>
      <c r="M246" s="139" t="s">
        <v>3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165</v>
      </c>
      <c r="AT246" s="143" t="s">
        <v>147</v>
      </c>
      <c r="AU246" s="143" t="s">
        <v>82</v>
      </c>
      <c r="AY246" s="17" t="s">
        <v>144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80</v>
      </c>
      <c r="BK246" s="144">
        <f>ROUND(I246*H246,2)</f>
        <v>0</v>
      </c>
      <c r="BL246" s="17" t="s">
        <v>165</v>
      </c>
      <c r="BM246" s="143" t="s">
        <v>1250</v>
      </c>
    </row>
    <row r="247" spans="2:65" s="1" customFormat="1">
      <c r="B247" s="32"/>
      <c r="D247" s="149" t="s">
        <v>187</v>
      </c>
      <c r="F247" s="150" t="s">
        <v>1683</v>
      </c>
      <c r="I247" s="147"/>
      <c r="L247" s="32"/>
      <c r="M247" s="148"/>
      <c r="T247" s="53"/>
      <c r="AT247" s="17" t="s">
        <v>187</v>
      </c>
      <c r="AU247" s="17" t="s">
        <v>82</v>
      </c>
    </row>
    <row r="248" spans="2:65" s="1" customFormat="1" ht="16.5" customHeight="1">
      <c r="B248" s="131"/>
      <c r="C248" s="132" t="s">
        <v>658</v>
      </c>
      <c r="D248" s="132" t="s">
        <v>147</v>
      </c>
      <c r="E248" s="133" t="s">
        <v>1695</v>
      </c>
      <c r="F248" s="134" t="s">
        <v>1696</v>
      </c>
      <c r="G248" s="135" t="s">
        <v>413</v>
      </c>
      <c r="H248" s="136">
        <v>16</v>
      </c>
      <c r="I248" s="137"/>
      <c r="J248" s="138">
        <f>ROUND(I248*H248,2)</f>
        <v>0</v>
      </c>
      <c r="K248" s="134" t="s">
        <v>3</v>
      </c>
      <c r="L248" s="32"/>
      <c r="M248" s="139" t="s">
        <v>3</v>
      </c>
      <c r="N248" s="140" t="s">
        <v>43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165</v>
      </c>
      <c r="AT248" s="143" t="s">
        <v>147</v>
      </c>
      <c r="AU248" s="143" t="s">
        <v>82</v>
      </c>
      <c r="AY248" s="17" t="s">
        <v>144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80</v>
      </c>
      <c r="BK248" s="144">
        <f>ROUND(I248*H248,2)</f>
        <v>0</v>
      </c>
      <c r="BL248" s="17" t="s">
        <v>165</v>
      </c>
      <c r="BM248" s="143" t="s">
        <v>1253</v>
      </c>
    </row>
    <row r="249" spans="2:65" s="1" customFormat="1" ht="16.5" customHeight="1">
      <c r="B249" s="131"/>
      <c r="C249" s="132" t="s">
        <v>662</v>
      </c>
      <c r="D249" s="132" t="s">
        <v>147</v>
      </c>
      <c r="E249" s="133" t="s">
        <v>1697</v>
      </c>
      <c r="F249" s="134" t="s">
        <v>1698</v>
      </c>
      <c r="G249" s="135" t="s">
        <v>664</v>
      </c>
      <c r="H249" s="136">
        <v>1</v>
      </c>
      <c r="I249" s="137"/>
      <c r="J249" s="138">
        <f>ROUND(I249*H249,2)</f>
        <v>0</v>
      </c>
      <c r="K249" s="134" t="s">
        <v>3</v>
      </c>
      <c r="L249" s="32"/>
      <c r="M249" s="139" t="s">
        <v>3</v>
      </c>
      <c r="N249" s="140" t="s">
        <v>43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165</v>
      </c>
      <c r="AT249" s="143" t="s">
        <v>147</v>
      </c>
      <c r="AU249" s="143" t="s">
        <v>82</v>
      </c>
      <c r="AY249" s="17" t="s">
        <v>144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80</v>
      </c>
      <c r="BK249" s="144">
        <f>ROUND(I249*H249,2)</f>
        <v>0</v>
      </c>
      <c r="BL249" s="17" t="s">
        <v>165</v>
      </c>
      <c r="BM249" s="143" t="s">
        <v>1257</v>
      </c>
    </row>
    <row r="250" spans="2:65" s="1" customFormat="1" ht="24.2" customHeight="1">
      <c r="B250" s="131"/>
      <c r="C250" s="132" t="s">
        <v>666</v>
      </c>
      <c r="D250" s="132" t="s">
        <v>147</v>
      </c>
      <c r="E250" s="133" t="s">
        <v>1699</v>
      </c>
      <c r="F250" s="134" t="s">
        <v>1700</v>
      </c>
      <c r="G250" s="135" t="s">
        <v>664</v>
      </c>
      <c r="H250" s="136">
        <v>1</v>
      </c>
      <c r="I250" s="137"/>
      <c r="J250" s="138">
        <f>ROUND(I250*H250,2)</f>
        <v>0</v>
      </c>
      <c r="K250" s="134" t="s">
        <v>3</v>
      </c>
      <c r="L250" s="32"/>
      <c r="M250" s="139" t="s">
        <v>3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165</v>
      </c>
      <c r="AT250" s="143" t="s">
        <v>147</v>
      </c>
      <c r="AU250" s="143" t="s">
        <v>82</v>
      </c>
      <c r="AY250" s="17" t="s">
        <v>144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80</v>
      </c>
      <c r="BK250" s="144">
        <f>ROUND(I250*H250,2)</f>
        <v>0</v>
      </c>
      <c r="BL250" s="17" t="s">
        <v>165</v>
      </c>
      <c r="BM250" s="143" t="s">
        <v>1260</v>
      </c>
    </row>
    <row r="251" spans="2:65" s="1" customFormat="1" ht="44.25" customHeight="1">
      <c r="B251" s="131"/>
      <c r="C251" s="132" t="s">
        <v>671</v>
      </c>
      <c r="D251" s="132" t="s">
        <v>147</v>
      </c>
      <c r="E251" s="133" t="s">
        <v>1701</v>
      </c>
      <c r="F251" s="134" t="s">
        <v>1702</v>
      </c>
      <c r="G251" s="135" t="s">
        <v>664</v>
      </c>
      <c r="H251" s="136">
        <v>1</v>
      </c>
      <c r="I251" s="137"/>
      <c r="J251" s="138">
        <f>ROUND(I251*H251,2)</f>
        <v>0</v>
      </c>
      <c r="K251" s="134" t="s">
        <v>3</v>
      </c>
      <c r="L251" s="32"/>
      <c r="M251" s="139" t="s">
        <v>3</v>
      </c>
      <c r="N251" s="14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165</v>
      </c>
      <c r="AT251" s="143" t="s">
        <v>147</v>
      </c>
      <c r="AU251" s="143" t="s">
        <v>82</v>
      </c>
      <c r="AY251" s="17" t="s">
        <v>144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80</v>
      </c>
      <c r="BK251" s="144">
        <f>ROUND(I251*H251,2)</f>
        <v>0</v>
      </c>
      <c r="BL251" s="17" t="s">
        <v>165</v>
      </c>
      <c r="BM251" s="143" t="s">
        <v>1263</v>
      </c>
    </row>
    <row r="252" spans="2:65" s="1" customFormat="1" ht="16.5" customHeight="1">
      <c r="B252" s="131"/>
      <c r="C252" s="132" t="s">
        <v>675</v>
      </c>
      <c r="D252" s="132" t="s">
        <v>147</v>
      </c>
      <c r="E252" s="133" t="s">
        <v>1703</v>
      </c>
      <c r="F252" s="134" t="s">
        <v>1704</v>
      </c>
      <c r="G252" s="135" t="s">
        <v>664</v>
      </c>
      <c r="H252" s="136">
        <v>1</v>
      </c>
      <c r="I252" s="137"/>
      <c r="J252" s="138">
        <f>ROUND(I252*H252,2)</f>
        <v>0</v>
      </c>
      <c r="K252" s="134" t="s">
        <v>3</v>
      </c>
      <c r="L252" s="32"/>
      <c r="M252" s="139" t="s">
        <v>3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165</v>
      </c>
      <c r="AT252" s="143" t="s">
        <v>147</v>
      </c>
      <c r="AU252" s="143" t="s">
        <v>82</v>
      </c>
      <c r="AY252" s="17" t="s">
        <v>144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80</v>
      </c>
      <c r="BK252" s="144">
        <f>ROUND(I252*H252,2)</f>
        <v>0</v>
      </c>
      <c r="BL252" s="17" t="s">
        <v>165</v>
      </c>
      <c r="BM252" s="143" t="s">
        <v>1268</v>
      </c>
    </row>
    <row r="253" spans="2:65" s="1" customFormat="1">
      <c r="B253" s="32"/>
      <c r="D253" s="149" t="s">
        <v>187</v>
      </c>
      <c r="F253" s="150" t="s">
        <v>1683</v>
      </c>
      <c r="I253" s="147"/>
      <c r="L253" s="32"/>
      <c r="M253" s="148"/>
      <c r="T253" s="53"/>
      <c r="AT253" s="17" t="s">
        <v>187</v>
      </c>
      <c r="AU253" s="17" t="s">
        <v>82</v>
      </c>
    </row>
    <row r="254" spans="2:65" s="1" customFormat="1" ht="16.5" customHeight="1">
      <c r="B254" s="131"/>
      <c r="C254" s="132" t="s">
        <v>679</v>
      </c>
      <c r="D254" s="132" t="s">
        <v>147</v>
      </c>
      <c r="E254" s="133" t="s">
        <v>1705</v>
      </c>
      <c r="F254" s="134" t="s">
        <v>1706</v>
      </c>
      <c r="G254" s="135" t="s">
        <v>413</v>
      </c>
      <c r="H254" s="136">
        <v>10</v>
      </c>
      <c r="I254" s="137"/>
      <c r="J254" s="138">
        <f>ROUND(I254*H254,2)</f>
        <v>0</v>
      </c>
      <c r="K254" s="134" t="s">
        <v>3</v>
      </c>
      <c r="L254" s="32"/>
      <c r="M254" s="139" t="s">
        <v>3</v>
      </c>
      <c r="N254" s="140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165</v>
      </c>
      <c r="AT254" s="143" t="s">
        <v>147</v>
      </c>
      <c r="AU254" s="143" t="s">
        <v>82</v>
      </c>
      <c r="AY254" s="17" t="s">
        <v>144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80</v>
      </c>
      <c r="BK254" s="144">
        <f>ROUND(I254*H254,2)</f>
        <v>0</v>
      </c>
      <c r="BL254" s="17" t="s">
        <v>165</v>
      </c>
      <c r="BM254" s="143" t="s">
        <v>1272</v>
      </c>
    </row>
    <row r="255" spans="2:65" s="1" customFormat="1" ht="16.5" customHeight="1">
      <c r="B255" s="131"/>
      <c r="C255" s="132" t="s">
        <v>683</v>
      </c>
      <c r="D255" s="132" t="s">
        <v>147</v>
      </c>
      <c r="E255" s="133" t="s">
        <v>1707</v>
      </c>
      <c r="F255" s="134" t="s">
        <v>1708</v>
      </c>
      <c r="G255" s="135" t="s">
        <v>664</v>
      </c>
      <c r="H255" s="136">
        <v>1</v>
      </c>
      <c r="I255" s="137"/>
      <c r="J255" s="138">
        <f>ROUND(I255*H255,2)</f>
        <v>0</v>
      </c>
      <c r="K255" s="134" t="s">
        <v>3</v>
      </c>
      <c r="L255" s="32"/>
      <c r="M255" s="190" t="s">
        <v>3</v>
      </c>
      <c r="N255" s="191" t="s">
        <v>43</v>
      </c>
      <c r="O255" s="152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AR255" s="143" t="s">
        <v>165</v>
      </c>
      <c r="AT255" s="143" t="s">
        <v>147</v>
      </c>
      <c r="AU255" s="143" t="s">
        <v>82</v>
      </c>
      <c r="AY255" s="17" t="s">
        <v>144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80</v>
      </c>
      <c r="BK255" s="144">
        <f>ROUND(I255*H255,2)</f>
        <v>0</v>
      </c>
      <c r="BL255" s="17" t="s">
        <v>165</v>
      </c>
      <c r="BM255" s="143" t="s">
        <v>1276</v>
      </c>
    </row>
    <row r="256" spans="2:65" s="1" customFormat="1" ht="6.95" customHeight="1">
      <c r="B256" s="41"/>
      <c r="C256" s="42"/>
      <c r="D256" s="42"/>
      <c r="E256" s="42"/>
      <c r="F256" s="42"/>
      <c r="G256" s="42"/>
      <c r="H256" s="42"/>
      <c r="I256" s="42"/>
      <c r="J256" s="42"/>
      <c r="K256" s="42"/>
      <c r="L256" s="32"/>
    </row>
  </sheetData>
  <autoFilter ref="C88:K255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1709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ROUND((SUM(BE88:BE140)),  2)</f>
        <v>0</v>
      </c>
      <c r="I35" s="93">
        <v>0.21</v>
      </c>
      <c r="J35" s="83">
        <f>ROUND(((SUM(BE88:BE140))*I35),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ROUND((SUM(BF88:BF140)),  2)</f>
        <v>0</v>
      </c>
      <c r="I36" s="93">
        <v>0.12</v>
      </c>
      <c r="J36" s="83">
        <f>ROUND(((SUM(BF88:BF140))*I36),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ROUND((SUM(BG88:BG140)),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ROUND((SUM(BH88:BH140)),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ROUND((SUM(BI88:BI140)),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D6 - EPS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1710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1711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1712</v>
      </c>
      <c r="E66" s="109"/>
      <c r="F66" s="109"/>
      <c r="G66" s="109"/>
      <c r="H66" s="109"/>
      <c r="I66" s="109"/>
      <c r="J66" s="110">
        <f>J136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 Černá Pole</v>
      </c>
      <c r="F76" s="286"/>
      <c r="G76" s="286"/>
      <c r="H76" s="286"/>
      <c r="L76" s="32"/>
    </row>
    <row r="77" spans="2:12" ht="12" customHeight="1">
      <c r="B77" s="20"/>
      <c r="C77" s="27" t="s">
        <v>116</v>
      </c>
      <c r="L77" s="20"/>
    </row>
    <row r="78" spans="2:12" s="1" customFormat="1" ht="16.5" customHeight="1">
      <c r="B78" s="32"/>
      <c r="E78" s="285" t="s">
        <v>189</v>
      </c>
      <c r="F78" s="287"/>
      <c r="G78" s="287"/>
      <c r="H78" s="287"/>
      <c r="L78" s="32"/>
    </row>
    <row r="79" spans="2:12" s="1" customFormat="1" ht="12" customHeight="1">
      <c r="B79" s="32"/>
      <c r="C79" s="27" t="s">
        <v>190</v>
      </c>
      <c r="L79" s="32"/>
    </row>
    <row r="80" spans="2:12" s="1" customFormat="1" ht="16.5" customHeight="1">
      <c r="B80" s="32"/>
      <c r="E80" s="248" t="str">
        <f>E11</f>
        <v>D6 - EPS</v>
      </c>
      <c r="F80" s="287"/>
      <c r="G80" s="287"/>
      <c r="H80" s="28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22</v>
      </c>
      <c r="F82" s="25" t="str">
        <f>F14</f>
        <v>FN Brno- Černá pole</v>
      </c>
      <c r="I82" s="27" t="s">
        <v>24</v>
      </c>
      <c r="J82" s="49" t="str">
        <f>IF(J14="","",J14)</f>
        <v>31. 7. 2025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26</v>
      </c>
      <c r="F84" s="25" t="str">
        <f>E17</f>
        <v>FN Brmo</v>
      </c>
      <c r="I84" s="27" t="s">
        <v>32</v>
      </c>
      <c r="J84" s="30" t="str">
        <f>E23</f>
        <v>Techniserv, spol. s r.o.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35</v>
      </c>
      <c r="J85" s="30" t="str">
        <f>E26</f>
        <v>Techniserv, spol. s 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130</v>
      </c>
      <c r="D87" s="113" t="s">
        <v>57</v>
      </c>
      <c r="E87" s="113" t="s">
        <v>53</v>
      </c>
      <c r="F87" s="113" t="s">
        <v>54</v>
      </c>
      <c r="G87" s="113" t="s">
        <v>131</v>
      </c>
      <c r="H87" s="113" t="s">
        <v>132</v>
      </c>
      <c r="I87" s="113" t="s">
        <v>133</v>
      </c>
      <c r="J87" s="113" t="s">
        <v>120</v>
      </c>
      <c r="K87" s="114" t="s">
        <v>134</v>
      </c>
      <c r="L87" s="111"/>
      <c r="M87" s="56" t="s">
        <v>3</v>
      </c>
      <c r="N87" s="57" t="s">
        <v>42</v>
      </c>
      <c r="O87" s="57" t="s">
        <v>135</v>
      </c>
      <c r="P87" s="57" t="s">
        <v>136</v>
      </c>
      <c r="Q87" s="57" t="s">
        <v>137</v>
      </c>
      <c r="R87" s="57" t="s">
        <v>138</v>
      </c>
      <c r="S87" s="57" t="s">
        <v>139</v>
      </c>
      <c r="T87" s="58" t="s">
        <v>140</v>
      </c>
    </row>
    <row r="88" spans="2:65" s="1" customFormat="1" ht="22.9" customHeight="1">
      <c r="B88" s="32"/>
      <c r="C88" s="61" t="s">
        <v>141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121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100</v>
      </c>
      <c r="F89" s="121" t="s">
        <v>3</v>
      </c>
      <c r="I89" s="122"/>
      <c r="J89" s="123">
        <f>BK89</f>
        <v>0</v>
      </c>
      <c r="L89" s="119"/>
      <c r="M89" s="124"/>
      <c r="P89" s="125">
        <f>P90+P136</f>
        <v>0</v>
      </c>
      <c r="R89" s="125">
        <f>R90+R136</f>
        <v>0</v>
      </c>
      <c r="T89" s="126">
        <f>T90+T136</f>
        <v>0</v>
      </c>
      <c r="AR89" s="120" t="s">
        <v>80</v>
      </c>
      <c r="AT89" s="127" t="s">
        <v>71</v>
      </c>
      <c r="AU89" s="127" t="s">
        <v>72</v>
      </c>
      <c r="AY89" s="120" t="s">
        <v>144</v>
      </c>
      <c r="BK89" s="128">
        <f>BK90+BK136</f>
        <v>0</v>
      </c>
    </row>
    <row r="90" spans="2:65" s="11" customFormat="1" ht="22.9" customHeight="1">
      <c r="B90" s="119"/>
      <c r="D90" s="120" t="s">
        <v>71</v>
      </c>
      <c r="E90" s="129" t="s">
        <v>86</v>
      </c>
      <c r="F90" s="129" t="s">
        <v>1402</v>
      </c>
      <c r="I90" s="122"/>
      <c r="J90" s="130">
        <f>BK90</f>
        <v>0</v>
      </c>
      <c r="L90" s="119"/>
      <c r="M90" s="124"/>
      <c r="P90" s="125">
        <f>SUM(P91:P135)</f>
        <v>0</v>
      </c>
      <c r="R90" s="125">
        <f>SUM(R91:R135)</f>
        <v>0</v>
      </c>
      <c r="T90" s="126">
        <f>SUM(T91:T135)</f>
        <v>0</v>
      </c>
      <c r="AR90" s="120" t="s">
        <v>80</v>
      </c>
      <c r="AT90" s="127" t="s">
        <v>71</v>
      </c>
      <c r="AU90" s="127" t="s">
        <v>80</v>
      </c>
      <c r="AY90" s="120" t="s">
        <v>144</v>
      </c>
      <c r="BK90" s="128">
        <f>SUM(BK91:BK135)</f>
        <v>0</v>
      </c>
    </row>
    <row r="91" spans="2:65" s="1" customFormat="1" ht="24.2" customHeight="1">
      <c r="B91" s="131"/>
      <c r="C91" s="161" t="s">
        <v>80</v>
      </c>
      <c r="D91" s="161" t="s">
        <v>275</v>
      </c>
      <c r="E91" s="162" t="s">
        <v>1713</v>
      </c>
      <c r="F91" s="163" t="s">
        <v>1714</v>
      </c>
      <c r="G91" s="164" t="s">
        <v>664</v>
      </c>
      <c r="H91" s="165">
        <v>1</v>
      </c>
      <c r="I91" s="166"/>
      <c r="J91" s="167">
        <f>ROUND(I91*H91,2)</f>
        <v>0</v>
      </c>
      <c r="K91" s="163" t="s">
        <v>3</v>
      </c>
      <c r="L91" s="168"/>
      <c r="M91" s="169" t="s">
        <v>3</v>
      </c>
      <c r="N91" s="17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253</v>
      </c>
      <c r="AT91" s="143" t="s">
        <v>275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165</v>
      </c>
      <c r="BM91" s="143" t="s">
        <v>82</v>
      </c>
    </row>
    <row r="92" spans="2:65" s="1" customFormat="1">
      <c r="B92" s="32"/>
      <c r="D92" s="149" t="s">
        <v>187</v>
      </c>
      <c r="F92" s="150" t="s">
        <v>1715</v>
      </c>
      <c r="I92" s="147"/>
      <c r="L92" s="32"/>
      <c r="M92" s="148"/>
      <c r="T92" s="53"/>
      <c r="AT92" s="17" t="s">
        <v>187</v>
      </c>
      <c r="AU92" s="17" t="s">
        <v>82</v>
      </c>
    </row>
    <row r="93" spans="2:65" s="1" customFormat="1" ht="24.2" customHeight="1">
      <c r="B93" s="131"/>
      <c r="C93" s="161" t="s">
        <v>82</v>
      </c>
      <c r="D93" s="161" t="s">
        <v>275</v>
      </c>
      <c r="E93" s="162" t="s">
        <v>1716</v>
      </c>
      <c r="F93" s="163" t="s">
        <v>1717</v>
      </c>
      <c r="G93" s="164" t="s">
        <v>664</v>
      </c>
      <c r="H93" s="165">
        <v>1</v>
      </c>
      <c r="I93" s="166"/>
      <c r="J93" s="167">
        <f>ROUND(I93*H93,2)</f>
        <v>0</v>
      </c>
      <c r="K93" s="163" t="s">
        <v>3</v>
      </c>
      <c r="L93" s="168"/>
      <c r="M93" s="169" t="s">
        <v>3</v>
      </c>
      <c r="N93" s="17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253</v>
      </c>
      <c r="AT93" s="143" t="s">
        <v>275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165</v>
      </c>
      <c r="BM93" s="143" t="s">
        <v>165</v>
      </c>
    </row>
    <row r="94" spans="2:65" s="1" customFormat="1" ht="16.5" customHeight="1">
      <c r="B94" s="131"/>
      <c r="C94" s="132" t="s">
        <v>95</v>
      </c>
      <c r="D94" s="132" t="s">
        <v>147</v>
      </c>
      <c r="E94" s="133" t="s">
        <v>1718</v>
      </c>
      <c r="F94" s="134" t="s">
        <v>1719</v>
      </c>
      <c r="G94" s="135" t="s">
        <v>664</v>
      </c>
      <c r="H94" s="136">
        <v>1</v>
      </c>
      <c r="I94" s="137"/>
      <c r="J94" s="138">
        <f>ROUND(I94*H94,2)</f>
        <v>0</v>
      </c>
      <c r="K94" s="134" t="s">
        <v>3</v>
      </c>
      <c r="L94" s="32"/>
      <c r="M94" s="139" t="s">
        <v>3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</v>
      </c>
      <c r="AT94" s="143" t="s">
        <v>147</v>
      </c>
      <c r="AU94" s="143" t="s">
        <v>82</v>
      </c>
      <c r="AY94" s="17" t="s">
        <v>144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80</v>
      </c>
      <c r="BK94" s="144">
        <f>ROUND(I94*H94,2)</f>
        <v>0</v>
      </c>
      <c r="BL94" s="17" t="s">
        <v>165</v>
      </c>
      <c r="BM94" s="143" t="s">
        <v>176</v>
      </c>
    </row>
    <row r="95" spans="2:65" s="1" customFormat="1" ht="24.2" customHeight="1">
      <c r="B95" s="131"/>
      <c r="C95" s="161" t="s">
        <v>165</v>
      </c>
      <c r="D95" s="161" t="s">
        <v>275</v>
      </c>
      <c r="E95" s="162" t="s">
        <v>1720</v>
      </c>
      <c r="F95" s="163" t="s">
        <v>1721</v>
      </c>
      <c r="G95" s="164" t="s">
        <v>664</v>
      </c>
      <c r="H95" s="165">
        <v>1</v>
      </c>
      <c r="I95" s="166"/>
      <c r="J95" s="167">
        <f>ROUND(I95*H95,2)</f>
        <v>0</v>
      </c>
      <c r="K95" s="163" t="s">
        <v>3</v>
      </c>
      <c r="L95" s="168"/>
      <c r="M95" s="169" t="s">
        <v>3</v>
      </c>
      <c r="N95" s="17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253</v>
      </c>
      <c r="AT95" s="143" t="s">
        <v>275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165</v>
      </c>
      <c r="BM95" s="143" t="s">
        <v>253</v>
      </c>
    </row>
    <row r="96" spans="2:65" s="1" customFormat="1">
      <c r="B96" s="32"/>
      <c r="D96" s="149" t="s">
        <v>187</v>
      </c>
      <c r="F96" s="150" t="s">
        <v>1715</v>
      </c>
      <c r="I96" s="147"/>
      <c r="L96" s="32"/>
      <c r="M96" s="148"/>
      <c r="T96" s="53"/>
      <c r="AT96" s="17" t="s">
        <v>187</v>
      </c>
      <c r="AU96" s="17" t="s">
        <v>82</v>
      </c>
    </row>
    <row r="97" spans="2:65" s="1" customFormat="1" ht="24.2" customHeight="1">
      <c r="B97" s="131"/>
      <c r="C97" s="161" t="s">
        <v>143</v>
      </c>
      <c r="D97" s="161" t="s">
        <v>275</v>
      </c>
      <c r="E97" s="162" t="s">
        <v>1722</v>
      </c>
      <c r="F97" s="163" t="s">
        <v>1723</v>
      </c>
      <c r="G97" s="164" t="s">
        <v>664</v>
      </c>
      <c r="H97" s="165">
        <v>1</v>
      </c>
      <c r="I97" s="166"/>
      <c r="J97" s="167">
        <f>ROUND(I97*H97,2)</f>
        <v>0</v>
      </c>
      <c r="K97" s="163" t="s">
        <v>3</v>
      </c>
      <c r="L97" s="168"/>
      <c r="M97" s="169" t="s">
        <v>3</v>
      </c>
      <c r="N97" s="17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253</v>
      </c>
      <c r="AT97" s="143" t="s">
        <v>275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165</v>
      </c>
      <c r="BM97" s="143" t="s">
        <v>268</v>
      </c>
    </row>
    <row r="98" spans="2:65" s="1" customFormat="1" ht="16.5" customHeight="1">
      <c r="B98" s="131"/>
      <c r="C98" s="132" t="s">
        <v>176</v>
      </c>
      <c r="D98" s="132" t="s">
        <v>147</v>
      </c>
      <c r="E98" s="133" t="s">
        <v>1724</v>
      </c>
      <c r="F98" s="134" t="s">
        <v>1725</v>
      </c>
      <c r="G98" s="135" t="s">
        <v>664</v>
      </c>
      <c r="H98" s="136">
        <v>1</v>
      </c>
      <c r="I98" s="137"/>
      <c r="J98" s="138">
        <f>ROUND(I98*H98,2)</f>
        <v>0</v>
      </c>
      <c r="K98" s="134" t="s">
        <v>3</v>
      </c>
      <c r="L98" s="32"/>
      <c r="M98" s="139" t="s">
        <v>3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165</v>
      </c>
      <c r="AT98" s="143" t="s">
        <v>147</v>
      </c>
      <c r="AU98" s="143" t="s">
        <v>82</v>
      </c>
      <c r="AY98" s="17" t="s">
        <v>144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80</v>
      </c>
      <c r="BK98" s="144">
        <f>ROUND(I98*H98,2)</f>
        <v>0</v>
      </c>
      <c r="BL98" s="17" t="s">
        <v>165</v>
      </c>
      <c r="BM98" s="143" t="s">
        <v>9</v>
      </c>
    </row>
    <row r="99" spans="2:65" s="1" customFormat="1" ht="24.2" customHeight="1">
      <c r="B99" s="131"/>
      <c r="C99" s="161" t="s">
        <v>180</v>
      </c>
      <c r="D99" s="161" t="s">
        <v>275</v>
      </c>
      <c r="E99" s="162" t="s">
        <v>1726</v>
      </c>
      <c r="F99" s="163" t="s">
        <v>1727</v>
      </c>
      <c r="G99" s="164" t="s">
        <v>664</v>
      </c>
      <c r="H99" s="165">
        <v>2</v>
      </c>
      <c r="I99" s="166"/>
      <c r="J99" s="167">
        <f>ROUND(I99*H99,2)</f>
        <v>0</v>
      </c>
      <c r="K99" s="163" t="s">
        <v>3</v>
      </c>
      <c r="L99" s="168"/>
      <c r="M99" s="169" t="s">
        <v>3</v>
      </c>
      <c r="N99" s="17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253</v>
      </c>
      <c r="AT99" s="143" t="s">
        <v>275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165</v>
      </c>
      <c r="BM99" s="143" t="s">
        <v>290</v>
      </c>
    </row>
    <row r="100" spans="2:65" s="1" customFormat="1">
      <c r="B100" s="32"/>
      <c r="D100" s="149" t="s">
        <v>187</v>
      </c>
      <c r="F100" s="150" t="s">
        <v>1715</v>
      </c>
      <c r="I100" s="147"/>
      <c r="L100" s="32"/>
      <c r="M100" s="148"/>
      <c r="T100" s="53"/>
      <c r="AT100" s="17" t="s">
        <v>187</v>
      </c>
      <c r="AU100" s="17" t="s">
        <v>82</v>
      </c>
    </row>
    <row r="101" spans="2:65" s="1" customFormat="1" ht="24.2" customHeight="1">
      <c r="B101" s="131"/>
      <c r="C101" s="161" t="s">
        <v>253</v>
      </c>
      <c r="D101" s="161" t="s">
        <v>275</v>
      </c>
      <c r="E101" s="162" t="s">
        <v>1728</v>
      </c>
      <c r="F101" s="163" t="s">
        <v>1729</v>
      </c>
      <c r="G101" s="164" t="s">
        <v>664</v>
      </c>
      <c r="H101" s="165">
        <v>2</v>
      </c>
      <c r="I101" s="166"/>
      <c r="J101" s="167">
        <f>ROUND(I101*H101,2)</f>
        <v>0</v>
      </c>
      <c r="K101" s="163" t="s">
        <v>3</v>
      </c>
      <c r="L101" s="168"/>
      <c r="M101" s="169" t="s">
        <v>3</v>
      </c>
      <c r="N101" s="17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253</v>
      </c>
      <c r="AT101" s="143" t="s">
        <v>275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165</v>
      </c>
      <c r="BM101" s="143" t="s">
        <v>302</v>
      </c>
    </row>
    <row r="102" spans="2:65" s="1" customFormat="1" ht="16.5" customHeight="1">
      <c r="B102" s="131"/>
      <c r="C102" s="132" t="s">
        <v>260</v>
      </c>
      <c r="D102" s="132" t="s">
        <v>147</v>
      </c>
      <c r="E102" s="133" t="s">
        <v>1730</v>
      </c>
      <c r="F102" s="134" t="s">
        <v>1731</v>
      </c>
      <c r="G102" s="135" t="s">
        <v>664</v>
      </c>
      <c r="H102" s="136">
        <v>2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</v>
      </c>
      <c r="AT102" s="143" t="s">
        <v>147</v>
      </c>
      <c r="AU102" s="143" t="s">
        <v>82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165</v>
      </c>
      <c r="BM102" s="143" t="s">
        <v>314</v>
      </c>
    </row>
    <row r="103" spans="2:65" s="1" customFormat="1" ht="16.5" customHeight="1">
      <c r="B103" s="131"/>
      <c r="C103" s="161" t="s">
        <v>268</v>
      </c>
      <c r="D103" s="161" t="s">
        <v>275</v>
      </c>
      <c r="E103" s="162" t="s">
        <v>1732</v>
      </c>
      <c r="F103" s="163" t="s">
        <v>1733</v>
      </c>
      <c r="G103" s="164" t="s">
        <v>664</v>
      </c>
      <c r="H103" s="165">
        <v>1</v>
      </c>
      <c r="I103" s="166"/>
      <c r="J103" s="167">
        <f>ROUND(I103*H103,2)</f>
        <v>0</v>
      </c>
      <c r="K103" s="163" t="s">
        <v>3</v>
      </c>
      <c r="L103" s="168"/>
      <c r="M103" s="169" t="s">
        <v>3</v>
      </c>
      <c r="N103" s="17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253</v>
      </c>
      <c r="AT103" s="143" t="s">
        <v>275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165</v>
      </c>
      <c r="BM103" s="143" t="s">
        <v>324</v>
      </c>
    </row>
    <row r="104" spans="2:65" s="1" customFormat="1">
      <c r="B104" s="32"/>
      <c r="D104" s="149" t="s">
        <v>187</v>
      </c>
      <c r="F104" s="150" t="s">
        <v>1715</v>
      </c>
      <c r="I104" s="147"/>
      <c r="L104" s="32"/>
      <c r="M104" s="148"/>
      <c r="T104" s="53"/>
      <c r="AT104" s="17" t="s">
        <v>187</v>
      </c>
      <c r="AU104" s="17" t="s">
        <v>82</v>
      </c>
    </row>
    <row r="105" spans="2:65" s="1" customFormat="1" ht="16.5" customHeight="1">
      <c r="B105" s="131"/>
      <c r="C105" s="161" t="s">
        <v>274</v>
      </c>
      <c r="D105" s="161" t="s">
        <v>275</v>
      </c>
      <c r="E105" s="162" t="s">
        <v>1734</v>
      </c>
      <c r="F105" s="163" t="s">
        <v>1735</v>
      </c>
      <c r="G105" s="164" t="s">
        <v>664</v>
      </c>
      <c r="H105" s="165">
        <v>1</v>
      </c>
      <c r="I105" s="166"/>
      <c r="J105" s="167">
        <f>ROUND(I105*H105,2)</f>
        <v>0</v>
      </c>
      <c r="K105" s="163" t="s">
        <v>3</v>
      </c>
      <c r="L105" s="168"/>
      <c r="M105" s="169" t="s">
        <v>3</v>
      </c>
      <c r="N105" s="17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253</v>
      </c>
      <c r="AT105" s="143" t="s">
        <v>275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165</v>
      </c>
      <c r="BM105" s="143" t="s">
        <v>336</v>
      </c>
    </row>
    <row r="106" spans="2:65" s="1" customFormat="1" ht="16.5" customHeight="1">
      <c r="B106" s="131"/>
      <c r="C106" s="132" t="s">
        <v>9</v>
      </c>
      <c r="D106" s="132" t="s">
        <v>147</v>
      </c>
      <c r="E106" s="133" t="s">
        <v>1736</v>
      </c>
      <c r="F106" s="134" t="s">
        <v>1737</v>
      </c>
      <c r="G106" s="135" t="s">
        <v>664</v>
      </c>
      <c r="H106" s="136">
        <v>1</v>
      </c>
      <c r="I106" s="137"/>
      <c r="J106" s="138">
        <f>ROUND(I106*H106,2)</f>
        <v>0</v>
      </c>
      <c r="K106" s="134" t="s">
        <v>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147</v>
      </c>
      <c r="AU106" s="143" t="s">
        <v>82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165</v>
      </c>
      <c r="BM106" s="143" t="s">
        <v>347</v>
      </c>
    </row>
    <row r="107" spans="2:65" s="1" customFormat="1" ht="16.5" customHeight="1">
      <c r="B107" s="131"/>
      <c r="C107" s="161" t="s">
        <v>285</v>
      </c>
      <c r="D107" s="161" t="s">
        <v>275</v>
      </c>
      <c r="E107" s="162" t="s">
        <v>1738</v>
      </c>
      <c r="F107" s="163" t="s">
        <v>1739</v>
      </c>
      <c r="G107" s="164" t="s">
        <v>664</v>
      </c>
      <c r="H107" s="165">
        <v>4</v>
      </c>
      <c r="I107" s="166"/>
      <c r="J107" s="167">
        <f>ROUND(I107*H107,2)</f>
        <v>0</v>
      </c>
      <c r="K107" s="163" t="s">
        <v>3</v>
      </c>
      <c r="L107" s="168"/>
      <c r="M107" s="169" t="s">
        <v>3</v>
      </c>
      <c r="N107" s="17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253</v>
      </c>
      <c r="AT107" s="143" t="s">
        <v>275</v>
      </c>
      <c r="AU107" s="143" t="s">
        <v>82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165</v>
      </c>
      <c r="BM107" s="143" t="s">
        <v>355</v>
      </c>
    </row>
    <row r="108" spans="2:65" s="1" customFormat="1">
      <c r="B108" s="32"/>
      <c r="D108" s="149" t="s">
        <v>187</v>
      </c>
      <c r="F108" s="150" t="s">
        <v>1715</v>
      </c>
      <c r="I108" s="147"/>
      <c r="L108" s="32"/>
      <c r="M108" s="148"/>
      <c r="T108" s="53"/>
      <c r="AT108" s="17" t="s">
        <v>187</v>
      </c>
      <c r="AU108" s="17" t="s">
        <v>82</v>
      </c>
    </row>
    <row r="109" spans="2:65" s="1" customFormat="1" ht="16.5" customHeight="1">
      <c r="B109" s="131"/>
      <c r="C109" s="161" t="s">
        <v>290</v>
      </c>
      <c r="D109" s="161" t="s">
        <v>275</v>
      </c>
      <c r="E109" s="162" t="s">
        <v>1740</v>
      </c>
      <c r="F109" s="163" t="s">
        <v>1741</v>
      </c>
      <c r="G109" s="164" t="s">
        <v>664</v>
      </c>
      <c r="H109" s="165">
        <v>4</v>
      </c>
      <c r="I109" s="166"/>
      <c r="J109" s="167">
        <f>ROUND(I109*H109,2)</f>
        <v>0</v>
      </c>
      <c r="K109" s="163" t="s">
        <v>3</v>
      </c>
      <c r="L109" s="168"/>
      <c r="M109" s="169" t="s">
        <v>3</v>
      </c>
      <c r="N109" s="17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253</v>
      </c>
      <c r="AT109" s="143" t="s">
        <v>275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165</v>
      </c>
      <c r="BM109" s="143" t="s">
        <v>365</v>
      </c>
    </row>
    <row r="110" spans="2:65" s="1" customFormat="1" ht="16.5" customHeight="1">
      <c r="B110" s="131"/>
      <c r="C110" s="132" t="s">
        <v>296</v>
      </c>
      <c r="D110" s="132" t="s">
        <v>147</v>
      </c>
      <c r="E110" s="133" t="s">
        <v>1742</v>
      </c>
      <c r="F110" s="134" t="s">
        <v>1743</v>
      </c>
      <c r="G110" s="135" t="s">
        <v>664</v>
      </c>
      <c r="H110" s="136">
        <v>4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147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165</v>
      </c>
      <c r="BM110" s="143" t="s">
        <v>376</v>
      </c>
    </row>
    <row r="111" spans="2:65" s="1" customFormat="1" ht="16.5" customHeight="1">
      <c r="B111" s="131"/>
      <c r="C111" s="161" t="s">
        <v>302</v>
      </c>
      <c r="D111" s="161" t="s">
        <v>275</v>
      </c>
      <c r="E111" s="162" t="s">
        <v>1744</v>
      </c>
      <c r="F111" s="163" t="s">
        <v>1745</v>
      </c>
      <c r="G111" s="164" t="s">
        <v>664</v>
      </c>
      <c r="H111" s="165">
        <v>1</v>
      </c>
      <c r="I111" s="166"/>
      <c r="J111" s="167">
        <f>ROUND(I111*H111,2)</f>
        <v>0</v>
      </c>
      <c r="K111" s="163" t="s">
        <v>3</v>
      </c>
      <c r="L111" s="168"/>
      <c r="M111" s="169" t="s">
        <v>3</v>
      </c>
      <c r="N111" s="17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253</v>
      </c>
      <c r="AT111" s="143" t="s">
        <v>275</v>
      </c>
      <c r="AU111" s="143" t="s">
        <v>82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165</v>
      </c>
      <c r="BM111" s="143" t="s">
        <v>388</v>
      </c>
    </row>
    <row r="112" spans="2:65" s="1" customFormat="1" ht="16.5" customHeight="1">
      <c r="B112" s="131"/>
      <c r="C112" s="132" t="s">
        <v>308</v>
      </c>
      <c r="D112" s="132" t="s">
        <v>147</v>
      </c>
      <c r="E112" s="133" t="s">
        <v>1746</v>
      </c>
      <c r="F112" s="134" t="s">
        <v>1747</v>
      </c>
      <c r="G112" s="135" t="s">
        <v>664</v>
      </c>
      <c r="H112" s="136">
        <v>1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165</v>
      </c>
      <c r="BM112" s="143" t="s">
        <v>399</v>
      </c>
    </row>
    <row r="113" spans="2:65" s="1" customFormat="1" ht="16.5" customHeight="1">
      <c r="B113" s="131"/>
      <c r="C113" s="161" t="s">
        <v>314</v>
      </c>
      <c r="D113" s="161" t="s">
        <v>275</v>
      </c>
      <c r="E113" s="162" t="s">
        <v>1748</v>
      </c>
      <c r="F113" s="163" t="s">
        <v>1749</v>
      </c>
      <c r="G113" s="164" t="s">
        <v>327</v>
      </c>
      <c r="H113" s="165">
        <v>60</v>
      </c>
      <c r="I113" s="166"/>
      <c r="J113" s="167">
        <f>ROUND(I113*H113,2)</f>
        <v>0</v>
      </c>
      <c r="K113" s="163" t="s">
        <v>3</v>
      </c>
      <c r="L113" s="168"/>
      <c r="M113" s="169" t="s">
        <v>3</v>
      </c>
      <c r="N113" s="17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253</v>
      </c>
      <c r="AT113" s="143" t="s">
        <v>275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165</v>
      </c>
      <c r="BM113" s="143" t="s">
        <v>410</v>
      </c>
    </row>
    <row r="114" spans="2:65" s="1" customFormat="1">
      <c r="B114" s="32"/>
      <c r="D114" s="149" t="s">
        <v>187</v>
      </c>
      <c r="F114" s="150" t="s">
        <v>1715</v>
      </c>
      <c r="I114" s="147"/>
      <c r="L114" s="32"/>
      <c r="M114" s="148"/>
      <c r="T114" s="53"/>
      <c r="AT114" s="17" t="s">
        <v>187</v>
      </c>
      <c r="AU114" s="17" t="s">
        <v>82</v>
      </c>
    </row>
    <row r="115" spans="2:65" s="1" customFormat="1" ht="24.2" customHeight="1">
      <c r="B115" s="131"/>
      <c r="C115" s="161" t="s">
        <v>319</v>
      </c>
      <c r="D115" s="161" t="s">
        <v>275</v>
      </c>
      <c r="E115" s="162" t="s">
        <v>1750</v>
      </c>
      <c r="F115" s="163" t="s">
        <v>1751</v>
      </c>
      <c r="G115" s="164" t="s">
        <v>327</v>
      </c>
      <c r="H115" s="165">
        <v>140</v>
      </c>
      <c r="I115" s="166"/>
      <c r="J115" s="167">
        <f>ROUND(I115*H115,2)</f>
        <v>0</v>
      </c>
      <c r="K115" s="163" t="s">
        <v>3</v>
      </c>
      <c r="L115" s="168"/>
      <c r="M115" s="169" t="s">
        <v>3</v>
      </c>
      <c r="N115" s="17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253</v>
      </c>
      <c r="AT115" s="143" t="s">
        <v>275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165</v>
      </c>
      <c r="BM115" s="143" t="s">
        <v>424</v>
      </c>
    </row>
    <row r="116" spans="2:65" s="1" customFormat="1">
      <c r="B116" s="32"/>
      <c r="D116" s="149" t="s">
        <v>187</v>
      </c>
      <c r="F116" s="150" t="s">
        <v>1715</v>
      </c>
      <c r="I116" s="147"/>
      <c r="L116" s="32"/>
      <c r="M116" s="148"/>
      <c r="T116" s="53"/>
      <c r="AT116" s="17" t="s">
        <v>187</v>
      </c>
      <c r="AU116" s="17" t="s">
        <v>82</v>
      </c>
    </row>
    <row r="117" spans="2:65" s="1" customFormat="1" ht="16.5" customHeight="1">
      <c r="B117" s="131"/>
      <c r="C117" s="132" t="s">
        <v>324</v>
      </c>
      <c r="D117" s="132" t="s">
        <v>147</v>
      </c>
      <c r="E117" s="133" t="s">
        <v>1752</v>
      </c>
      <c r="F117" s="134" t="s">
        <v>1753</v>
      </c>
      <c r="G117" s="135" t="s">
        <v>327</v>
      </c>
      <c r="H117" s="136">
        <v>160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165</v>
      </c>
      <c r="AT117" s="143" t="s">
        <v>147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165</v>
      </c>
      <c r="BM117" s="143" t="s">
        <v>435</v>
      </c>
    </row>
    <row r="118" spans="2:65" s="1" customFormat="1" ht="16.5" customHeight="1">
      <c r="B118" s="131"/>
      <c r="C118" s="161" t="s">
        <v>8</v>
      </c>
      <c r="D118" s="161" t="s">
        <v>275</v>
      </c>
      <c r="E118" s="162" t="s">
        <v>1754</v>
      </c>
      <c r="F118" s="163" t="s">
        <v>1755</v>
      </c>
      <c r="G118" s="164" t="s">
        <v>327</v>
      </c>
      <c r="H118" s="165">
        <v>5</v>
      </c>
      <c r="I118" s="166"/>
      <c r="J118" s="167">
        <f>ROUND(I118*H118,2)</f>
        <v>0</v>
      </c>
      <c r="K118" s="163" t="s">
        <v>3</v>
      </c>
      <c r="L118" s="168"/>
      <c r="M118" s="169" t="s">
        <v>3</v>
      </c>
      <c r="N118" s="17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253</v>
      </c>
      <c r="AT118" s="143" t="s">
        <v>275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165</v>
      </c>
      <c r="BM118" s="143" t="s">
        <v>447</v>
      </c>
    </row>
    <row r="119" spans="2:65" s="1" customFormat="1" ht="16.5" customHeight="1">
      <c r="B119" s="131"/>
      <c r="C119" s="132" t="s">
        <v>336</v>
      </c>
      <c r="D119" s="132" t="s">
        <v>147</v>
      </c>
      <c r="E119" s="133" t="s">
        <v>1756</v>
      </c>
      <c r="F119" s="134" t="s">
        <v>1757</v>
      </c>
      <c r="G119" s="135" t="s">
        <v>327</v>
      </c>
      <c r="H119" s="136">
        <v>5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165</v>
      </c>
      <c r="BM119" s="143" t="s">
        <v>459</v>
      </c>
    </row>
    <row r="120" spans="2:65" s="1" customFormat="1" ht="16.5" customHeight="1">
      <c r="B120" s="131"/>
      <c r="C120" s="161" t="s">
        <v>340</v>
      </c>
      <c r="D120" s="161" t="s">
        <v>275</v>
      </c>
      <c r="E120" s="162" t="s">
        <v>1758</v>
      </c>
      <c r="F120" s="163" t="s">
        <v>1759</v>
      </c>
      <c r="G120" s="164" t="s">
        <v>664</v>
      </c>
      <c r="H120" s="165">
        <v>420</v>
      </c>
      <c r="I120" s="166"/>
      <c r="J120" s="167">
        <f>ROUND(I120*H120,2)</f>
        <v>0</v>
      </c>
      <c r="K120" s="163" t="s">
        <v>3</v>
      </c>
      <c r="L120" s="168"/>
      <c r="M120" s="169" t="s">
        <v>3</v>
      </c>
      <c r="N120" s="17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253</v>
      </c>
      <c r="AT120" s="143" t="s">
        <v>275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165</v>
      </c>
      <c r="BM120" s="143" t="s">
        <v>472</v>
      </c>
    </row>
    <row r="121" spans="2:65" s="1" customFormat="1" ht="16.5" customHeight="1">
      <c r="B121" s="131"/>
      <c r="C121" s="132" t="s">
        <v>347</v>
      </c>
      <c r="D121" s="132" t="s">
        <v>147</v>
      </c>
      <c r="E121" s="133" t="s">
        <v>1760</v>
      </c>
      <c r="F121" s="134" t="s">
        <v>1761</v>
      </c>
      <c r="G121" s="135" t="s">
        <v>664</v>
      </c>
      <c r="H121" s="136">
        <v>420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165</v>
      </c>
      <c r="BM121" s="143" t="s">
        <v>483</v>
      </c>
    </row>
    <row r="122" spans="2:65" s="1" customFormat="1" ht="24.2" customHeight="1">
      <c r="B122" s="131"/>
      <c r="C122" s="161" t="s">
        <v>351</v>
      </c>
      <c r="D122" s="161" t="s">
        <v>275</v>
      </c>
      <c r="E122" s="162" t="s">
        <v>1762</v>
      </c>
      <c r="F122" s="163" t="s">
        <v>1763</v>
      </c>
      <c r="G122" s="164" t="s">
        <v>327</v>
      </c>
      <c r="H122" s="165">
        <v>8</v>
      </c>
      <c r="I122" s="166"/>
      <c r="J122" s="167">
        <f>ROUND(I122*H122,2)</f>
        <v>0</v>
      </c>
      <c r="K122" s="163" t="s">
        <v>3</v>
      </c>
      <c r="L122" s="168"/>
      <c r="M122" s="169" t="s">
        <v>3</v>
      </c>
      <c r="N122" s="17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253</v>
      </c>
      <c r="AT122" s="143" t="s">
        <v>275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165</v>
      </c>
      <c r="BM122" s="143" t="s">
        <v>494</v>
      </c>
    </row>
    <row r="123" spans="2:65" s="1" customFormat="1" ht="16.5" customHeight="1">
      <c r="B123" s="131"/>
      <c r="C123" s="132" t="s">
        <v>355</v>
      </c>
      <c r="D123" s="132" t="s">
        <v>147</v>
      </c>
      <c r="E123" s="133" t="s">
        <v>1764</v>
      </c>
      <c r="F123" s="134" t="s">
        <v>1765</v>
      </c>
      <c r="G123" s="135" t="s">
        <v>327</v>
      </c>
      <c r="H123" s="136">
        <v>8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147</v>
      </c>
      <c r="AU123" s="143" t="s">
        <v>82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165</v>
      </c>
      <c r="BM123" s="143" t="s">
        <v>510</v>
      </c>
    </row>
    <row r="124" spans="2:65" s="1" customFormat="1" ht="21.75" customHeight="1">
      <c r="B124" s="131"/>
      <c r="C124" s="132" t="s">
        <v>361</v>
      </c>
      <c r="D124" s="132" t="s">
        <v>147</v>
      </c>
      <c r="E124" s="133" t="s">
        <v>1766</v>
      </c>
      <c r="F124" s="134" t="s">
        <v>1767</v>
      </c>
      <c r="G124" s="135" t="s">
        <v>664</v>
      </c>
      <c r="H124" s="136">
        <v>4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165</v>
      </c>
      <c r="BM124" s="143" t="s">
        <v>522</v>
      </c>
    </row>
    <row r="125" spans="2:65" s="1" customFormat="1" ht="16.5" customHeight="1">
      <c r="B125" s="131"/>
      <c r="C125" s="132" t="s">
        <v>365</v>
      </c>
      <c r="D125" s="132" t="s">
        <v>147</v>
      </c>
      <c r="E125" s="133" t="s">
        <v>1768</v>
      </c>
      <c r="F125" s="134" t="s">
        <v>1769</v>
      </c>
      <c r="G125" s="135" t="s">
        <v>150</v>
      </c>
      <c r="H125" s="136">
        <v>1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165</v>
      </c>
      <c r="BM125" s="143" t="s">
        <v>534</v>
      </c>
    </row>
    <row r="126" spans="2:65" s="1" customFormat="1" ht="37.9" customHeight="1">
      <c r="B126" s="131"/>
      <c r="C126" s="132" t="s">
        <v>369</v>
      </c>
      <c r="D126" s="132" t="s">
        <v>147</v>
      </c>
      <c r="E126" s="133" t="s">
        <v>1770</v>
      </c>
      <c r="F126" s="134" t="s">
        <v>1771</v>
      </c>
      <c r="G126" s="135" t="s">
        <v>150</v>
      </c>
      <c r="H126" s="136">
        <v>1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165</v>
      </c>
      <c r="AT126" s="143" t="s">
        <v>147</v>
      </c>
      <c r="AU126" s="143" t="s">
        <v>82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165</v>
      </c>
      <c r="BM126" s="143" t="s">
        <v>544</v>
      </c>
    </row>
    <row r="127" spans="2:65" s="1" customFormat="1" ht="16.5" customHeight="1">
      <c r="B127" s="131"/>
      <c r="C127" s="132" t="s">
        <v>376</v>
      </c>
      <c r="D127" s="132" t="s">
        <v>147</v>
      </c>
      <c r="E127" s="133" t="s">
        <v>1772</v>
      </c>
      <c r="F127" s="134" t="s">
        <v>1773</v>
      </c>
      <c r="G127" s="135" t="s">
        <v>664</v>
      </c>
      <c r="H127" s="136">
        <v>1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165</v>
      </c>
      <c r="BM127" s="143" t="s">
        <v>557</v>
      </c>
    </row>
    <row r="128" spans="2:65" s="1" customFormat="1" ht="16.5" customHeight="1">
      <c r="B128" s="131"/>
      <c r="C128" s="132" t="s">
        <v>382</v>
      </c>
      <c r="D128" s="132" t="s">
        <v>147</v>
      </c>
      <c r="E128" s="133" t="s">
        <v>1774</v>
      </c>
      <c r="F128" s="134" t="s">
        <v>1775</v>
      </c>
      <c r="G128" s="135" t="s">
        <v>664</v>
      </c>
      <c r="H128" s="136">
        <v>4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165</v>
      </c>
      <c r="BM128" s="143" t="s">
        <v>568</v>
      </c>
    </row>
    <row r="129" spans="2:65" s="1" customFormat="1" ht="16.5" customHeight="1">
      <c r="B129" s="131"/>
      <c r="C129" s="132" t="s">
        <v>388</v>
      </c>
      <c r="D129" s="132" t="s">
        <v>147</v>
      </c>
      <c r="E129" s="133" t="s">
        <v>1776</v>
      </c>
      <c r="F129" s="134" t="s">
        <v>1777</v>
      </c>
      <c r="G129" s="135" t="s">
        <v>994</v>
      </c>
      <c r="H129" s="136">
        <v>5</v>
      </c>
      <c r="I129" s="137"/>
      <c r="J129" s="138">
        <f>ROUND(I129*H129,2)</f>
        <v>0</v>
      </c>
      <c r="K129" s="134" t="s">
        <v>3</v>
      </c>
      <c r="L129" s="32"/>
      <c r="M129" s="139" t="s">
        <v>3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147</v>
      </c>
      <c r="AU129" s="143" t="s">
        <v>82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165</v>
      </c>
      <c r="BM129" s="143" t="s">
        <v>343</v>
      </c>
    </row>
    <row r="130" spans="2:65" s="1" customFormat="1" ht="16.5" customHeight="1">
      <c r="B130" s="131"/>
      <c r="C130" s="132" t="s">
        <v>393</v>
      </c>
      <c r="D130" s="132" t="s">
        <v>147</v>
      </c>
      <c r="E130" s="133" t="s">
        <v>1778</v>
      </c>
      <c r="F130" s="134" t="s">
        <v>1779</v>
      </c>
      <c r="G130" s="135" t="s">
        <v>994</v>
      </c>
      <c r="H130" s="136">
        <v>5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165</v>
      </c>
      <c r="BM130" s="143" t="s">
        <v>594</v>
      </c>
    </row>
    <row r="131" spans="2:65" s="1" customFormat="1" ht="16.5" customHeight="1">
      <c r="B131" s="131"/>
      <c r="C131" s="132" t="s">
        <v>399</v>
      </c>
      <c r="D131" s="132" t="s">
        <v>147</v>
      </c>
      <c r="E131" s="133" t="s">
        <v>1780</v>
      </c>
      <c r="F131" s="134" t="s">
        <v>1781</v>
      </c>
      <c r="G131" s="135" t="s">
        <v>994</v>
      </c>
      <c r="H131" s="136">
        <v>2</v>
      </c>
      <c r="I131" s="137"/>
      <c r="J131" s="138">
        <f>ROUND(I131*H131,2)</f>
        <v>0</v>
      </c>
      <c r="K131" s="134" t="s">
        <v>3</v>
      </c>
      <c r="L131" s="32"/>
      <c r="M131" s="139" t="s">
        <v>3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165</v>
      </c>
      <c r="AT131" s="143" t="s">
        <v>147</v>
      </c>
      <c r="AU131" s="143" t="s">
        <v>82</v>
      </c>
      <c r="AY131" s="17" t="s">
        <v>144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80</v>
      </c>
      <c r="BK131" s="144">
        <f>ROUND(I131*H131,2)</f>
        <v>0</v>
      </c>
      <c r="BL131" s="17" t="s">
        <v>165</v>
      </c>
      <c r="BM131" s="143" t="s">
        <v>603</v>
      </c>
    </row>
    <row r="132" spans="2:65" s="1" customFormat="1" ht="16.5" customHeight="1">
      <c r="B132" s="131"/>
      <c r="C132" s="132" t="s">
        <v>405</v>
      </c>
      <c r="D132" s="132" t="s">
        <v>147</v>
      </c>
      <c r="E132" s="133" t="s">
        <v>1782</v>
      </c>
      <c r="F132" s="134" t="s">
        <v>1783</v>
      </c>
      <c r="G132" s="135" t="s">
        <v>994</v>
      </c>
      <c r="H132" s="136">
        <v>10</v>
      </c>
      <c r="I132" s="137"/>
      <c r="J132" s="138">
        <f>ROUND(I132*H132,2)</f>
        <v>0</v>
      </c>
      <c r="K132" s="134" t="s">
        <v>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165</v>
      </c>
      <c r="BM132" s="143" t="s">
        <v>613</v>
      </c>
    </row>
    <row r="133" spans="2:65" s="1" customFormat="1" ht="16.5" customHeight="1">
      <c r="B133" s="131"/>
      <c r="C133" s="132" t="s">
        <v>410</v>
      </c>
      <c r="D133" s="132" t="s">
        <v>147</v>
      </c>
      <c r="E133" s="133" t="s">
        <v>1603</v>
      </c>
      <c r="F133" s="134" t="s">
        <v>1601</v>
      </c>
      <c r="G133" s="135" t="s">
        <v>664</v>
      </c>
      <c r="H133" s="136">
        <v>2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165</v>
      </c>
      <c r="AT133" s="143" t="s">
        <v>147</v>
      </c>
      <c r="AU133" s="143" t="s">
        <v>82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165</v>
      </c>
      <c r="BM133" s="143" t="s">
        <v>621</v>
      </c>
    </row>
    <row r="134" spans="2:65" s="1" customFormat="1" ht="16.5" customHeight="1">
      <c r="B134" s="131"/>
      <c r="C134" s="132" t="s">
        <v>417</v>
      </c>
      <c r="D134" s="132" t="s">
        <v>147</v>
      </c>
      <c r="E134" s="133" t="s">
        <v>1784</v>
      </c>
      <c r="F134" s="134" t="s">
        <v>1609</v>
      </c>
      <c r="G134" s="135" t="s">
        <v>664</v>
      </c>
      <c r="H134" s="136">
        <v>2</v>
      </c>
      <c r="I134" s="137"/>
      <c r="J134" s="138">
        <f>ROUND(I134*H134,2)</f>
        <v>0</v>
      </c>
      <c r="K134" s="134" t="s">
        <v>3</v>
      </c>
      <c r="L134" s="32"/>
      <c r="M134" s="139" t="s">
        <v>3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</v>
      </c>
      <c r="AT134" s="143" t="s">
        <v>147</v>
      </c>
      <c r="AU134" s="143" t="s">
        <v>82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165</v>
      </c>
      <c r="BM134" s="143" t="s">
        <v>629</v>
      </c>
    </row>
    <row r="135" spans="2:65" s="1" customFormat="1" ht="16.5" customHeight="1">
      <c r="B135" s="131"/>
      <c r="C135" s="132" t="s">
        <v>424</v>
      </c>
      <c r="D135" s="132" t="s">
        <v>147</v>
      </c>
      <c r="E135" s="133" t="s">
        <v>1608</v>
      </c>
      <c r="F135" s="134" t="s">
        <v>1678</v>
      </c>
      <c r="G135" s="135" t="s">
        <v>664</v>
      </c>
      <c r="H135" s="136">
        <v>1</v>
      </c>
      <c r="I135" s="137"/>
      <c r="J135" s="138">
        <f>ROUND(I135*H135,2)</f>
        <v>0</v>
      </c>
      <c r="K135" s="134" t="s">
        <v>3</v>
      </c>
      <c r="L135" s="32"/>
      <c r="M135" s="139" t="s">
        <v>3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</v>
      </c>
      <c r="AT135" s="143" t="s">
        <v>147</v>
      </c>
      <c r="AU135" s="143" t="s">
        <v>82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165</v>
      </c>
      <c r="BM135" s="143" t="s">
        <v>637</v>
      </c>
    </row>
    <row r="136" spans="2:65" s="11" customFormat="1" ht="22.9" customHeight="1">
      <c r="B136" s="119"/>
      <c r="D136" s="120" t="s">
        <v>71</v>
      </c>
      <c r="E136" s="129" t="s">
        <v>90</v>
      </c>
      <c r="F136" s="129" t="s">
        <v>1358</v>
      </c>
      <c r="I136" s="122"/>
      <c r="J136" s="130">
        <f>BK136</f>
        <v>0</v>
      </c>
      <c r="L136" s="119"/>
      <c r="M136" s="124"/>
      <c r="P136" s="125">
        <f>SUM(P137:P140)</f>
        <v>0</v>
      </c>
      <c r="R136" s="125">
        <f>SUM(R137:R140)</f>
        <v>0</v>
      </c>
      <c r="T136" s="126">
        <f>SUM(T137:T140)</f>
        <v>0</v>
      </c>
      <c r="AR136" s="120" t="s">
        <v>80</v>
      </c>
      <c r="AT136" s="127" t="s">
        <v>71</v>
      </c>
      <c r="AU136" s="127" t="s">
        <v>80</v>
      </c>
      <c r="AY136" s="120" t="s">
        <v>144</v>
      </c>
      <c r="BK136" s="128">
        <f>SUM(BK137:BK140)</f>
        <v>0</v>
      </c>
    </row>
    <row r="137" spans="2:65" s="1" customFormat="1" ht="16.5" customHeight="1">
      <c r="B137" s="131"/>
      <c r="C137" s="132" t="s">
        <v>430</v>
      </c>
      <c r="D137" s="132" t="s">
        <v>147</v>
      </c>
      <c r="E137" s="133" t="s">
        <v>1785</v>
      </c>
      <c r="F137" s="134" t="s">
        <v>1488</v>
      </c>
      <c r="G137" s="135" t="s">
        <v>664</v>
      </c>
      <c r="H137" s="136">
        <v>1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</v>
      </c>
      <c r="AT137" s="143" t="s">
        <v>147</v>
      </c>
      <c r="AU137" s="143" t="s">
        <v>82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165</v>
      </c>
      <c r="BM137" s="143" t="s">
        <v>647</v>
      </c>
    </row>
    <row r="138" spans="2:65" s="1" customFormat="1" ht="16.5" customHeight="1">
      <c r="B138" s="131"/>
      <c r="C138" s="132" t="s">
        <v>435</v>
      </c>
      <c r="D138" s="132" t="s">
        <v>147</v>
      </c>
      <c r="E138" s="133" t="s">
        <v>1786</v>
      </c>
      <c r="F138" s="134" t="s">
        <v>500</v>
      </c>
      <c r="G138" s="135" t="s">
        <v>664</v>
      </c>
      <c r="H138" s="136">
        <v>1</v>
      </c>
      <c r="I138" s="137"/>
      <c r="J138" s="138">
        <f>ROUND(I138*H138,2)</f>
        <v>0</v>
      </c>
      <c r="K138" s="134" t="s">
        <v>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147</v>
      </c>
      <c r="AU138" s="143" t="s">
        <v>82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165</v>
      </c>
      <c r="BM138" s="143" t="s">
        <v>656</v>
      </c>
    </row>
    <row r="139" spans="2:65" s="1" customFormat="1" ht="16.5" customHeight="1">
      <c r="B139" s="131"/>
      <c r="C139" s="132" t="s">
        <v>441</v>
      </c>
      <c r="D139" s="132" t="s">
        <v>147</v>
      </c>
      <c r="E139" s="133" t="s">
        <v>1787</v>
      </c>
      <c r="F139" s="134" t="s">
        <v>1690</v>
      </c>
      <c r="G139" s="135" t="s">
        <v>664</v>
      </c>
      <c r="H139" s="136">
        <v>1</v>
      </c>
      <c r="I139" s="137"/>
      <c r="J139" s="138">
        <f>ROUND(I139*H139,2)</f>
        <v>0</v>
      </c>
      <c r="K139" s="134" t="s">
        <v>3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147</v>
      </c>
      <c r="AU139" s="143" t="s">
        <v>82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165</v>
      </c>
      <c r="BM139" s="143" t="s">
        <v>662</v>
      </c>
    </row>
    <row r="140" spans="2:65" s="1" customFormat="1" ht="16.5" customHeight="1">
      <c r="B140" s="131"/>
      <c r="C140" s="132" t="s">
        <v>447</v>
      </c>
      <c r="D140" s="132" t="s">
        <v>147</v>
      </c>
      <c r="E140" s="133" t="s">
        <v>1788</v>
      </c>
      <c r="F140" s="134" t="s">
        <v>1694</v>
      </c>
      <c r="G140" s="135" t="s">
        <v>664</v>
      </c>
      <c r="H140" s="136">
        <v>1</v>
      </c>
      <c r="I140" s="137"/>
      <c r="J140" s="138">
        <f>ROUND(I140*H140,2)</f>
        <v>0</v>
      </c>
      <c r="K140" s="134" t="s">
        <v>3</v>
      </c>
      <c r="L140" s="32"/>
      <c r="M140" s="190" t="s">
        <v>3</v>
      </c>
      <c r="N140" s="191" t="s">
        <v>43</v>
      </c>
      <c r="O140" s="152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43" t="s">
        <v>165</v>
      </c>
      <c r="AT140" s="143" t="s">
        <v>147</v>
      </c>
      <c r="AU140" s="143" t="s">
        <v>82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165</v>
      </c>
      <c r="BM140" s="143" t="s">
        <v>671</v>
      </c>
    </row>
    <row r="141" spans="2:65" s="1" customFormat="1" ht="6.95" customHeight="1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32"/>
    </row>
  </sheetData>
  <autoFilter ref="C87:K140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 Černá Pole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189</v>
      </c>
      <c r="F9" s="287"/>
      <c r="G9" s="287"/>
      <c r="H9" s="287"/>
      <c r="L9" s="32"/>
    </row>
    <row r="10" spans="2:46" s="1" customFormat="1" ht="12" customHeight="1">
      <c r="B10" s="32"/>
      <c r="D10" s="27" t="s">
        <v>190</v>
      </c>
      <c r="L10" s="32"/>
    </row>
    <row r="11" spans="2:46" s="1" customFormat="1" ht="16.5" customHeight="1">
      <c r="B11" s="32"/>
      <c r="E11" s="248" t="s">
        <v>1789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ROUND((SUM(BE88:BE145)),  2)</f>
        <v>0</v>
      </c>
      <c r="I35" s="93">
        <v>0.21</v>
      </c>
      <c r="J35" s="83">
        <f>ROUND(((SUM(BE88:BE145))*I35),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ROUND((SUM(BF88:BF145)),  2)</f>
        <v>0</v>
      </c>
      <c r="I36" s="93">
        <v>0.12</v>
      </c>
      <c r="J36" s="83">
        <f>ROUND(((SUM(BF88:BF145))*I36),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ROUND((SUM(BG88:BG145)),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ROUND((SUM(BH88:BH145)),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ROUND((SUM(BI88:BI145)),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 Černá Pole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189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190</v>
      </c>
      <c r="L53" s="32"/>
    </row>
    <row r="54" spans="2:47" s="1" customFormat="1" ht="16.5" customHeight="1">
      <c r="B54" s="32"/>
      <c r="E54" s="248" t="str">
        <f>E11</f>
        <v>D7 - Slaboproud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Černá pole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1790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1791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1792</v>
      </c>
      <c r="E66" s="109"/>
      <c r="F66" s="109"/>
      <c r="G66" s="109"/>
      <c r="H66" s="109"/>
      <c r="I66" s="109"/>
      <c r="J66" s="110">
        <f>J140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 Černá Pole</v>
      </c>
      <c r="F76" s="286"/>
      <c r="G76" s="286"/>
      <c r="H76" s="286"/>
      <c r="L76" s="32"/>
    </row>
    <row r="77" spans="2:12" ht="12" customHeight="1">
      <c r="B77" s="20"/>
      <c r="C77" s="27" t="s">
        <v>116</v>
      </c>
      <c r="L77" s="20"/>
    </row>
    <row r="78" spans="2:12" s="1" customFormat="1" ht="16.5" customHeight="1">
      <c r="B78" s="32"/>
      <c r="E78" s="285" t="s">
        <v>189</v>
      </c>
      <c r="F78" s="287"/>
      <c r="G78" s="287"/>
      <c r="H78" s="287"/>
      <c r="L78" s="32"/>
    </row>
    <row r="79" spans="2:12" s="1" customFormat="1" ht="12" customHeight="1">
      <c r="B79" s="32"/>
      <c r="C79" s="27" t="s">
        <v>190</v>
      </c>
      <c r="L79" s="32"/>
    </row>
    <row r="80" spans="2:12" s="1" customFormat="1" ht="16.5" customHeight="1">
      <c r="B80" s="32"/>
      <c r="E80" s="248" t="str">
        <f>E11</f>
        <v>D7 - Slaboproud</v>
      </c>
      <c r="F80" s="287"/>
      <c r="G80" s="287"/>
      <c r="H80" s="28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22</v>
      </c>
      <c r="F82" s="25" t="str">
        <f>F14</f>
        <v>FN Brno- Černá pole</v>
      </c>
      <c r="I82" s="27" t="s">
        <v>24</v>
      </c>
      <c r="J82" s="49" t="str">
        <f>IF(J14="","",J14)</f>
        <v>31. 7. 2025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26</v>
      </c>
      <c r="F84" s="25" t="str">
        <f>E17</f>
        <v>FN Brmo</v>
      </c>
      <c r="I84" s="27" t="s">
        <v>32</v>
      </c>
      <c r="J84" s="30" t="str">
        <f>E23</f>
        <v>Techniserv, spol. s r.o.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35</v>
      </c>
      <c r="J85" s="30" t="str">
        <f>E26</f>
        <v>Techniserv, spol. s 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130</v>
      </c>
      <c r="D87" s="113" t="s">
        <v>57</v>
      </c>
      <c r="E87" s="113" t="s">
        <v>53</v>
      </c>
      <c r="F87" s="113" t="s">
        <v>54</v>
      </c>
      <c r="G87" s="113" t="s">
        <v>131</v>
      </c>
      <c r="H87" s="113" t="s">
        <v>132</v>
      </c>
      <c r="I87" s="113" t="s">
        <v>133</v>
      </c>
      <c r="J87" s="113" t="s">
        <v>120</v>
      </c>
      <c r="K87" s="114" t="s">
        <v>134</v>
      </c>
      <c r="L87" s="111"/>
      <c r="M87" s="56" t="s">
        <v>3</v>
      </c>
      <c r="N87" s="57" t="s">
        <v>42</v>
      </c>
      <c r="O87" s="57" t="s">
        <v>135</v>
      </c>
      <c r="P87" s="57" t="s">
        <v>136</v>
      </c>
      <c r="Q87" s="57" t="s">
        <v>137</v>
      </c>
      <c r="R87" s="57" t="s">
        <v>138</v>
      </c>
      <c r="S87" s="57" t="s">
        <v>139</v>
      </c>
      <c r="T87" s="58" t="s">
        <v>140</v>
      </c>
    </row>
    <row r="88" spans="2:65" s="1" customFormat="1" ht="22.9" customHeight="1">
      <c r="B88" s="32"/>
      <c r="C88" s="61" t="s">
        <v>141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121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100</v>
      </c>
      <c r="F89" s="121" t="s">
        <v>100</v>
      </c>
      <c r="I89" s="122"/>
      <c r="J89" s="123">
        <f>BK89</f>
        <v>0</v>
      </c>
      <c r="L89" s="119"/>
      <c r="M89" s="124"/>
      <c r="P89" s="125">
        <f>P90+P140</f>
        <v>0</v>
      </c>
      <c r="R89" s="125">
        <f>R90+R140</f>
        <v>0</v>
      </c>
      <c r="T89" s="126">
        <f>T90+T140</f>
        <v>0</v>
      </c>
      <c r="AR89" s="120" t="s">
        <v>80</v>
      </c>
      <c r="AT89" s="127" t="s">
        <v>71</v>
      </c>
      <c r="AU89" s="127" t="s">
        <v>72</v>
      </c>
      <c r="AY89" s="120" t="s">
        <v>144</v>
      </c>
      <c r="BK89" s="128">
        <f>BK90+BK140</f>
        <v>0</v>
      </c>
    </row>
    <row r="90" spans="2:65" s="11" customFormat="1" ht="22.9" customHeight="1">
      <c r="B90" s="119"/>
      <c r="D90" s="120" t="s">
        <v>71</v>
      </c>
      <c r="E90" s="129" t="s">
        <v>86</v>
      </c>
      <c r="F90" s="129" t="s">
        <v>1793</v>
      </c>
      <c r="I90" s="122"/>
      <c r="J90" s="130">
        <f>BK90</f>
        <v>0</v>
      </c>
      <c r="L90" s="119"/>
      <c r="M90" s="124"/>
      <c r="P90" s="125">
        <f>SUM(P91:P139)</f>
        <v>0</v>
      </c>
      <c r="R90" s="125">
        <f>SUM(R91:R139)</f>
        <v>0</v>
      </c>
      <c r="T90" s="126">
        <f>SUM(T91:T139)</f>
        <v>0</v>
      </c>
      <c r="AR90" s="120" t="s">
        <v>80</v>
      </c>
      <c r="AT90" s="127" t="s">
        <v>71</v>
      </c>
      <c r="AU90" s="127" t="s">
        <v>80</v>
      </c>
      <c r="AY90" s="120" t="s">
        <v>144</v>
      </c>
      <c r="BK90" s="128">
        <f>SUM(BK91:BK139)</f>
        <v>0</v>
      </c>
    </row>
    <row r="91" spans="2:65" s="1" customFormat="1" ht="62.65" customHeight="1">
      <c r="B91" s="131"/>
      <c r="C91" s="132" t="s">
        <v>80</v>
      </c>
      <c r="D91" s="132" t="s">
        <v>147</v>
      </c>
      <c r="E91" s="133" t="s">
        <v>1794</v>
      </c>
      <c r="F91" s="134" t="s">
        <v>1795</v>
      </c>
      <c r="G91" s="135" t="s">
        <v>664</v>
      </c>
      <c r="H91" s="136">
        <v>1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165</v>
      </c>
      <c r="AT91" s="143" t="s">
        <v>147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165</v>
      </c>
      <c r="BM91" s="143" t="s">
        <v>82</v>
      </c>
    </row>
    <row r="92" spans="2:65" s="1" customFormat="1">
      <c r="B92" s="32"/>
      <c r="D92" s="149" t="s">
        <v>187</v>
      </c>
      <c r="F92" s="150" t="s">
        <v>1519</v>
      </c>
      <c r="I92" s="147"/>
      <c r="L92" s="32"/>
      <c r="M92" s="148"/>
      <c r="T92" s="53"/>
      <c r="AT92" s="17" t="s">
        <v>187</v>
      </c>
      <c r="AU92" s="17" t="s">
        <v>82</v>
      </c>
    </row>
    <row r="93" spans="2:65" s="1" customFormat="1" ht="24.2" customHeight="1">
      <c r="B93" s="131"/>
      <c r="C93" s="132" t="s">
        <v>82</v>
      </c>
      <c r="D93" s="132" t="s">
        <v>147</v>
      </c>
      <c r="E93" s="133" t="s">
        <v>1796</v>
      </c>
      <c r="F93" s="134" t="s">
        <v>1797</v>
      </c>
      <c r="G93" s="135" t="s">
        <v>664</v>
      </c>
      <c r="H93" s="136">
        <v>4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165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165</v>
      </c>
      <c r="BM93" s="143" t="s">
        <v>165</v>
      </c>
    </row>
    <row r="94" spans="2:65" s="1" customFormat="1">
      <c r="B94" s="32"/>
      <c r="D94" s="149" t="s">
        <v>187</v>
      </c>
      <c r="F94" s="150" t="s">
        <v>1551</v>
      </c>
      <c r="I94" s="147"/>
      <c r="L94" s="32"/>
      <c r="M94" s="148"/>
      <c r="T94" s="53"/>
      <c r="AT94" s="17" t="s">
        <v>187</v>
      </c>
      <c r="AU94" s="17" t="s">
        <v>82</v>
      </c>
    </row>
    <row r="95" spans="2:65" s="1" customFormat="1" ht="21.75" customHeight="1">
      <c r="B95" s="131"/>
      <c r="C95" s="132" t="s">
        <v>95</v>
      </c>
      <c r="D95" s="132" t="s">
        <v>147</v>
      </c>
      <c r="E95" s="133" t="s">
        <v>1798</v>
      </c>
      <c r="F95" s="134" t="s">
        <v>1799</v>
      </c>
      <c r="G95" s="135" t="s">
        <v>664</v>
      </c>
      <c r="H95" s="136">
        <v>4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165</v>
      </c>
      <c r="BM95" s="143" t="s">
        <v>176</v>
      </c>
    </row>
    <row r="96" spans="2:65" s="1" customFormat="1">
      <c r="B96" s="32"/>
      <c r="D96" s="149" t="s">
        <v>187</v>
      </c>
      <c r="F96" s="150" t="s">
        <v>1800</v>
      </c>
      <c r="I96" s="147"/>
      <c r="L96" s="32"/>
      <c r="M96" s="148"/>
      <c r="T96" s="53"/>
      <c r="AT96" s="17" t="s">
        <v>187</v>
      </c>
      <c r="AU96" s="17" t="s">
        <v>82</v>
      </c>
    </row>
    <row r="97" spans="2:65" s="1" customFormat="1" ht="33" customHeight="1">
      <c r="B97" s="131"/>
      <c r="C97" s="132" t="s">
        <v>165</v>
      </c>
      <c r="D97" s="132" t="s">
        <v>147</v>
      </c>
      <c r="E97" s="133" t="s">
        <v>1801</v>
      </c>
      <c r="F97" s="134" t="s">
        <v>1802</v>
      </c>
      <c r="G97" s="135" t="s">
        <v>327</v>
      </c>
      <c r="H97" s="136">
        <v>155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165</v>
      </c>
      <c r="BM97" s="143" t="s">
        <v>253</v>
      </c>
    </row>
    <row r="98" spans="2:65" s="1" customFormat="1">
      <c r="B98" s="32"/>
      <c r="D98" s="149" t="s">
        <v>187</v>
      </c>
      <c r="F98" s="150" t="s">
        <v>1803</v>
      </c>
      <c r="I98" s="147"/>
      <c r="L98" s="32"/>
      <c r="M98" s="148"/>
      <c r="T98" s="53"/>
      <c r="AT98" s="17" t="s">
        <v>187</v>
      </c>
      <c r="AU98" s="17" t="s">
        <v>82</v>
      </c>
    </row>
    <row r="99" spans="2:65" s="1" customFormat="1" ht="24.2" customHeight="1">
      <c r="B99" s="131"/>
      <c r="C99" s="132" t="s">
        <v>143</v>
      </c>
      <c r="D99" s="132" t="s">
        <v>147</v>
      </c>
      <c r="E99" s="133" t="s">
        <v>1804</v>
      </c>
      <c r="F99" s="134" t="s">
        <v>1805</v>
      </c>
      <c r="G99" s="135" t="s">
        <v>327</v>
      </c>
      <c r="H99" s="136">
        <v>46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165</v>
      </c>
      <c r="BM99" s="143" t="s">
        <v>268</v>
      </c>
    </row>
    <row r="100" spans="2:65" s="1" customFormat="1">
      <c r="B100" s="32"/>
      <c r="D100" s="149" t="s">
        <v>187</v>
      </c>
      <c r="F100" s="150" t="s">
        <v>1806</v>
      </c>
      <c r="I100" s="147"/>
      <c r="L100" s="32"/>
      <c r="M100" s="148"/>
      <c r="T100" s="53"/>
      <c r="AT100" s="17" t="s">
        <v>187</v>
      </c>
      <c r="AU100" s="17" t="s">
        <v>82</v>
      </c>
    </row>
    <row r="101" spans="2:65" s="1" customFormat="1" ht="24.2" customHeight="1">
      <c r="B101" s="131"/>
      <c r="C101" s="132" t="s">
        <v>176</v>
      </c>
      <c r="D101" s="132" t="s">
        <v>147</v>
      </c>
      <c r="E101" s="133" t="s">
        <v>1807</v>
      </c>
      <c r="F101" s="134" t="s">
        <v>1808</v>
      </c>
      <c r="G101" s="135" t="s">
        <v>327</v>
      </c>
      <c r="H101" s="136">
        <v>49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147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165</v>
      </c>
      <c r="BM101" s="143" t="s">
        <v>9</v>
      </c>
    </row>
    <row r="102" spans="2:65" s="1" customFormat="1">
      <c r="B102" s="32"/>
      <c r="D102" s="149" t="s">
        <v>187</v>
      </c>
      <c r="F102" s="150" t="s">
        <v>1809</v>
      </c>
      <c r="I102" s="147"/>
      <c r="L102" s="32"/>
      <c r="M102" s="148"/>
      <c r="T102" s="53"/>
      <c r="AT102" s="17" t="s">
        <v>187</v>
      </c>
      <c r="AU102" s="17" t="s">
        <v>82</v>
      </c>
    </row>
    <row r="103" spans="2:65" s="1" customFormat="1" ht="16.5" customHeight="1">
      <c r="B103" s="131"/>
      <c r="C103" s="132" t="s">
        <v>180</v>
      </c>
      <c r="D103" s="132" t="s">
        <v>147</v>
      </c>
      <c r="E103" s="133" t="s">
        <v>1810</v>
      </c>
      <c r="F103" s="134" t="s">
        <v>1811</v>
      </c>
      <c r="G103" s="135" t="s">
        <v>664</v>
      </c>
      <c r="H103" s="136">
        <v>2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147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165</v>
      </c>
      <c r="BM103" s="143" t="s">
        <v>290</v>
      </c>
    </row>
    <row r="104" spans="2:65" s="1" customFormat="1" ht="16.5" customHeight="1">
      <c r="B104" s="131"/>
      <c r="C104" s="132" t="s">
        <v>253</v>
      </c>
      <c r="D104" s="132" t="s">
        <v>147</v>
      </c>
      <c r="E104" s="133" t="s">
        <v>1812</v>
      </c>
      <c r="F104" s="134" t="s">
        <v>1813</v>
      </c>
      <c r="G104" s="135" t="s">
        <v>664</v>
      </c>
      <c r="H104" s="136">
        <v>2</v>
      </c>
      <c r="I104" s="137"/>
      <c r="J104" s="138">
        <f>ROUND(I104*H104,2)</f>
        <v>0</v>
      </c>
      <c r="K104" s="134" t="s">
        <v>3</v>
      </c>
      <c r="L104" s="32"/>
      <c r="M104" s="139" t="s">
        <v>3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</v>
      </c>
      <c r="AT104" s="143" t="s">
        <v>147</v>
      </c>
      <c r="AU104" s="143" t="s">
        <v>82</v>
      </c>
      <c r="AY104" s="17" t="s">
        <v>144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80</v>
      </c>
      <c r="BK104" s="144">
        <f>ROUND(I104*H104,2)</f>
        <v>0</v>
      </c>
      <c r="BL104" s="17" t="s">
        <v>165</v>
      </c>
      <c r="BM104" s="143" t="s">
        <v>302</v>
      </c>
    </row>
    <row r="105" spans="2:65" s="1" customFormat="1" ht="16.5" customHeight="1">
      <c r="B105" s="131"/>
      <c r="C105" s="132" t="s">
        <v>260</v>
      </c>
      <c r="D105" s="132" t="s">
        <v>147</v>
      </c>
      <c r="E105" s="133" t="s">
        <v>1814</v>
      </c>
      <c r="F105" s="134" t="s">
        <v>1815</v>
      </c>
      <c r="G105" s="135" t="s">
        <v>664</v>
      </c>
      <c r="H105" s="136">
        <v>2</v>
      </c>
      <c r="I105" s="137"/>
      <c r="J105" s="138">
        <f>ROUND(I105*H105,2)</f>
        <v>0</v>
      </c>
      <c r="K105" s="134" t="s">
        <v>3</v>
      </c>
      <c r="L105" s="32"/>
      <c r="M105" s="139" t="s">
        <v>3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147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165</v>
      </c>
      <c r="BM105" s="143" t="s">
        <v>314</v>
      </c>
    </row>
    <row r="106" spans="2:65" s="1" customFormat="1" ht="49.15" customHeight="1">
      <c r="B106" s="131"/>
      <c r="C106" s="132" t="s">
        <v>268</v>
      </c>
      <c r="D106" s="132" t="s">
        <v>147</v>
      </c>
      <c r="E106" s="133" t="s">
        <v>1816</v>
      </c>
      <c r="F106" s="134" t="s">
        <v>1817</v>
      </c>
      <c r="G106" s="135" t="s">
        <v>664</v>
      </c>
      <c r="H106" s="136">
        <v>1</v>
      </c>
      <c r="I106" s="137"/>
      <c r="J106" s="138">
        <f>ROUND(I106*H106,2)</f>
        <v>0</v>
      </c>
      <c r="K106" s="134" t="s">
        <v>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147</v>
      </c>
      <c r="AU106" s="143" t="s">
        <v>82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165</v>
      </c>
      <c r="BM106" s="143" t="s">
        <v>324</v>
      </c>
    </row>
    <row r="107" spans="2:65" s="1" customFormat="1">
      <c r="B107" s="32"/>
      <c r="D107" s="149" t="s">
        <v>187</v>
      </c>
      <c r="F107" s="150" t="s">
        <v>1502</v>
      </c>
      <c r="I107" s="147"/>
      <c r="L107" s="32"/>
      <c r="M107" s="148"/>
      <c r="T107" s="53"/>
      <c r="AT107" s="17" t="s">
        <v>187</v>
      </c>
      <c r="AU107" s="17" t="s">
        <v>82</v>
      </c>
    </row>
    <row r="108" spans="2:65" s="1" customFormat="1" ht="16.5" customHeight="1">
      <c r="B108" s="131"/>
      <c r="C108" s="132" t="s">
        <v>274</v>
      </c>
      <c r="D108" s="132" t="s">
        <v>147</v>
      </c>
      <c r="E108" s="133" t="s">
        <v>1818</v>
      </c>
      <c r="F108" s="134" t="s">
        <v>1819</v>
      </c>
      <c r="G108" s="135" t="s">
        <v>664</v>
      </c>
      <c r="H108" s="136">
        <v>24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147</v>
      </c>
      <c r="AU108" s="143" t="s">
        <v>82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165</v>
      </c>
      <c r="BM108" s="143" t="s">
        <v>336</v>
      </c>
    </row>
    <row r="109" spans="2:65" s="1" customFormat="1">
      <c r="B109" s="32"/>
      <c r="D109" s="149" t="s">
        <v>187</v>
      </c>
      <c r="F109" s="150" t="s">
        <v>1502</v>
      </c>
      <c r="I109" s="147"/>
      <c r="L109" s="32"/>
      <c r="M109" s="148"/>
      <c r="T109" s="53"/>
      <c r="AT109" s="17" t="s">
        <v>187</v>
      </c>
      <c r="AU109" s="17" t="s">
        <v>82</v>
      </c>
    </row>
    <row r="110" spans="2:65" s="1" customFormat="1" ht="24.2" customHeight="1">
      <c r="B110" s="131"/>
      <c r="C110" s="132" t="s">
        <v>9</v>
      </c>
      <c r="D110" s="132" t="s">
        <v>147</v>
      </c>
      <c r="E110" s="133" t="s">
        <v>1820</v>
      </c>
      <c r="F110" s="134" t="s">
        <v>1821</v>
      </c>
      <c r="G110" s="135" t="s">
        <v>664</v>
      </c>
      <c r="H110" s="136">
        <v>1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147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165</v>
      </c>
      <c r="BM110" s="143" t="s">
        <v>347</v>
      </c>
    </row>
    <row r="111" spans="2:65" s="1" customFormat="1" ht="24.2" customHeight="1">
      <c r="B111" s="131"/>
      <c r="C111" s="132" t="s">
        <v>285</v>
      </c>
      <c r="D111" s="132" t="s">
        <v>147</v>
      </c>
      <c r="E111" s="133" t="s">
        <v>1822</v>
      </c>
      <c r="F111" s="134" t="s">
        <v>1823</v>
      </c>
      <c r="G111" s="135" t="s">
        <v>664</v>
      </c>
      <c r="H111" s="136">
        <v>1</v>
      </c>
      <c r="I111" s="137"/>
      <c r="J111" s="138">
        <f>ROUND(I111*H111,2)</f>
        <v>0</v>
      </c>
      <c r="K111" s="134" t="s">
        <v>3</v>
      </c>
      <c r="L111" s="32"/>
      <c r="M111" s="139" t="s">
        <v>3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147</v>
      </c>
      <c r="AU111" s="143" t="s">
        <v>82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165</v>
      </c>
      <c r="BM111" s="143" t="s">
        <v>355</v>
      </c>
    </row>
    <row r="112" spans="2:65" s="1" customFormat="1" ht="44.25" customHeight="1">
      <c r="B112" s="131"/>
      <c r="C112" s="132" t="s">
        <v>290</v>
      </c>
      <c r="D112" s="132" t="s">
        <v>147</v>
      </c>
      <c r="E112" s="133" t="s">
        <v>1824</v>
      </c>
      <c r="F112" s="134" t="s">
        <v>1825</v>
      </c>
      <c r="G112" s="135" t="s">
        <v>664</v>
      </c>
      <c r="H112" s="136">
        <v>4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165</v>
      </c>
      <c r="BM112" s="143" t="s">
        <v>365</v>
      </c>
    </row>
    <row r="113" spans="2:65" s="1" customFormat="1">
      <c r="B113" s="32"/>
      <c r="D113" s="149" t="s">
        <v>187</v>
      </c>
      <c r="F113" s="150" t="s">
        <v>1519</v>
      </c>
      <c r="I113" s="147"/>
      <c r="L113" s="32"/>
      <c r="M113" s="148"/>
      <c r="T113" s="53"/>
      <c r="AT113" s="17" t="s">
        <v>187</v>
      </c>
      <c r="AU113" s="17" t="s">
        <v>82</v>
      </c>
    </row>
    <row r="114" spans="2:65" s="1" customFormat="1" ht="44.25" customHeight="1">
      <c r="B114" s="131"/>
      <c r="C114" s="132" t="s">
        <v>296</v>
      </c>
      <c r="D114" s="132" t="s">
        <v>147</v>
      </c>
      <c r="E114" s="133" t="s">
        <v>1826</v>
      </c>
      <c r="F114" s="134" t="s">
        <v>1827</v>
      </c>
      <c r="G114" s="135" t="s">
        <v>664</v>
      </c>
      <c r="H114" s="136">
        <v>4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147</v>
      </c>
      <c r="AU114" s="143" t="s">
        <v>82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165</v>
      </c>
      <c r="BM114" s="143" t="s">
        <v>376</v>
      </c>
    </row>
    <row r="115" spans="2:65" s="1" customFormat="1">
      <c r="B115" s="32"/>
      <c r="D115" s="149" t="s">
        <v>187</v>
      </c>
      <c r="F115" s="150" t="s">
        <v>1505</v>
      </c>
      <c r="I115" s="147"/>
      <c r="L115" s="32"/>
      <c r="M115" s="148"/>
      <c r="T115" s="53"/>
      <c r="AT115" s="17" t="s">
        <v>187</v>
      </c>
      <c r="AU115" s="17" t="s">
        <v>82</v>
      </c>
    </row>
    <row r="116" spans="2:65" s="1" customFormat="1" ht="24.2" customHeight="1">
      <c r="B116" s="131"/>
      <c r="C116" s="132" t="s">
        <v>302</v>
      </c>
      <c r="D116" s="132" t="s">
        <v>147</v>
      </c>
      <c r="E116" s="133" t="s">
        <v>1828</v>
      </c>
      <c r="F116" s="134" t="s">
        <v>1829</v>
      </c>
      <c r="G116" s="135" t="s">
        <v>664</v>
      </c>
      <c r="H116" s="136">
        <v>1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165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165</v>
      </c>
      <c r="BM116" s="143" t="s">
        <v>388</v>
      </c>
    </row>
    <row r="117" spans="2:65" s="1" customFormat="1">
      <c r="B117" s="32"/>
      <c r="D117" s="149" t="s">
        <v>187</v>
      </c>
      <c r="F117" s="150" t="s">
        <v>1830</v>
      </c>
      <c r="I117" s="147"/>
      <c r="L117" s="32"/>
      <c r="M117" s="148"/>
      <c r="T117" s="53"/>
      <c r="AT117" s="17" t="s">
        <v>187</v>
      </c>
      <c r="AU117" s="17" t="s">
        <v>82</v>
      </c>
    </row>
    <row r="118" spans="2:65" s="1" customFormat="1" ht="37.9" customHeight="1">
      <c r="B118" s="131"/>
      <c r="C118" s="132" t="s">
        <v>308</v>
      </c>
      <c r="D118" s="132" t="s">
        <v>147</v>
      </c>
      <c r="E118" s="133" t="s">
        <v>1831</v>
      </c>
      <c r="F118" s="134" t="s">
        <v>1832</v>
      </c>
      <c r="G118" s="135" t="s">
        <v>1833</v>
      </c>
      <c r="H118" s="136">
        <v>32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165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165</v>
      </c>
      <c r="BM118" s="143" t="s">
        <v>399</v>
      </c>
    </row>
    <row r="119" spans="2:65" s="1" customFormat="1">
      <c r="B119" s="32"/>
      <c r="D119" s="149" t="s">
        <v>187</v>
      </c>
      <c r="F119" s="150" t="s">
        <v>1834</v>
      </c>
      <c r="I119" s="147"/>
      <c r="L119" s="32"/>
      <c r="M119" s="148"/>
      <c r="T119" s="53"/>
      <c r="AT119" s="17" t="s">
        <v>187</v>
      </c>
      <c r="AU119" s="17" t="s">
        <v>82</v>
      </c>
    </row>
    <row r="120" spans="2:65" s="1" customFormat="1" ht="37.9" customHeight="1">
      <c r="B120" s="131"/>
      <c r="C120" s="132" t="s">
        <v>314</v>
      </c>
      <c r="D120" s="132" t="s">
        <v>147</v>
      </c>
      <c r="E120" s="133" t="s">
        <v>1835</v>
      </c>
      <c r="F120" s="134" t="s">
        <v>1836</v>
      </c>
      <c r="G120" s="135" t="s">
        <v>664</v>
      </c>
      <c r="H120" s="136">
        <v>2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165</v>
      </c>
      <c r="BM120" s="143" t="s">
        <v>410</v>
      </c>
    </row>
    <row r="121" spans="2:65" s="1" customFormat="1" ht="44.25" customHeight="1">
      <c r="B121" s="131"/>
      <c r="C121" s="132" t="s">
        <v>319</v>
      </c>
      <c r="D121" s="132" t="s">
        <v>147</v>
      </c>
      <c r="E121" s="133" t="s">
        <v>1837</v>
      </c>
      <c r="F121" s="134" t="s">
        <v>1838</v>
      </c>
      <c r="G121" s="135" t="s">
        <v>150</v>
      </c>
      <c r="H121" s="136">
        <v>1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165</v>
      </c>
      <c r="BM121" s="143" t="s">
        <v>424</v>
      </c>
    </row>
    <row r="122" spans="2:65" s="1" customFormat="1">
      <c r="B122" s="32"/>
      <c r="D122" s="149" t="s">
        <v>187</v>
      </c>
      <c r="F122" s="150" t="s">
        <v>1683</v>
      </c>
      <c r="I122" s="147"/>
      <c r="L122" s="32"/>
      <c r="M122" s="148"/>
      <c r="T122" s="53"/>
      <c r="AT122" s="17" t="s">
        <v>187</v>
      </c>
      <c r="AU122" s="17" t="s">
        <v>82</v>
      </c>
    </row>
    <row r="123" spans="2:65" s="1" customFormat="1" ht="37.9" customHeight="1">
      <c r="B123" s="131"/>
      <c r="C123" s="132" t="s">
        <v>324</v>
      </c>
      <c r="D123" s="132" t="s">
        <v>147</v>
      </c>
      <c r="E123" s="133" t="s">
        <v>1839</v>
      </c>
      <c r="F123" s="134" t="s">
        <v>1840</v>
      </c>
      <c r="G123" s="135" t="s">
        <v>1833</v>
      </c>
      <c r="H123" s="136">
        <v>8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147</v>
      </c>
      <c r="AU123" s="143" t="s">
        <v>82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165</v>
      </c>
      <c r="BM123" s="143" t="s">
        <v>435</v>
      </c>
    </row>
    <row r="124" spans="2:65" s="1" customFormat="1">
      <c r="B124" s="32"/>
      <c r="D124" s="149" t="s">
        <v>187</v>
      </c>
      <c r="F124" s="150" t="s">
        <v>1841</v>
      </c>
      <c r="I124" s="147"/>
      <c r="L124" s="32"/>
      <c r="M124" s="148"/>
      <c r="T124" s="53"/>
      <c r="AT124" s="17" t="s">
        <v>187</v>
      </c>
      <c r="AU124" s="17" t="s">
        <v>82</v>
      </c>
    </row>
    <row r="125" spans="2:65" s="1" customFormat="1" ht="24.2" customHeight="1">
      <c r="B125" s="131"/>
      <c r="C125" s="132" t="s">
        <v>8</v>
      </c>
      <c r="D125" s="132" t="s">
        <v>147</v>
      </c>
      <c r="E125" s="133" t="s">
        <v>1842</v>
      </c>
      <c r="F125" s="134" t="s">
        <v>1843</v>
      </c>
      <c r="G125" s="135" t="s">
        <v>327</v>
      </c>
      <c r="H125" s="136">
        <v>45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165</v>
      </c>
      <c r="BM125" s="143" t="s">
        <v>447</v>
      </c>
    </row>
    <row r="126" spans="2:65" s="1" customFormat="1">
      <c r="B126" s="32"/>
      <c r="D126" s="149" t="s">
        <v>187</v>
      </c>
      <c r="F126" s="150" t="s">
        <v>1844</v>
      </c>
      <c r="I126" s="147"/>
      <c r="L126" s="32"/>
      <c r="M126" s="148"/>
      <c r="T126" s="53"/>
      <c r="AT126" s="17" t="s">
        <v>187</v>
      </c>
      <c r="AU126" s="17" t="s">
        <v>82</v>
      </c>
    </row>
    <row r="127" spans="2:65" s="1" customFormat="1" ht="24.2" customHeight="1">
      <c r="B127" s="131"/>
      <c r="C127" s="132" t="s">
        <v>336</v>
      </c>
      <c r="D127" s="132" t="s">
        <v>147</v>
      </c>
      <c r="E127" s="133" t="s">
        <v>1845</v>
      </c>
      <c r="F127" s="134" t="s">
        <v>1846</v>
      </c>
      <c r="G127" s="135" t="s">
        <v>327</v>
      </c>
      <c r="H127" s="136">
        <v>25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165</v>
      </c>
      <c r="BM127" s="143" t="s">
        <v>459</v>
      </c>
    </row>
    <row r="128" spans="2:65" s="1" customFormat="1">
      <c r="B128" s="32"/>
      <c r="D128" s="149" t="s">
        <v>187</v>
      </c>
      <c r="F128" s="150" t="s">
        <v>1844</v>
      </c>
      <c r="I128" s="147"/>
      <c r="L128" s="32"/>
      <c r="M128" s="148"/>
      <c r="T128" s="53"/>
      <c r="AT128" s="17" t="s">
        <v>187</v>
      </c>
      <c r="AU128" s="17" t="s">
        <v>82</v>
      </c>
    </row>
    <row r="129" spans="2:65" s="1" customFormat="1" ht="16.5" customHeight="1">
      <c r="B129" s="131"/>
      <c r="C129" s="132" t="s">
        <v>340</v>
      </c>
      <c r="D129" s="132" t="s">
        <v>147</v>
      </c>
      <c r="E129" s="133" t="s">
        <v>1597</v>
      </c>
      <c r="F129" s="134" t="s">
        <v>1598</v>
      </c>
      <c r="G129" s="135" t="s">
        <v>664</v>
      </c>
      <c r="H129" s="136">
        <v>1</v>
      </c>
      <c r="I129" s="137"/>
      <c r="J129" s="138">
        <f>ROUND(I129*H129,2)</f>
        <v>0</v>
      </c>
      <c r="K129" s="134" t="s">
        <v>3</v>
      </c>
      <c r="L129" s="32"/>
      <c r="M129" s="139" t="s">
        <v>3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147</v>
      </c>
      <c r="AU129" s="143" t="s">
        <v>82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165</v>
      </c>
      <c r="BM129" s="143" t="s">
        <v>472</v>
      </c>
    </row>
    <row r="130" spans="2:65" s="1" customFormat="1">
      <c r="B130" s="32"/>
      <c r="D130" s="149" t="s">
        <v>187</v>
      </c>
      <c r="F130" s="150" t="s">
        <v>1683</v>
      </c>
      <c r="I130" s="147"/>
      <c r="L130" s="32"/>
      <c r="M130" s="148"/>
      <c r="T130" s="53"/>
      <c r="AT130" s="17" t="s">
        <v>187</v>
      </c>
      <c r="AU130" s="17" t="s">
        <v>82</v>
      </c>
    </row>
    <row r="131" spans="2:65" s="1" customFormat="1" ht="16.5" customHeight="1">
      <c r="B131" s="131"/>
      <c r="C131" s="132" t="s">
        <v>347</v>
      </c>
      <c r="D131" s="132" t="s">
        <v>147</v>
      </c>
      <c r="E131" s="133" t="s">
        <v>1600</v>
      </c>
      <c r="F131" s="134" t="s">
        <v>1601</v>
      </c>
      <c r="G131" s="135" t="s">
        <v>664</v>
      </c>
      <c r="H131" s="136">
        <v>5</v>
      </c>
      <c r="I131" s="137"/>
      <c r="J131" s="138">
        <f>ROUND(I131*H131,2)</f>
        <v>0</v>
      </c>
      <c r="K131" s="134" t="s">
        <v>3</v>
      </c>
      <c r="L131" s="32"/>
      <c r="M131" s="139" t="s">
        <v>3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165</v>
      </c>
      <c r="AT131" s="143" t="s">
        <v>147</v>
      </c>
      <c r="AU131" s="143" t="s">
        <v>82</v>
      </c>
      <c r="AY131" s="17" t="s">
        <v>144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80</v>
      </c>
      <c r="BK131" s="144">
        <f>ROUND(I131*H131,2)</f>
        <v>0</v>
      </c>
      <c r="BL131" s="17" t="s">
        <v>165</v>
      </c>
      <c r="BM131" s="143" t="s">
        <v>483</v>
      </c>
    </row>
    <row r="132" spans="2:65" s="1" customFormat="1">
      <c r="B132" s="32"/>
      <c r="D132" s="149" t="s">
        <v>187</v>
      </c>
      <c r="F132" s="150" t="s">
        <v>1847</v>
      </c>
      <c r="I132" s="147"/>
      <c r="L132" s="32"/>
      <c r="M132" s="148"/>
      <c r="T132" s="53"/>
      <c r="AT132" s="17" t="s">
        <v>187</v>
      </c>
      <c r="AU132" s="17" t="s">
        <v>82</v>
      </c>
    </row>
    <row r="133" spans="2:65" s="1" customFormat="1" ht="21.75" customHeight="1">
      <c r="B133" s="131"/>
      <c r="C133" s="132" t="s">
        <v>351</v>
      </c>
      <c r="D133" s="132" t="s">
        <v>147</v>
      </c>
      <c r="E133" s="133" t="s">
        <v>1603</v>
      </c>
      <c r="F133" s="134" t="s">
        <v>1604</v>
      </c>
      <c r="G133" s="135" t="s">
        <v>215</v>
      </c>
      <c r="H133" s="136">
        <v>2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165</v>
      </c>
      <c r="AT133" s="143" t="s">
        <v>147</v>
      </c>
      <c r="AU133" s="143" t="s">
        <v>82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165</v>
      </c>
      <c r="BM133" s="143" t="s">
        <v>494</v>
      </c>
    </row>
    <row r="134" spans="2:65" s="1" customFormat="1">
      <c r="B134" s="32"/>
      <c r="D134" s="149" t="s">
        <v>187</v>
      </c>
      <c r="F134" s="150" t="s">
        <v>1848</v>
      </c>
      <c r="I134" s="147"/>
      <c r="L134" s="32"/>
      <c r="M134" s="148"/>
      <c r="T134" s="53"/>
      <c r="AT134" s="17" t="s">
        <v>187</v>
      </c>
      <c r="AU134" s="17" t="s">
        <v>82</v>
      </c>
    </row>
    <row r="135" spans="2:65" s="1" customFormat="1" ht="24.2" customHeight="1">
      <c r="B135" s="131"/>
      <c r="C135" s="132" t="s">
        <v>355</v>
      </c>
      <c r="D135" s="132" t="s">
        <v>147</v>
      </c>
      <c r="E135" s="133" t="s">
        <v>1784</v>
      </c>
      <c r="F135" s="134" t="s">
        <v>1849</v>
      </c>
      <c r="G135" s="135" t="s">
        <v>327</v>
      </c>
      <c r="H135" s="136">
        <v>10.5</v>
      </c>
      <c r="I135" s="137"/>
      <c r="J135" s="138">
        <f>ROUND(I135*H135,2)</f>
        <v>0</v>
      </c>
      <c r="K135" s="134" t="s">
        <v>3</v>
      </c>
      <c r="L135" s="32"/>
      <c r="M135" s="139" t="s">
        <v>3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</v>
      </c>
      <c r="AT135" s="143" t="s">
        <v>147</v>
      </c>
      <c r="AU135" s="143" t="s">
        <v>82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165</v>
      </c>
      <c r="BM135" s="143" t="s">
        <v>510</v>
      </c>
    </row>
    <row r="136" spans="2:65" s="1" customFormat="1">
      <c r="B136" s="32"/>
      <c r="D136" s="149" t="s">
        <v>187</v>
      </c>
      <c r="F136" s="150" t="s">
        <v>1850</v>
      </c>
      <c r="I136" s="147"/>
      <c r="L136" s="32"/>
      <c r="M136" s="148"/>
      <c r="T136" s="53"/>
      <c r="AT136" s="17" t="s">
        <v>187</v>
      </c>
      <c r="AU136" s="17" t="s">
        <v>82</v>
      </c>
    </row>
    <row r="137" spans="2:65" s="1" customFormat="1" ht="16.5" customHeight="1">
      <c r="B137" s="131"/>
      <c r="C137" s="132" t="s">
        <v>361</v>
      </c>
      <c r="D137" s="132" t="s">
        <v>147</v>
      </c>
      <c r="E137" s="133" t="s">
        <v>1608</v>
      </c>
      <c r="F137" s="134" t="s">
        <v>1609</v>
      </c>
      <c r="G137" s="135" t="s">
        <v>664</v>
      </c>
      <c r="H137" s="136">
        <v>5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</v>
      </c>
      <c r="AT137" s="143" t="s">
        <v>147</v>
      </c>
      <c r="AU137" s="143" t="s">
        <v>82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165</v>
      </c>
      <c r="BM137" s="143" t="s">
        <v>522</v>
      </c>
    </row>
    <row r="138" spans="2:65" s="1" customFormat="1">
      <c r="B138" s="32"/>
      <c r="D138" s="149" t="s">
        <v>187</v>
      </c>
      <c r="F138" s="150" t="s">
        <v>1847</v>
      </c>
      <c r="I138" s="147"/>
      <c r="L138" s="32"/>
      <c r="M138" s="148"/>
      <c r="T138" s="53"/>
      <c r="AT138" s="17" t="s">
        <v>187</v>
      </c>
      <c r="AU138" s="17" t="s">
        <v>82</v>
      </c>
    </row>
    <row r="139" spans="2:65" s="1" customFormat="1" ht="16.5" customHeight="1">
      <c r="B139" s="131"/>
      <c r="C139" s="132" t="s">
        <v>365</v>
      </c>
      <c r="D139" s="132" t="s">
        <v>147</v>
      </c>
      <c r="E139" s="133" t="s">
        <v>1851</v>
      </c>
      <c r="F139" s="134" t="s">
        <v>1678</v>
      </c>
      <c r="G139" s="135" t="s">
        <v>664</v>
      </c>
      <c r="H139" s="136">
        <v>1</v>
      </c>
      <c r="I139" s="137"/>
      <c r="J139" s="138">
        <f>ROUND(I139*H139,2)</f>
        <v>0</v>
      </c>
      <c r="K139" s="134" t="s">
        <v>3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147</v>
      </c>
      <c r="AU139" s="143" t="s">
        <v>82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165</v>
      </c>
      <c r="BM139" s="143" t="s">
        <v>534</v>
      </c>
    </row>
    <row r="140" spans="2:65" s="11" customFormat="1" ht="22.9" customHeight="1">
      <c r="B140" s="119"/>
      <c r="D140" s="120" t="s">
        <v>71</v>
      </c>
      <c r="E140" s="129" t="s">
        <v>90</v>
      </c>
      <c r="F140" s="129" t="s">
        <v>1852</v>
      </c>
      <c r="I140" s="122"/>
      <c r="J140" s="130">
        <f>BK140</f>
        <v>0</v>
      </c>
      <c r="L140" s="119"/>
      <c r="M140" s="124"/>
      <c r="P140" s="125">
        <f>SUM(P141:P145)</f>
        <v>0</v>
      </c>
      <c r="R140" s="125">
        <f>SUM(R141:R145)</f>
        <v>0</v>
      </c>
      <c r="T140" s="126">
        <f>SUM(T141:T145)</f>
        <v>0</v>
      </c>
      <c r="AR140" s="120" t="s">
        <v>80</v>
      </c>
      <c r="AT140" s="127" t="s">
        <v>71</v>
      </c>
      <c r="AU140" s="127" t="s">
        <v>80</v>
      </c>
      <c r="AY140" s="120" t="s">
        <v>144</v>
      </c>
      <c r="BK140" s="128">
        <f>SUM(BK141:BK145)</f>
        <v>0</v>
      </c>
    </row>
    <row r="141" spans="2:65" s="1" customFormat="1" ht="16.5" customHeight="1">
      <c r="B141" s="131"/>
      <c r="C141" s="132" t="s">
        <v>369</v>
      </c>
      <c r="D141" s="132" t="s">
        <v>147</v>
      </c>
      <c r="E141" s="133" t="s">
        <v>1785</v>
      </c>
      <c r="F141" s="134" t="s">
        <v>1488</v>
      </c>
      <c r="G141" s="135" t="s">
        <v>664</v>
      </c>
      <c r="H141" s="136">
        <v>1</v>
      </c>
      <c r="I141" s="137"/>
      <c r="J141" s="138">
        <f>ROUND(I141*H141,2)</f>
        <v>0</v>
      </c>
      <c r="K141" s="134" t="s">
        <v>3</v>
      </c>
      <c r="L141" s="32"/>
      <c r="M141" s="139" t="s">
        <v>3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165</v>
      </c>
      <c r="AT141" s="143" t="s">
        <v>147</v>
      </c>
      <c r="AU141" s="143" t="s">
        <v>82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165</v>
      </c>
      <c r="BM141" s="143" t="s">
        <v>544</v>
      </c>
    </row>
    <row r="142" spans="2:65" s="1" customFormat="1" ht="16.5" customHeight="1">
      <c r="B142" s="131"/>
      <c r="C142" s="132" t="s">
        <v>376</v>
      </c>
      <c r="D142" s="132" t="s">
        <v>147</v>
      </c>
      <c r="E142" s="133" t="s">
        <v>1786</v>
      </c>
      <c r="F142" s="134" t="s">
        <v>500</v>
      </c>
      <c r="G142" s="135" t="s">
        <v>664</v>
      </c>
      <c r="H142" s="136">
        <v>1</v>
      </c>
      <c r="I142" s="137"/>
      <c r="J142" s="138">
        <f>ROUND(I142*H142,2)</f>
        <v>0</v>
      </c>
      <c r="K142" s="134" t="s">
        <v>3</v>
      </c>
      <c r="L142" s="32"/>
      <c r="M142" s="139" t="s">
        <v>3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147</v>
      </c>
      <c r="AU142" s="143" t="s">
        <v>82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165</v>
      </c>
      <c r="BM142" s="143" t="s">
        <v>557</v>
      </c>
    </row>
    <row r="143" spans="2:65" s="1" customFormat="1" ht="16.5" customHeight="1">
      <c r="B143" s="131"/>
      <c r="C143" s="132" t="s">
        <v>382</v>
      </c>
      <c r="D143" s="132" t="s">
        <v>147</v>
      </c>
      <c r="E143" s="133" t="s">
        <v>1787</v>
      </c>
      <c r="F143" s="134" t="s">
        <v>1690</v>
      </c>
      <c r="G143" s="135" t="s">
        <v>664</v>
      </c>
      <c r="H143" s="136">
        <v>1</v>
      </c>
      <c r="I143" s="137"/>
      <c r="J143" s="138">
        <f>ROUND(I143*H143,2)</f>
        <v>0</v>
      </c>
      <c r="K143" s="134" t="s">
        <v>3</v>
      </c>
      <c r="L143" s="32"/>
      <c r="M143" s="139" t="s">
        <v>3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165</v>
      </c>
      <c r="AT143" s="143" t="s">
        <v>147</v>
      </c>
      <c r="AU143" s="143" t="s">
        <v>82</v>
      </c>
      <c r="AY143" s="17" t="s">
        <v>144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80</v>
      </c>
      <c r="BK143" s="144">
        <f>ROUND(I143*H143,2)</f>
        <v>0</v>
      </c>
      <c r="BL143" s="17" t="s">
        <v>165</v>
      </c>
      <c r="BM143" s="143" t="s">
        <v>568</v>
      </c>
    </row>
    <row r="144" spans="2:65" s="1" customFormat="1" ht="16.5" customHeight="1">
      <c r="B144" s="131"/>
      <c r="C144" s="132" t="s">
        <v>388</v>
      </c>
      <c r="D144" s="132" t="s">
        <v>147</v>
      </c>
      <c r="E144" s="133" t="s">
        <v>1788</v>
      </c>
      <c r="F144" s="134" t="s">
        <v>1694</v>
      </c>
      <c r="G144" s="135" t="s">
        <v>664</v>
      </c>
      <c r="H144" s="136">
        <v>1</v>
      </c>
      <c r="I144" s="137"/>
      <c r="J144" s="138">
        <f>ROUND(I144*H144,2)</f>
        <v>0</v>
      </c>
      <c r="K144" s="134" t="s">
        <v>3</v>
      </c>
      <c r="L144" s="32"/>
      <c r="M144" s="139" t="s">
        <v>3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165</v>
      </c>
      <c r="AT144" s="143" t="s">
        <v>147</v>
      </c>
      <c r="AU144" s="143" t="s">
        <v>82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165</v>
      </c>
      <c r="BM144" s="143" t="s">
        <v>343</v>
      </c>
    </row>
    <row r="145" spans="2:47" s="1" customFormat="1">
      <c r="B145" s="32"/>
      <c r="D145" s="149" t="s">
        <v>187</v>
      </c>
      <c r="F145" s="150" t="s">
        <v>1683</v>
      </c>
      <c r="I145" s="147"/>
      <c r="L145" s="32"/>
      <c r="M145" s="151"/>
      <c r="N145" s="152"/>
      <c r="O145" s="152"/>
      <c r="P145" s="152"/>
      <c r="Q145" s="152"/>
      <c r="R145" s="152"/>
      <c r="S145" s="152"/>
      <c r="T145" s="153"/>
      <c r="AT145" s="17" t="s">
        <v>187</v>
      </c>
      <c r="AU145" s="17" t="s">
        <v>82</v>
      </c>
    </row>
    <row r="146" spans="2:47" s="1" customFormat="1" ht="6.95" customHeight="1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32"/>
    </row>
  </sheetData>
  <autoFilter ref="C87:K145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pans="2:11" s="15" customFormat="1" ht="45" customHeight="1">
      <c r="B3" s="301"/>
      <c r="C3" s="291" t="s">
        <v>1853</v>
      </c>
      <c r="D3" s="291"/>
      <c r="E3" s="291"/>
      <c r="F3" s="291"/>
      <c r="G3" s="291"/>
      <c r="H3" s="291"/>
      <c r="I3" s="291"/>
      <c r="J3" s="291"/>
      <c r="K3" s="302"/>
    </row>
    <row r="4" spans="2:11" customFormat="1" ht="25.5" customHeight="1">
      <c r="B4" s="303"/>
      <c r="C4" s="290" t="s">
        <v>1854</v>
      </c>
      <c r="D4" s="290"/>
      <c r="E4" s="290"/>
      <c r="F4" s="290"/>
      <c r="G4" s="290"/>
      <c r="H4" s="290"/>
      <c r="I4" s="290"/>
      <c r="J4" s="290"/>
      <c r="K4" s="304"/>
    </row>
    <row r="5" spans="2:11" customFormat="1" ht="5.25" customHeight="1">
      <c r="B5" s="303"/>
      <c r="C5" s="195"/>
      <c r="D5" s="195"/>
      <c r="E5" s="195"/>
      <c r="F5" s="195"/>
      <c r="G5" s="195"/>
      <c r="H5" s="195"/>
      <c r="I5" s="195"/>
      <c r="J5" s="195"/>
      <c r="K5" s="304"/>
    </row>
    <row r="6" spans="2:11" customFormat="1" ht="15" customHeight="1">
      <c r="B6" s="303"/>
      <c r="C6" s="289" t="s">
        <v>1855</v>
      </c>
      <c r="D6" s="289"/>
      <c r="E6" s="289"/>
      <c r="F6" s="289"/>
      <c r="G6" s="289"/>
      <c r="H6" s="289"/>
      <c r="I6" s="289"/>
      <c r="J6" s="289"/>
      <c r="K6" s="304"/>
    </row>
    <row r="7" spans="2:11" customFormat="1" ht="15" customHeight="1">
      <c r="B7" s="197"/>
      <c r="C7" s="289" t="s">
        <v>1856</v>
      </c>
      <c r="D7" s="289"/>
      <c r="E7" s="289"/>
      <c r="F7" s="289"/>
      <c r="G7" s="289"/>
      <c r="H7" s="289"/>
      <c r="I7" s="289"/>
      <c r="J7" s="289"/>
      <c r="K7" s="30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304"/>
    </row>
    <row r="9" spans="2:11" customFormat="1" ht="15" customHeight="1">
      <c r="B9" s="197"/>
      <c r="C9" s="289" t="s">
        <v>1857</v>
      </c>
      <c r="D9" s="289"/>
      <c r="E9" s="289"/>
      <c r="F9" s="289"/>
      <c r="G9" s="289"/>
      <c r="H9" s="289"/>
      <c r="I9" s="289"/>
      <c r="J9" s="289"/>
      <c r="K9" s="304"/>
    </row>
    <row r="10" spans="2:11" customFormat="1" ht="15" customHeight="1">
      <c r="B10" s="197"/>
      <c r="C10" s="196"/>
      <c r="D10" s="289" t="s">
        <v>1858</v>
      </c>
      <c r="E10" s="289"/>
      <c r="F10" s="289"/>
      <c r="G10" s="289"/>
      <c r="H10" s="289"/>
      <c r="I10" s="289"/>
      <c r="J10" s="289"/>
      <c r="K10" s="304"/>
    </row>
    <row r="11" spans="2:11" customFormat="1" ht="15" customHeight="1">
      <c r="B11" s="197"/>
      <c r="C11" s="198"/>
      <c r="D11" s="289" t="s">
        <v>1859</v>
      </c>
      <c r="E11" s="289"/>
      <c r="F11" s="289"/>
      <c r="G11" s="289"/>
      <c r="H11" s="289"/>
      <c r="I11" s="289"/>
      <c r="J11" s="289"/>
      <c r="K11" s="30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304"/>
    </row>
    <row r="13" spans="2:11" customFormat="1" ht="15" customHeight="1">
      <c r="B13" s="197"/>
      <c r="C13" s="198"/>
      <c r="D13" s="199" t="s">
        <v>1860</v>
      </c>
      <c r="E13" s="196"/>
      <c r="F13" s="196"/>
      <c r="G13" s="196"/>
      <c r="H13" s="196"/>
      <c r="I13" s="196"/>
      <c r="J13" s="196"/>
      <c r="K13" s="30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304"/>
    </row>
    <row r="15" spans="2:11" customFormat="1" ht="15" customHeight="1">
      <c r="B15" s="197"/>
      <c r="C15" s="198"/>
      <c r="D15" s="289" t="s">
        <v>1861</v>
      </c>
      <c r="E15" s="289"/>
      <c r="F15" s="289"/>
      <c r="G15" s="289"/>
      <c r="H15" s="289"/>
      <c r="I15" s="289"/>
      <c r="J15" s="289"/>
      <c r="K15" s="304"/>
    </row>
    <row r="16" spans="2:11" customFormat="1" ht="15" customHeight="1">
      <c r="B16" s="197"/>
      <c r="C16" s="198"/>
      <c r="D16" s="289" t="s">
        <v>1862</v>
      </c>
      <c r="E16" s="289"/>
      <c r="F16" s="289"/>
      <c r="G16" s="289"/>
      <c r="H16" s="289"/>
      <c r="I16" s="289"/>
      <c r="J16" s="289"/>
      <c r="K16" s="304"/>
    </row>
    <row r="17" spans="2:11" customFormat="1" ht="15" customHeight="1">
      <c r="B17" s="197"/>
      <c r="C17" s="198"/>
      <c r="D17" s="289" t="s">
        <v>1863</v>
      </c>
      <c r="E17" s="289"/>
      <c r="F17" s="289"/>
      <c r="G17" s="289"/>
      <c r="H17" s="289"/>
      <c r="I17" s="289"/>
      <c r="J17" s="289"/>
      <c r="K17" s="304"/>
    </row>
    <row r="18" spans="2:11" customFormat="1" ht="15" customHeight="1">
      <c r="B18" s="197"/>
      <c r="C18" s="198"/>
      <c r="D18" s="198"/>
      <c r="E18" s="200" t="s">
        <v>79</v>
      </c>
      <c r="F18" s="289" t="s">
        <v>1864</v>
      </c>
      <c r="G18" s="289"/>
      <c r="H18" s="289"/>
      <c r="I18" s="289"/>
      <c r="J18" s="289"/>
      <c r="K18" s="304"/>
    </row>
    <row r="19" spans="2:11" customFormat="1" ht="15" customHeight="1">
      <c r="B19" s="197"/>
      <c r="C19" s="198"/>
      <c r="D19" s="198"/>
      <c r="E19" s="200" t="s">
        <v>1865</v>
      </c>
      <c r="F19" s="289" t="s">
        <v>1866</v>
      </c>
      <c r="G19" s="289"/>
      <c r="H19" s="289"/>
      <c r="I19" s="289"/>
      <c r="J19" s="289"/>
      <c r="K19" s="304"/>
    </row>
    <row r="20" spans="2:11" customFormat="1" ht="15" customHeight="1">
      <c r="B20" s="197"/>
      <c r="C20" s="198"/>
      <c r="D20" s="198"/>
      <c r="E20" s="200" t="s">
        <v>1867</v>
      </c>
      <c r="F20" s="289" t="s">
        <v>1868</v>
      </c>
      <c r="G20" s="289"/>
      <c r="H20" s="289"/>
      <c r="I20" s="289"/>
      <c r="J20" s="289"/>
      <c r="K20" s="304"/>
    </row>
    <row r="21" spans="2:11" customFormat="1" ht="15" customHeight="1">
      <c r="B21" s="197"/>
      <c r="C21" s="198"/>
      <c r="D21" s="198"/>
      <c r="E21" s="200" t="s">
        <v>1869</v>
      </c>
      <c r="F21" s="289" t="s">
        <v>1870</v>
      </c>
      <c r="G21" s="289"/>
      <c r="H21" s="289"/>
      <c r="I21" s="289"/>
      <c r="J21" s="289"/>
      <c r="K21" s="304"/>
    </row>
    <row r="22" spans="2:11" customFormat="1" ht="15" customHeight="1">
      <c r="B22" s="197"/>
      <c r="C22" s="198"/>
      <c r="D22" s="198"/>
      <c r="E22" s="200" t="s">
        <v>1871</v>
      </c>
      <c r="F22" s="289" t="s">
        <v>1358</v>
      </c>
      <c r="G22" s="289"/>
      <c r="H22" s="289"/>
      <c r="I22" s="289"/>
      <c r="J22" s="289"/>
      <c r="K22" s="304"/>
    </row>
    <row r="23" spans="2:11" customFormat="1" ht="15" customHeight="1">
      <c r="B23" s="197"/>
      <c r="C23" s="198"/>
      <c r="D23" s="198"/>
      <c r="E23" s="200" t="s">
        <v>88</v>
      </c>
      <c r="F23" s="289" t="s">
        <v>1872</v>
      </c>
      <c r="G23" s="289"/>
      <c r="H23" s="289"/>
      <c r="I23" s="289"/>
      <c r="J23" s="289"/>
      <c r="K23" s="30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304"/>
    </row>
    <row r="25" spans="2:11" customFormat="1" ht="15" customHeight="1">
      <c r="B25" s="197"/>
      <c r="C25" s="289" t="s">
        <v>1873</v>
      </c>
      <c r="D25" s="289"/>
      <c r="E25" s="289"/>
      <c r="F25" s="289"/>
      <c r="G25" s="289"/>
      <c r="H25" s="289"/>
      <c r="I25" s="289"/>
      <c r="J25" s="289"/>
      <c r="K25" s="304"/>
    </row>
    <row r="26" spans="2:11" customFormat="1" ht="15" customHeight="1">
      <c r="B26" s="197"/>
      <c r="C26" s="289" t="s">
        <v>1874</v>
      </c>
      <c r="D26" s="289"/>
      <c r="E26" s="289"/>
      <c r="F26" s="289"/>
      <c r="G26" s="289"/>
      <c r="H26" s="289"/>
      <c r="I26" s="289"/>
      <c r="J26" s="289"/>
      <c r="K26" s="304"/>
    </row>
    <row r="27" spans="2:11" customFormat="1" ht="15" customHeight="1">
      <c r="B27" s="197"/>
      <c r="C27" s="196"/>
      <c r="D27" s="289" t="s">
        <v>1875</v>
      </c>
      <c r="E27" s="289"/>
      <c r="F27" s="289"/>
      <c r="G27" s="289"/>
      <c r="H27" s="289"/>
      <c r="I27" s="289"/>
      <c r="J27" s="289"/>
      <c r="K27" s="304"/>
    </row>
    <row r="28" spans="2:11" customFormat="1" ht="15" customHeight="1">
      <c r="B28" s="197"/>
      <c r="C28" s="198"/>
      <c r="D28" s="289" t="s">
        <v>1876</v>
      </c>
      <c r="E28" s="289"/>
      <c r="F28" s="289"/>
      <c r="G28" s="289"/>
      <c r="H28" s="289"/>
      <c r="I28" s="289"/>
      <c r="J28" s="289"/>
      <c r="K28" s="30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304"/>
    </row>
    <row r="30" spans="2:11" customFormat="1" ht="15" customHeight="1">
      <c r="B30" s="197"/>
      <c r="C30" s="198"/>
      <c r="D30" s="289" t="s">
        <v>1877</v>
      </c>
      <c r="E30" s="289"/>
      <c r="F30" s="289"/>
      <c r="G30" s="289"/>
      <c r="H30" s="289"/>
      <c r="I30" s="289"/>
      <c r="J30" s="289"/>
      <c r="K30" s="304"/>
    </row>
    <row r="31" spans="2:11" customFormat="1" ht="15" customHeight="1">
      <c r="B31" s="197"/>
      <c r="C31" s="198"/>
      <c r="D31" s="289" t="s">
        <v>1878</v>
      </c>
      <c r="E31" s="289"/>
      <c r="F31" s="289"/>
      <c r="G31" s="289"/>
      <c r="H31" s="289"/>
      <c r="I31" s="289"/>
      <c r="J31" s="289"/>
      <c r="K31" s="30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304"/>
    </row>
    <row r="33" spans="2:11" customFormat="1" ht="15" customHeight="1">
      <c r="B33" s="197"/>
      <c r="C33" s="198"/>
      <c r="D33" s="289" t="s">
        <v>1879</v>
      </c>
      <c r="E33" s="289"/>
      <c r="F33" s="289"/>
      <c r="G33" s="289"/>
      <c r="H33" s="289"/>
      <c r="I33" s="289"/>
      <c r="J33" s="289"/>
      <c r="K33" s="304"/>
    </row>
    <row r="34" spans="2:11" customFormat="1" ht="15" customHeight="1">
      <c r="B34" s="197"/>
      <c r="C34" s="198"/>
      <c r="D34" s="289" t="s">
        <v>1880</v>
      </c>
      <c r="E34" s="289"/>
      <c r="F34" s="289"/>
      <c r="G34" s="289"/>
      <c r="H34" s="289"/>
      <c r="I34" s="289"/>
      <c r="J34" s="289"/>
      <c r="K34" s="304"/>
    </row>
    <row r="35" spans="2:11" customFormat="1" ht="15" customHeight="1">
      <c r="B35" s="197"/>
      <c r="C35" s="198"/>
      <c r="D35" s="289" t="s">
        <v>1881</v>
      </c>
      <c r="E35" s="289"/>
      <c r="F35" s="289"/>
      <c r="G35" s="289"/>
      <c r="H35" s="289"/>
      <c r="I35" s="289"/>
      <c r="J35" s="289"/>
      <c r="K35" s="304"/>
    </row>
    <row r="36" spans="2:11" customFormat="1" ht="15" customHeight="1">
      <c r="B36" s="197"/>
      <c r="C36" s="198"/>
      <c r="D36" s="196"/>
      <c r="E36" s="199" t="s">
        <v>130</v>
      </c>
      <c r="F36" s="196"/>
      <c r="G36" s="289" t="s">
        <v>1882</v>
      </c>
      <c r="H36" s="289"/>
      <c r="I36" s="289"/>
      <c r="J36" s="289"/>
      <c r="K36" s="304"/>
    </row>
    <row r="37" spans="2:11" customFormat="1" ht="30.75" customHeight="1">
      <c r="B37" s="197"/>
      <c r="C37" s="198"/>
      <c r="D37" s="196"/>
      <c r="E37" s="199" t="s">
        <v>1883</v>
      </c>
      <c r="F37" s="196"/>
      <c r="G37" s="289" t="s">
        <v>1884</v>
      </c>
      <c r="H37" s="289"/>
      <c r="I37" s="289"/>
      <c r="J37" s="289"/>
      <c r="K37" s="304"/>
    </row>
    <row r="38" spans="2:11" customFormat="1" ht="15" customHeight="1">
      <c r="B38" s="197"/>
      <c r="C38" s="198"/>
      <c r="D38" s="196"/>
      <c r="E38" s="199" t="s">
        <v>53</v>
      </c>
      <c r="F38" s="196"/>
      <c r="G38" s="289" t="s">
        <v>1885</v>
      </c>
      <c r="H38" s="289"/>
      <c r="I38" s="289"/>
      <c r="J38" s="289"/>
      <c r="K38" s="304"/>
    </row>
    <row r="39" spans="2:11" customFormat="1" ht="15" customHeight="1">
      <c r="B39" s="197"/>
      <c r="C39" s="198"/>
      <c r="D39" s="196"/>
      <c r="E39" s="199" t="s">
        <v>54</v>
      </c>
      <c r="F39" s="196"/>
      <c r="G39" s="289" t="s">
        <v>1886</v>
      </c>
      <c r="H39" s="289"/>
      <c r="I39" s="289"/>
      <c r="J39" s="289"/>
      <c r="K39" s="304"/>
    </row>
    <row r="40" spans="2:11" customFormat="1" ht="15" customHeight="1">
      <c r="B40" s="197"/>
      <c r="C40" s="198"/>
      <c r="D40" s="196"/>
      <c r="E40" s="199" t="s">
        <v>131</v>
      </c>
      <c r="F40" s="196"/>
      <c r="G40" s="289" t="s">
        <v>1887</v>
      </c>
      <c r="H40" s="289"/>
      <c r="I40" s="289"/>
      <c r="J40" s="289"/>
      <c r="K40" s="304"/>
    </row>
    <row r="41" spans="2:11" customFormat="1" ht="15" customHeight="1">
      <c r="B41" s="197"/>
      <c r="C41" s="198"/>
      <c r="D41" s="196"/>
      <c r="E41" s="199" t="s">
        <v>132</v>
      </c>
      <c r="F41" s="196"/>
      <c r="G41" s="289" t="s">
        <v>1888</v>
      </c>
      <c r="H41" s="289"/>
      <c r="I41" s="289"/>
      <c r="J41" s="289"/>
      <c r="K41" s="304"/>
    </row>
    <row r="42" spans="2:11" customFormat="1" ht="15" customHeight="1">
      <c r="B42" s="197"/>
      <c r="C42" s="198"/>
      <c r="D42" s="196"/>
      <c r="E42" s="199" t="s">
        <v>1889</v>
      </c>
      <c r="F42" s="196"/>
      <c r="G42" s="289" t="s">
        <v>1890</v>
      </c>
      <c r="H42" s="289"/>
      <c r="I42" s="289"/>
      <c r="J42" s="289"/>
      <c r="K42" s="304"/>
    </row>
    <row r="43" spans="2:11" customFormat="1" ht="15" customHeight="1">
      <c r="B43" s="197"/>
      <c r="C43" s="198"/>
      <c r="D43" s="196"/>
      <c r="E43" s="199"/>
      <c r="F43" s="196"/>
      <c r="G43" s="289" t="s">
        <v>1891</v>
      </c>
      <c r="H43" s="289"/>
      <c r="I43" s="289"/>
      <c r="J43" s="289"/>
      <c r="K43" s="304"/>
    </row>
    <row r="44" spans="2:11" customFormat="1" ht="15" customHeight="1">
      <c r="B44" s="197"/>
      <c r="C44" s="198"/>
      <c r="D44" s="196"/>
      <c r="E44" s="199" t="s">
        <v>1892</v>
      </c>
      <c r="F44" s="196"/>
      <c r="G44" s="289" t="s">
        <v>1893</v>
      </c>
      <c r="H44" s="289"/>
      <c r="I44" s="289"/>
      <c r="J44" s="289"/>
      <c r="K44" s="304"/>
    </row>
    <row r="45" spans="2:11" customFormat="1" ht="15" customHeight="1">
      <c r="B45" s="197"/>
      <c r="C45" s="198"/>
      <c r="D45" s="196"/>
      <c r="E45" s="199" t="s">
        <v>134</v>
      </c>
      <c r="F45" s="196"/>
      <c r="G45" s="289" t="s">
        <v>1894</v>
      </c>
      <c r="H45" s="289"/>
      <c r="I45" s="289"/>
      <c r="J45" s="289"/>
      <c r="K45" s="30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304"/>
    </row>
    <row r="47" spans="2:11" customFormat="1" ht="15" customHeight="1">
      <c r="B47" s="197"/>
      <c r="C47" s="198"/>
      <c r="D47" s="289" t="s">
        <v>1895</v>
      </c>
      <c r="E47" s="289"/>
      <c r="F47" s="289"/>
      <c r="G47" s="289"/>
      <c r="H47" s="289"/>
      <c r="I47" s="289"/>
      <c r="J47" s="289"/>
      <c r="K47" s="304"/>
    </row>
    <row r="48" spans="2:11" customFormat="1" ht="15" customHeight="1">
      <c r="B48" s="197"/>
      <c r="C48" s="198"/>
      <c r="D48" s="198"/>
      <c r="E48" s="289" t="s">
        <v>1896</v>
      </c>
      <c r="F48" s="289"/>
      <c r="G48" s="289"/>
      <c r="H48" s="289"/>
      <c r="I48" s="289"/>
      <c r="J48" s="289"/>
      <c r="K48" s="304"/>
    </row>
    <row r="49" spans="2:11" customFormat="1" ht="15" customHeight="1">
      <c r="B49" s="197"/>
      <c r="C49" s="198"/>
      <c r="D49" s="198"/>
      <c r="E49" s="289" t="s">
        <v>1897</v>
      </c>
      <c r="F49" s="289"/>
      <c r="G49" s="289"/>
      <c r="H49" s="289"/>
      <c r="I49" s="289"/>
      <c r="J49" s="289"/>
      <c r="K49" s="304"/>
    </row>
    <row r="50" spans="2:11" customFormat="1" ht="15" customHeight="1">
      <c r="B50" s="197"/>
      <c r="C50" s="198"/>
      <c r="D50" s="198"/>
      <c r="E50" s="289" t="s">
        <v>1898</v>
      </c>
      <c r="F50" s="289"/>
      <c r="G50" s="289"/>
      <c r="H50" s="289"/>
      <c r="I50" s="289"/>
      <c r="J50" s="289"/>
      <c r="K50" s="304"/>
    </row>
    <row r="51" spans="2:11" customFormat="1" ht="15" customHeight="1">
      <c r="B51" s="197"/>
      <c r="C51" s="198"/>
      <c r="D51" s="289" t="s">
        <v>1899</v>
      </c>
      <c r="E51" s="289"/>
      <c r="F51" s="289"/>
      <c r="G51" s="289"/>
      <c r="H51" s="289"/>
      <c r="I51" s="289"/>
      <c r="J51" s="289"/>
      <c r="K51" s="304"/>
    </row>
    <row r="52" spans="2:11" customFormat="1" ht="25.5" customHeight="1">
      <c r="B52" s="303"/>
      <c r="C52" s="290" t="s">
        <v>1900</v>
      </c>
      <c r="D52" s="290"/>
      <c r="E52" s="290"/>
      <c r="F52" s="290"/>
      <c r="G52" s="290"/>
      <c r="H52" s="290"/>
      <c r="I52" s="290"/>
      <c r="J52" s="290"/>
      <c r="K52" s="304"/>
    </row>
    <row r="53" spans="2:11" customFormat="1" ht="5.25" customHeight="1">
      <c r="B53" s="303"/>
      <c r="C53" s="195"/>
      <c r="D53" s="195"/>
      <c r="E53" s="195"/>
      <c r="F53" s="195"/>
      <c r="G53" s="195"/>
      <c r="H53" s="195"/>
      <c r="I53" s="195"/>
      <c r="J53" s="195"/>
      <c r="K53" s="304"/>
    </row>
    <row r="54" spans="2:11" customFormat="1" ht="15" customHeight="1">
      <c r="B54" s="303"/>
      <c r="C54" s="289" t="s">
        <v>1901</v>
      </c>
      <c r="D54" s="289"/>
      <c r="E54" s="289"/>
      <c r="F54" s="289"/>
      <c r="G54" s="289"/>
      <c r="H54" s="289"/>
      <c r="I54" s="289"/>
      <c r="J54" s="289"/>
      <c r="K54" s="304"/>
    </row>
    <row r="55" spans="2:11" customFormat="1" ht="15" customHeight="1">
      <c r="B55" s="303"/>
      <c r="C55" s="289" t="s">
        <v>1902</v>
      </c>
      <c r="D55" s="289"/>
      <c r="E55" s="289"/>
      <c r="F55" s="289"/>
      <c r="G55" s="289"/>
      <c r="H55" s="289"/>
      <c r="I55" s="289"/>
      <c r="J55" s="289"/>
      <c r="K55" s="304"/>
    </row>
    <row r="56" spans="2:11" customFormat="1" ht="12.75" customHeight="1">
      <c r="B56" s="303"/>
      <c r="C56" s="196"/>
      <c r="D56" s="196"/>
      <c r="E56" s="196"/>
      <c r="F56" s="196"/>
      <c r="G56" s="196"/>
      <c r="H56" s="196"/>
      <c r="I56" s="196"/>
      <c r="J56" s="196"/>
      <c r="K56" s="304"/>
    </row>
    <row r="57" spans="2:11" customFormat="1" ht="15" customHeight="1">
      <c r="B57" s="303"/>
      <c r="C57" s="289" t="s">
        <v>1903</v>
      </c>
      <c r="D57" s="289"/>
      <c r="E57" s="289"/>
      <c r="F57" s="289"/>
      <c r="G57" s="289"/>
      <c r="H57" s="289"/>
      <c r="I57" s="289"/>
      <c r="J57" s="289"/>
      <c r="K57" s="304"/>
    </row>
    <row r="58" spans="2:11" customFormat="1" ht="15" customHeight="1">
      <c r="B58" s="303"/>
      <c r="C58" s="198"/>
      <c r="D58" s="289" t="s">
        <v>1904</v>
      </c>
      <c r="E58" s="289"/>
      <c r="F58" s="289"/>
      <c r="G58" s="289"/>
      <c r="H58" s="289"/>
      <c r="I58" s="289"/>
      <c r="J58" s="289"/>
      <c r="K58" s="304"/>
    </row>
    <row r="59" spans="2:11" customFormat="1" ht="15" customHeight="1">
      <c r="B59" s="303"/>
      <c r="C59" s="198"/>
      <c r="D59" s="289" t="s">
        <v>1905</v>
      </c>
      <c r="E59" s="289"/>
      <c r="F59" s="289"/>
      <c r="G59" s="289"/>
      <c r="H59" s="289"/>
      <c r="I59" s="289"/>
      <c r="J59" s="289"/>
      <c r="K59" s="304"/>
    </row>
    <row r="60" spans="2:11" customFormat="1" ht="15" customHeight="1">
      <c r="B60" s="303"/>
      <c r="C60" s="198"/>
      <c r="D60" s="289" t="s">
        <v>1906</v>
      </c>
      <c r="E60" s="289"/>
      <c r="F60" s="289"/>
      <c r="G60" s="289"/>
      <c r="H60" s="289"/>
      <c r="I60" s="289"/>
      <c r="J60" s="289"/>
      <c r="K60" s="304"/>
    </row>
    <row r="61" spans="2:11" customFormat="1" ht="15" customHeight="1">
      <c r="B61" s="303"/>
      <c r="C61" s="198"/>
      <c r="D61" s="289" t="s">
        <v>1907</v>
      </c>
      <c r="E61" s="289"/>
      <c r="F61" s="289"/>
      <c r="G61" s="289"/>
      <c r="H61" s="289"/>
      <c r="I61" s="289"/>
      <c r="J61" s="289"/>
      <c r="K61" s="304"/>
    </row>
    <row r="62" spans="2:11" customFormat="1" ht="15" customHeight="1">
      <c r="B62" s="303"/>
      <c r="C62" s="198"/>
      <c r="D62" s="292" t="s">
        <v>1908</v>
      </c>
      <c r="E62" s="292"/>
      <c r="F62" s="292"/>
      <c r="G62" s="292"/>
      <c r="H62" s="292"/>
      <c r="I62" s="292"/>
      <c r="J62" s="292"/>
      <c r="K62" s="304"/>
    </row>
    <row r="63" spans="2:11" customFormat="1" ht="15" customHeight="1">
      <c r="B63" s="303"/>
      <c r="C63" s="198"/>
      <c r="D63" s="289" t="s">
        <v>1909</v>
      </c>
      <c r="E63" s="289"/>
      <c r="F63" s="289"/>
      <c r="G63" s="289"/>
      <c r="H63" s="289"/>
      <c r="I63" s="289"/>
      <c r="J63" s="289"/>
      <c r="K63" s="304"/>
    </row>
    <row r="64" spans="2:11" customFormat="1" ht="12.75" customHeight="1">
      <c r="B64" s="303"/>
      <c r="C64" s="198"/>
      <c r="D64" s="198"/>
      <c r="E64" s="201"/>
      <c r="F64" s="198"/>
      <c r="G64" s="198"/>
      <c r="H64" s="198"/>
      <c r="I64" s="198"/>
      <c r="J64" s="198"/>
      <c r="K64" s="304"/>
    </row>
    <row r="65" spans="2:11" customFormat="1" ht="15" customHeight="1">
      <c r="B65" s="303"/>
      <c r="C65" s="198"/>
      <c r="D65" s="289" t="s">
        <v>1910</v>
      </c>
      <c r="E65" s="289"/>
      <c r="F65" s="289"/>
      <c r="G65" s="289"/>
      <c r="H65" s="289"/>
      <c r="I65" s="289"/>
      <c r="J65" s="289"/>
      <c r="K65" s="304"/>
    </row>
    <row r="66" spans="2:11" customFormat="1" ht="15" customHeight="1">
      <c r="B66" s="303"/>
      <c r="C66" s="198"/>
      <c r="D66" s="292" t="s">
        <v>1911</v>
      </c>
      <c r="E66" s="292"/>
      <c r="F66" s="292"/>
      <c r="G66" s="292"/>
      <c r="H66" s="292"/>
      <c r="I66" s="292"/>
      <c r="J66" s="292"/>
      <c r="K66" s="304"/>
    </row>
    <row r="67" spans="2:11" customFormat="1" ht="15" customHeight="1">
      <c r="B67" s="303"/>
      <c r="C67" s="198"/>
      <c r="D67" s="289" t="s">
        <v>1912</v>
      </c>
      <c r="E67" s="289"/>
      <c r="F67" s="289"/>
      <c r="G67" s="289"/>
      <c r="H67" s="289"/>
      <c r="I67" s="289"/>
      <c r="J67" s="289"/>
      <c r="K67" s="304"/>
    </row>
    <row r="68" spans="2:11" customFormat="1" ht="15" customHeight="1">
      <c r="B68" s="303"/>
      <c r="C68" s="198"/>
      <c r="D68" s="289" t="s">
        <v>1913</v>
      </c>
      <c r="E68" s="289"/>
      <c r="F68" s="289"/>
      <c r="G68" s="289"/>
      <c r="H68" s="289"/>
      <c r="I68" s="289"/>
      <c r="J68" s="289"/>
      <c r="K68" s="304"/>
    </row>
    <row r="69" spans="2:11" customFormat="1" ht="15" customHeight="1">
      <c r="B69" s="303"/>
      <c r="C69" s="198"/>
      <c r="D69" s="289" t="s">
        <v>1914</v>
      </c>
      <c r="E69" s="289"/>
      <c r="F69" s="289"/>
      <c r="G69" s="289"/>
      <c r="H69" s="289"/>
      <c r="I69" s="289"/>
      <c r="J69" s="289"/>
      <c r="K69" s="304"/>
    </row>
    <row r="70" spans="2:11" customFormat="1" ht="15" customHeight="1">
      <c r="B70" s="303"/>
      <c r="C70" s="198"/>
      <c r="D70" s="289" t="s">
        <v>1915</v>
      </c>
      <c r="E70" s="289"/>
      <c r="F70" s="289"/>
      <c r="G70" s="289"/>
      <c r="H70" s="289"/>
      <c r="I70" s="289"/>
      <c r="J70" s="289"/>
      <c r="K70" s="304"/>
    </row>
    <row r="71" spans="2:11" customFormat="1" ht="12.75" customHeight="1">
      <c r="B71" s="305"/>
      <c r="C71" s="202"/>
      <c r="D71" s="202"/>
      <c r="E71" s="202"/>
      <c r="F71" s="202"/>
      <c r="G71" s="202"/>
      <c r="H71" s="202"/>
      <c r="I71" s="202"/>
      <c r="J71" s="202"/>
      <c r="K71" s="306"/>
    </row>
    <row r="72" spans="2:1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pans="2:1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pans="2:1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pans="2:11" customFormat="1" ht="45" customHeight="1">
      <c r="B75" s="312"/>
      <c r="C75" s="293" t="s">
        <v>1916</v>
      </c>
      <c r="D75" s="293"/>
      <c r="E75" s="293"/>
      <c r="F75" s="293"/>
      <c r="G75" s="293"/>
      <c r="H75" s="293"/>
      <c r="I75" s="293"/>
      <c r="J75" s="293"/>
      <c r="K75" s="313"/>
    </row>
    <row r="76" spans="2:11" customFormat="1" ht="17.25" customHeight="1">
      <c r="B76" s="312"/>
      <c r="C76" s="203" t="s">
        <v>1917</v>
      </c>
      <c r="D76" s="203"/>
      <c r="E76" s="203"/>
      <c r="F76" s="203" t="s">
        <v>1918</v>
      </c>
      <c r="G76" s="204"/>
      <c r="H76" s="203" t="s">
        <v>54</v>
      </c>
      <c r="I76" s="203" t="s">
        <v>57</v>
      </c>
      <c r="J76" s="203" t="s">
        <v>1919</v>
      </c>
      <c r="K76" s="313"/>
    </row>
    <row r="77" spans="2:11" customFormat="1" ht="17.25" customHeight="1">
      <c r="B77" s="312"/>
      <c r="C77" s="205" t="s">
        <v>1920</v>
      </c>
      <c r="D77" s="205"/>
      <c r="E77" s="205"/>
      <c r="F77" s="206" t="s">
        <v>1921</v>
      </c>
      <c r="G77" s="207"/>
      <c r="H77" s="205"/>
      <c r="I77" s="205"/>
      <c r="J77" s="205" t="s">
        <v>1922</v>
      </c>
      <c r="K77" s="313"/>
    </row>
    <row r="78" spans="2:11" customFormat="1" ht="5.25" customHeight="1">
      <c r="B78" s="312"/>
      <c r="C78" s="208"/>
      <c r="D78" s="208"/>
      <c r="E78" s="208"/>
      <c r="F78" s="208"/>
      <c r="G78" s="209"/>
      <c r="H78" s="208"/>
      <c r="I78" s="208"/>
      <c r="J78" s="208"/>
      <c r="K78" s="313"/>
    </row>
    <row r="79" spans="2:11" customFormat="1" ht="15" customHeight="1">
      <c r="B79" s="312"/>
      <c r="C79" s="199" t="s">
        <v>53</v>
      </c>
      <c r="D79" s="210"/>
      <c r="E79" s="210"/>
      <c r="F79" s="211" t="s">
        <v>1923</v>
      </c>
      <c r="G79" s="212"/>
      <c r="H79" s="199" t="s">
        <v>1924</v>
      </c>
      <c r="I79" s="199" t="s">
        <v>1925</v>
      </c>
      <c r="J79" s="199">
        <v>20</v>
      </c>
      <c r="K79" s="313"/>
    </row>
    <row r="80" spans="2:11" customFormat="1" ht="15" customHeight="1">
      <c r="B80" s="312"/>
      <c r="C80" s="199" t="s">
        <v>1926</v>
      </c>
      <c r="D80" s="199"/>
      <c r="E80" s="199"/>
      <c r="F80" s="211" t="s">
        <v>1923</v>
      </c>
      <c r="G80" s="212"/>
      <c r="H80" s="199" t="s">
        <v>1927</v>
      </c>
      <c r="I80" s="199" t="s">
        <v>1925</v>
      </c>
      <c r="J80" s="199">
        <v>120</v>
      </c>
      <c r="K80" s="313"/>
    </row>
    <row r="81" spans="2:11" customFormat="1" ht="15" customHeight="1">
      <c r="B81" s="213"/>
      <c r="C81" s="199" t="s">
        <v>1928</v>
      </c>
      <c r="D81" s="199"/>
      <c r="E81" s="199"/>
      <c r="F81" s="211" t="s">
        <v>1929</v>
      </c>
      <c r="G81" s="212"/>
      <c r="H81" s="199" t="s">
        <v>1930</v>
      </c>
      <c r="I81" s="199" t="s">
        <v>1925</v>
      </c>
      <c r="J81" s="199">
        <v>50</v>
      </c>
      <c r="K81" s="313"/>
    </row>
    <row r="82" spans="2:11" customFormat="1" ht="15" customHeight="1">
      <c r="B82" s="213"/>
      <c r="C82" s="199" t="s">
        <v>1931</v>
      </c>
      <c r="D82" s="199"/>
      <c r="E82" s="199"/>
      <c r="F82" s="211" t="s">
        <v>1923</v>
      </c>
      <c r="G82" s="212"/>
      <c r="H82" s="199" t="s">
        <v>1932</v>
      </c>
      <c r="I82" s="199" t="s">
        <v>1933</v>
      </c>
      <c r="J82" s="199"/>
      <c r="K82" s="313"/>
    </row>
    <row r="83" spans="2:11" customFormat="1" ht="15" customHeight="1">
      <c r="B83" s="213"/>
      <c r="C83" s="199" t="s">
        <v>1934</v>
      </c>
      <c r="D83" s="199"/>
      <c r="E83" s="199"/>
      <c r="F83" s="211" t="s">
        <v>1929</v>
      </c>
      <c r="G83" s="199"/>
      <c r="H83" s="199" t="s">
        <v>1935</v>
      </c>
      <c r="I83" s="199" t="s">
        <v>1925</v>
      </c>
      <c r="J83" s="199">
        <v>15</v>
      </c>
      <c r="K83" s="313"/>
    </row>
    <row r="84" spans="2:11" customFormat="1" ht="15" customHeight="1">
      <c r="B84" s="213"/>
      <c r="C84" s="199" t="s">
        <v>1936</v>
      </c>
      <c r="D84" s="199"/>
      <c r="E84" s="199"/>
      <c r="F84" s="211" t="s">
        <v>1929</v>
      </c>
      <c r="G84" s="199"/>
      <c r="H84" s="199" t="s">
        <v>1937</v>
      </c>
      <c r="I84" s="199" t="s">
        <v>1925</v>
      </c>
      <c r="J84" s="199">
        <v>15</v>
      </c>
      <c r="K84" s="313"/>
    </row>
    <row r="85" spans="2:11" customFormat="1" ht="15" customHeight="1">
      <c r="B85" s="213"/>
      <c r="C85" s="199" t="s">
        <v>1938</v>
      </c>
      <c r="D85" s="199"/>
      <c r="E85" s="199"/>
      <c r="F85" s="211" t="s">
        <v>1929</v>
      </c>
      <c r="G85" s="199"/>
      <c r="H85" s="199" t="s">
        <v>1939</v>
      </c>
      <c r="I85" s="199" t="s">
        <v>1925</v>
      </c>
      <c r="J85" s="199">
        <v>20</v>
      </c>
      <c r="K85" s="313"/>
    </row>
    <row r="86" spans="2:11" customFormat="1" ht="15" customHeight="1">
      <c r="B86" s="213"/>
      <c r="C86" s="199" t="s">
        <v>1940</v>
      </c>
      <c r="D86" s="199"/>
      <c r="E86" s="199"/>
      <c r="F86" s="211" t="s">
        <v>1929</v>
      </c>
      <c r="G86" s="199"/>
      <c r="H86" s="199" t="s">
        <v>1941</v>
      </c>
      <c r="I86" s="199" t="s">
        <v>1925</v>
      </c>
      <c r="J86" s="199">
        <v>20</v>
      </c>
      <c r="K86" s="313"/>
    </row>
    <row r="87" spans="2:11" customFormat="1" ht="15" customHeight="1">
      <c r="B87" s="213"/>
      <c r="C87" s="199" t="s">
        <v>1942</v>
      </c>
      <c r="D87" s="199"/>
      <c r="E87" s="199"/>
      <c r="F87" s="211" t="s">
        <v>1929</v>
      </c>
      <c r="G87" s="212"/>
      <c r="H87" s="199" t="s">
        <v>1943</v>
      </c>
      <c r="I87" s="199" t="s">
        <v>1925</v>
      </c>
      <c r="J87" s="199">
        <v>50</v>
      </c>
      <c r="K87" s="313"/>
    </row>
    <row r="88" spans="2:11" customFormat="1" ht="15" customHeight="1">
      <c r="B88" s="213"/>
      <c r="C88" s="199" t="s">
        <v>1944</v>
      </c>
      <c r="D88" s="199"/>
      <c r="E88" s="199"/>
      <c r="F88" s="211" t="s">
        <v>1929</v>
      </c>
      <c r="G88" s="212"/>
      <c r="H88" s="199" t="s">
        <v>1945</v>
      </c>
      <c r="I88" s="199" t="s">
        <v>1925</v>
      </c>
      <c r="J88" s="199">
        <v>20</v>
      </c>
      <c r="K88" s="313"/>
    </row>
    <row r="89" spans="2:11" customFormat="1" ht="15" customHeight="1">
      <c r="B89" s="213"/>
      <c r="C89" s="199" t="s">
        <v>1946</v>
      </c>
      <c r="D89" s="199"/>
      <c r="E89" s="199"/>
      <c r="F89" s="211" t="s">
        <v>1929</v>
      </c>
      <c r="G89" s="212"/>
      <c r="H89" s="199" t="s">
        <v>1947</v>
      </c>
      <c r="I89" s="199" t="s">
        <v>1925</v>
      </c>
      <c r="J89" s="199">
        <v>20</v>
      </c>
      <c r="K89" s="313"/>
    </row>
    <row r="90" spans="2:11" customFormat="1" ht="15" customHeight="1">
      <c r="B90" s="213"/>
      <c r="C90" s="199" t="s">
        <v>1948</v>
      </c>
      <c r="D90" s="199"/>
      <c r="E90" s="199"/>
      <c r="F90" s="211" t="s">
        <v>1929</v>
      </c>
      <c r="G90" s="212"/>
      <c r="H90" s="199" t="s">
        <v>1949</v>
      </c>
      <c r="I90" s="199" t="s">
        <v>1925</v>
      </c>
      <c r="J90" s="199">
        <v>50</v>
      </c>
      <c r="K90" s="313"/>
    </row>
    <row r="91" spans="2:11" customFormat="1" ht="15" customHeight="1">
      <c r="B91" s="213"/>
      <c r="C91" s="199" t="s">
        <v>1950</v>
      </c>
      <c r="D91" s="199"/>
      <c r="E91" s="199"/>
      <c r="F91" s="211" t="s">
        <v>1929</v>
      </c>
      <c r="G91" s="212"/>
      <c r="H91" s="199" t="s">
        <v>1950</v>
      </c>
      <c r="I91" s="199" t="s">
        <v>1925</v>
      </c>
      <c r="J91" s="199">
        <v>50</v>
      </c>
      <c r="K91" s="313"/>
    </row>
    <row r="92" spans="2:11" customFormat="1" ht="15" customHeight="1">
      <c r="B92" s="213"/>
      <c r="C92" s="199" t="s">
        <v>1951</v>
      </c>
      <c r="D92" s="199"/>
      <c r="E92" s="199"/>
      <c r="F92" s="211" t="s">
        <v>1929</v>
      </c>
      <c r="G92" s="212"/>
      <c r="H92" s="199" t="s">
        <v>1952</v>
      </c>
      <c r="I92" s="199" t="s">
        <v>1925</v>
      </c>
      <c r="J92" s="199">
        <v>255</v>
      </c>
      <c r="K92" s="313"/>
    </row>
    <row r="93" spans="2:11" customFormat="1" ht="15" customHeight="1">
      <c r="B93" s="213"/>
      <c r="C93" s="199" t="s">
        <v>1953</v>
      </c>
      <c r="D93" s="199"/>
      <c r="E93" s="199"/>
      <c r="F93" s="211" t="s">
        <v>1923</v>
      </c>
      <c r="G93" s="212"/>
      <c r="H93" s="199" t="s">
        <v>1954</v>
      </c>
      <c r="I93" s="199" t="s">
        <v>1955</v>
      </c>
      <c r="J93" s="199"/>
      <c r="K93" s="313"/>
    </row>
    <row r="94" spans="2:11" customFormat="1" ht="15" customHeight="1">
      <c r="B94" s="213"/>
      <c r="C94" s="199" t="s">
        <v>1956</v>
      </c>
      <c r="D94" s="199"/>
      <c r="E94" s="199"/>
      <c r="F94" s="211" t="s">
        <v>1923</v>
      </c>
      <c r="G94" s="212"/>
      <c r="H94" s="199" t="s">
        <v>1957</v>
      </c>
      <c r="I94" s="199" t="s">
        <v>1958</v>
      </c>
      <c r="J94" s="199"/>
      <c r="K94" s="313"/>
    </row>
    <row r="95" spans="2:11" customFormat="1" ht="15" customHeight="1">
      <c r="B95" s="213"/>
      <c r="C95" s="199" t="s">
        <v>1959</v>
      </c>
      <c r="D95" s="199"/>
      <c r="E95" s="199"/>
      <c r="F95" s="211" t="s">
        <v>1923</v>
      </c>
      <c r="G95" s="212"/>
      <c r="H95" s="199" t="s">
        <v>1959</v>
      </c>
      <c r="I95" s="199" t="s">
        <v>1958</v>
      </c>
      <c r="J95" s="199"/>
      <c r="K95" s="313"/>
    </row>
    <row r="96" spans="2:11" customFormat="1" ht="15" customHeight="1">
      <c r="B96" s="213"/>
      <c r="C96" s="199" t="s">
        <v>38</v>
      </c>
      <c r="D96" s="199"/>
      <c r="E96" s="199"/>
      <c r="F96" s="211" t="s">
        <v>1923</v>
      </c>
      <c r="G96" s="212"/>
      <c r="H96" s="199" t="s">
        <v>1960</v>
      </c>
      <c r="I96" s="199" t="s">
        <v>1958</v>
      </c>
      <c r="J96" s="199"/>
      <c r="K96" s="313"/>
    </row>
    <row r="97" spans="2:11" customFormat="1" ht="15" customHeight="1">
      <c r="B97" s="213"/>
      <c r="C97" s="199" t="s">
        <v>48</v>
      </c>
      <c r="D97" s="199"/>
      <c r="E97" s="199"/>
      <c r="F97" s="211" t="s">
        <v>1923</v>
      </c>
      <c r="G97" s="212"/>
      <c r="H97" s="199" t="s">
        <v>1961</v>
      </c>
      <c r="I97" s="199" t="s">
        <v>1958</v>
      </c>
      <c r="J97" s="199"/>
      <c r="K97" s="313"/>
    </row>
    <row r="98" spans="2:11" customFormat="1" ht="15" customHeight="1">
      <c r="B98" s="314"/>
      <c r="C98" s="214"/>
      <c r="D98" s="214"/>
      <c r="E98" s="214"/>
      <c r="F98" s="214"/>
      <c r="G98" s="214"/>
      <c r="H98" s="214"/>
      <c r="I98" s="214"/>
      <c r="J98" s="214"/>
      <c r="K98" s="315"/>
    </row>
    <row r="99" spans="2:11" customFormat="1" ht="18.75" customHeight="1">
      <c r="B99" s="316"/>
      <c r="C99" s="215"/>
      <c r="D99" s="215"/>
      <c r="E99" s="215"/>
      <c r="F99" s="215"/>
      <c r="G99" s="215"/>
      <c r="H99" s="215"/>
      <c r="I99" s="215"/>
      <c r="J99" s="215"/>
      <c r="K99" s="316"/>
    </row>
    <row r="100" spans="2:1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2:1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pans="2:11" customFormat="1" ht="45" customHeight="1">
      <c r="B102" s="312"/>
      <c r="C102" s="293" t="s">
        <v>1962</v>
      </c>
      <c r="D102" s="293"/>
      <c r="E102" s="293"/>
      <c r="F102" s="293"/>
      <c r="G102" s="293"/>
      <c r="H102" s="293"/>
      <c r="I102" s="293"/>
      <c r="J102" s="293"/>
      <c r="K102" s="313"/>
    </row>
    <row r="103" spans="2:11" customFormat="1" ht="17.25" customHeight="1">
      <c r="B103" s="312"/>
      <c r="C103" s="203" t="s">
        <v>1917</v>
      </c>
      <c r="D103" s="203"/>
      <c r="E103" s="203"/>
      <c r="F103" s="203" t="s">
        <v>1918</v>
      </c>
      <c r="G103" s="204"/>
      <c r="H103" s="203" t="s">
        <v>54</v>
      </c>
      <c r="I103" s="203" t="s">
        <v>57</v>
      </c>
      <c r="J103" s="203" t="s">
        <v>1919</v>
      </c>
      <c r="K103" s="313"/>
    </row>
    <row r="104" spans="2:11" customFormat="1" ht="17.25" customHeight="1">
      <c r="B104" s="312"/>
      <c r="C104" s="205" t="s">
        <v>1920</v>
      </c>
      <c r="D104" s="205"/>
      <c r="E104" s="205"/>
      <c r="F104" s="206" t="s">
        <v>1921</v>
      </c>
      <c r="G104" s="207"/>
      <c r="H104" s="205"/>
      <c r="I104" s="205"/>
      <c r="J104" s="205" t="s">
        <v>1922</v>
      </c>
      <c r="K104" s="313"/>
    </row>
    <row r="105" spans="2:11" customFormat="1" ht="5.25" customHeight="1">
      <c r="B105" s="312"/>
      <c r="C105" s="203"/>
      <c r="D105" s="203"/>
      <c r="E105" s="203"/>
      <c r="F105" s="203"/>
      <c r="G105" s="216"/>
      <c r="H105" s="203"/>
      <c r="I105" s="203"/>
      <c r="J105" s="203"/>
      <c r="K105" s="313"/>
    </row>
    <row r="106" spans="2:11" customFormat="1" ht="15" customHeight="1">
      <c r="B106" s="312"/>
      <c r="C106" s="199" t="s">
        <v>53</v>
      </c>
      <c r="D106" s="210"/>
      <c r="E106" s="210"/>
      <c r="F106" s="211" t="s">
        <v>1923</v>
      </c>
      <c r="G106" s="199"/>
      <c r="H106" s="199" t="s">
        <v>1963</v>
      </c>
      <c r="I106" s="199" t="s">
        <v>1925</v>
      </c>
      <c r="J106" s="199">
        <v>20</v>
      </c>
      <c r="K106" s="313"/>
    </row>
    <row r="107" spans="2:11" customFormat="1" ht="15" customHeight="1">
      <c r="B107" s="312"/>
      <c r="C107" s="199" t="s">
        <v>1926</v>
      </c>
      <c r="D107" s="199"/>
      <c r="E107" s="199"/>
      <c r="F107" s="211" t="s">
        <v>1923</v>
      </c>
      <c r="G107" s="199"/>
      <c r="H107" s="199" t="s">
        <v>1963</v>
      </c>
      <c r="I107" s="199" t="s">
        <v>1925</v>
      </c>
      <c r="J107" s="199">
        <v>120</v>
      </c>
      <c r="K107" s="313"/>
    </row>
    <row r="108" spans="2:11" customFormat="1" ht="15" customHeight="1">
      <c r="B108" s="213"/>
      <c r="C108" s="199" t="s">
        <v>1928</v>
      </c>
      <c r="D108" s="199"/>
      <c r="E108" s="199"/>
      <c r="F108" s="211" t="s">
        <v>1929</v>
      </c>
      <c r="G108" s="199"/>
      <c r="H108" s="199" t="s">
        <v>1963</v>
      </c>
      <c r="I108" s="199" t="s">
        <v>1925</v>
      </c>
      <c r="J108" s="199">
        <v>50</v>
      </c>
      <c r="K108" s="313"/>
    </row>
    <row r="109" spans="2:11" customFormat="1" ht="15" customHeight="1">
      <c r="B109" s="213"/>
      <c r="C109" s="199" t="s">
        <v>1931</v>
      </c>
      <c r="D109" s="199"/>
      <c r="E109" s="199"/>
      <c r="F109" s="211" t="s">
        <v>1923</v>
      </c>
      <c r="G109" s="199"/>
      <c r="H109" s="199" t="s">
        <v>1963</v>
      </c>
      <c r="I109" s="199" t="s">
        <v>1933</v>
      </c>
      <c r="J109" s="199"/>
      <c r="K109" s="313"/>
    </row>
    <row r="110" spans="2:11" customFormat="1" ht="15" customHeight="1">
      <c r="B110" s="213"/>
      <c r="C110" s="199" t="s">
        <v>1942</v>
      </c>
      <c r="D110" s="199"/>
      <c r="E110" s="199"/>
      <c r="F110" s="211" t="s">
        <v>1929</v>
      </c>
      <c r="G110" s="199"/>
      <c r="H110" s="199" t="s">
        <v>1963</v>
      </c>
      <c r="I110" s="199" t="s">
        <v>1925</v>
      </c>
      <c r="J110" s="199">
        <v>50</v>
      </c>
      <c r="K110" s="313"/>
    </row>
    <row r="111" spans="2:11" customFormat="1" ht="15" customHeight="1">
      <c r="B111" s="213"/>
      <c r="C111" s="199" t="s">
        <v>1950</v>
      </c>
      <c r="D111" s="199"/>
      <c r="E111" s="199"/>
      <c r="F111" s="211" t="s">
        <v>1929</v>
      </c>
      <c r="G111" s="199"/>
      <c r="H111" s="199" t="s">
        <v>1963</v>
      </c>
      <c r="I111" s="199" t="s">
        <v>1925</v>
      </c>
      <c r="J111" s="199">
        <v>50</v>
      </c>
      <c r="K111" s="313"/>
    </row>
    <row r="112" spans="2:11" customFormat="1" ht="15" customHeight="1">
      <c r="B112" s="213"/>
      <c r="C112" s="199" t="s">
        <v>1948</v>
      </c>
      <c r="D112" s="199"/>
      <c r="E112" s="199"/>
      <c r="F112" s="211" t="s">
        <v>1929</v>
      </c>
      <c r="G112" s="199"/>
      <c r="H112" s="199" t="s">
        <v>1963</v>
      </c>
      <c r="I112" s="199" t="s">
        <v>1925</v>
      </c>
      <c r="J112" s="199">
        <v>50</v>
      </c>
      <c r="K112" s="313"/>
    </row>
    <row r="113" spans="2:11" customFormat="1" ht="15" customHeight="1">
      <c r="B113" s="213"/>
      <c r="C113" s="199" t="s">
        <v>53</v>
      </c>
      <c r="D113" s="199"/>
      <c r="E113" s="199"/>
      <c r="F113" s="211" t="s">
        <v>1923</v>
      </c>
      <c r="G113" s="199"/>
      <c r="H113" s="199" t="s">
        <v>1964</v>
      </c>
      <c r="I113" s="199" t="s">
        <v>1925</v>
      </c>
      <c r="J113" s="199">
        <v>20</v>
      </c>
      <c r="K113" s="313"/>
    </row>
    <row r="114" spans="2:11" customFormat="1" ht="15" customHeight="1">
      <c r="B114" s="213"/>
      <c r="C114" s="199" t="s">
        <v>1965</v>
      </c>
      <c r="D114" s="199"/>
      <c r="E114" s="199"/>
      <c r="F114" s="211" t="s">
        <v>1923</v>
      </c>
      <c r="G114" s="199"/>
      <c r="H114" s="199" t="s">
        <v>1966</v>
      </c>
      <c r="I114" s="199" t="s">
        <v>1925</v>
      </c>
      <c r="J114" s="199">
        <v>120</v>
      </c>
      <c r="K114" s="313"/>
    </row>
    <row r="115" spans="2:11" customFormat="1" ht="15" customHeight="1">
      <c r="B115" s="213"/>
      <c r="C115" s="199" t="s">
        <v>38</v>
      </c>
      <c r="D115" s="199"/>
      <c r="E115" s="199"/>
      <c r="F115" s="211" t="s">
        <v>1923</v>
      </c>
      <c r="G115" s="199"/>
      <c r="H115" s="199" t="s">
        <v>1967</v>
      </c>
      <c r="I115" s="199" t="s">
        <v>1958</v>
      </c>
      <c r="J115" s="199"/>
      <c r="K115" s="313"/>
    </row>
    <row r="116" spans="2:11" customFormat="1" ht="15" customHeight="1">
      <c r="B116" s="213"/>
      <c r="C116" s="199" t="s">
        <v>48</v>
      </c>
      <c r="D116" s="199"/>
      <c r="E116" s="199"/>
      <c r="F116" s="211" t="s">
        <v>1923</v>
      </c>
      <c r="G116" s="199"/>
      <c r="H116" s="199" t="s">
        <v>1968</v>
      </c>
      <c r="I116" s="199" t="s">
        <v>1958</v>
      </c>
      <c r="J116" s="199"/>
      <c r="K116" s="313"/>
    </row>
    <row r="117" spans="2:11" customFormat="1" ht="15" customHeight="1">
      <c r="B117" s="213"/>
      <c r="C117" s="199" t="s">
        <v>57</v>
      </c>
      <c r="D117" s="199"/>
      <c r="E117" s="199"/>
      <c r="F117" s="211" t="s">
        <v>1923</v>
      </c>
      <c r="G117" s="199"/>
      <c r="H117" s="199" t="s">
        <v>1969</v>
      </c>
      <c r="I117" s="199" t="s">
        <v>1970</v>
      </c>
      <c r="J117" s="199"/>
      <c r="K117" s="313"/>
    </row>
    <row r="118" spans="2:11" customFormat="1" ht="15" customHeight="1">
      <c r="B118" s="314"/>
      <c r="C118" s="217"/>
      <c r="D118" s="217"/>
      <c r="E118" s="217"/>
      <c r="F118" s="217"/>
      <c r="G118" s="217"/>
      <c r="H118" s="217"/>
      <c r="I118" s="217"/>
      <c r="J118" s="217"/>
      <c r="K118" s="315"/>
    </row>
    <row r="119" spans="2:11" customFormat="1" ht="18.75" customHeight="1">
      <c r="B119" s="317"/>
      <c r="C119" s="218"/>
      <c r="D119" s="218"/>
      <c r="E119" s="218"/>
      <c r="F119" s="219"/>
      <c r="G119" s="218"/>
      <c r="H119" s="218"/>
      <c r="I119" s="218"/>
      <c r="J119" s="218"/>
      <c r="K119" s="317"/>
    </row>
    <row r="120" spans="2:1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pans="2:1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pans="2:11" customFormat="1" ht="45" customHeight="1">
      <c r="B122" s="321"/>
      <c r="C122" s="291" t="s">
        <v>1971</v>
      </c>
      <c r="D122" s="291"/>
      <c r="E122" s="291"/>
      <c r="F122" s="291"/>
      <c r="G122" s="291"/>
      <c r="H122" s="291"/>
      <c r="I122" s="291"/>
      <c r="J122" s="291"/>
      <c r="K122" s="322"/>
    </row>
    <row r="123" spans="2:11" customFormat="1" ht="17.25" customHeight="1">
      <c r="B123" s="220"/>
      <c r="C123" s="203" t="s">
        <v>1917</v>
      </c>
      <c r="D123" s="203"/>
      <c r="E123" s="203"/>
      <c r="F123" s="203" t="s">
        <v>1918</v>
      </c>
      <c r="G123" s="204"/>
      <c r="H123" s="203" t="s">
        <v>54</v>
      </c>
      <c r="I123" s="203" t="s">
        <v>57</v>
      </c>
      <c r="J123" s="203" t="s">
        <v>1919</v>
      </c>
      <c r="K123" s="221"/>
    </row>
    <row r="124" spans="2:11" customFormat="1" ht="17.25" customHeight="1">
      <c r="B124" s="220"/>
      <c r="C124" s="205" t="s">
        <v>1920</v>
      </c>
      <c r="D124" s="205"/>
      <c r="E124" s="205"/>
      <c r="F124" s="206" t="s">
        <v>1921</v>
      </c>
      <c r="G124" s="207"/>
      <c r="H124" s="205"/>
      <c r="I124" s="205"/>
      <c r="J124" s="205" t="s">
        <v>1922</v>
      </c>
      <c r="K124" s="221"/>
    </row>
    <row r="125" spans="2:11" customFormat="1" ht="5.25" customHeight="1">
      <c r="B125" s="222"/>
      <c r="C125" s="208"/>
      <c r="D125" s="208"/>
      <c r="E125" s="208"/>
      <c r="F125" s="208"/>
      <c r="G125" s="223"/>
      <c r="H125" s="208"/>
      <c r="I125" s="208"/>
      <c r="J125" s="208"/>
      <c r="K125" s="224"/>
    </row>
    <row r="126" spans="2:11" customFormat="1" ht="15" customHeight="1">
      <c r="B126" s="222"/>
      <c r="C126" s="199" t="s">
        <v>1926</v>
      </c>
      <c r="D126" s="210"/>
      <c r="E126" s="210"/>
      <c r="F126" s="211" t="s">
        <v>1923</v>
      </c>
      <c r="G126" s="199"/>
      <c r="H126" s="199" t="s">
        <v>1963</v>
      </c>
      <c r="I126" s="199" t="s">
        <v>1925</v>
      </c>
      <c r="J126" s="199">
        <v>120</v>
      </c>
      <c r="K126" s="225"/>
    </row>
    <row r="127" spans="2:11" customFormat="1" ht="15" customHeight="1">
      <c r="B127" s="222"/>
      <c r="C127" s="199" t="s">
        <v>1972</v>
      </c>
      <c r="D127" s="199"/>
      <c r="E127" s="199"/>
      <c r="F127" s="211" t="s">
        <v>1923</v>
      </c>
      <c r="G127" s="199"/>
      <c r="H127" s="199" t="s">
        <v>1973</v>
      </c>
      <c r="I127" s="199" t="s">
        <v>1925</v>
      </c>
      <c r="J127" s="199" t="s">
        <v>1974</v>
      </c>
      <c r="K127" s="225"/>
    </row>
    <row r="128" spans="2:11" customFormat="1" ht="15" customHeight="1">
      <c r="B128" s="222"/>
      <c r="C128" s="199" t="s">
        <v>88</v>
      </c>
      <c r="D128" s="199"/>
      <c r="E128" s="199"/>
      <c r="F128" s="211" t="s">
        <v>1923</v>
      </c>
      <c r="G128" s="199"/>
      <c r="H128" s="199" t="s">
        <v>1975</v>
      </c>
      <c r="I128" s="199" t="s">
        <v>1925</v>
      </c>
      <c r="J128" s="199" t="s">
        <v>1974</v>
      </c>
      <c r="K128" s="225"/>
    </row>
    <row r="129" spans="2:11" customFormat="1" ht="15" customHeight="1">
      <c r="B129" s="222"/>
      <c r="C129" s="199" t="s">
        <v>1934</v>
      </c>
      <c r="D129" s="199"/>
      <c r="E129" s="199"/>
      <c r="F129" s="211" t="s">
        <v>1929</v>
      </c>
      <c r="G129" s="199"/>
      <c r="H129" s="199" t="s">
        <v>1935</v>
      </c>
      <c r="I129" s="199" t="s">
        <v>1925</v>
      </c>
      <c r="J129" s="199">
        <v>15</v>
      </c>
      <c r="K129" s="225"/>
    </row>
    <row r="130" spans="2:11" customFormat="1" ht="15" customHeight="1">
      <c r="B130" s="222"/>
      <c r="C130" s="199" t="s">
        <v>1936</v>
      </c>
      <c r="D130" s="199"/>
      <c r="E130" s="199"/>
      <c r="F130" s="211" t="s">
        <v>1929</v>
      </c>
      <c r="G130" s="199"/>
      <c r="H130" s="199" t="s">
        <v>1937</v>
      </c>
      <c r="I130" s="199" t="s">
        <v>1925</v>
      </c>
      <c r="J130" s="199">
        <v>15</v>
      </c>
      <c r="K130" s="225"/>
    </row>
    <row r="131" spans="2:11" customFormat="1" ht="15" customHeight="1">
      <c r="B131" s="222"/>
      <c r="C131" s="199" t="s">
        <v>1938</v>
      </c>
      <c r="D131" s="199"/>
      <c r="E131" s="199"/>
      <c r="F131" s="211" t="s">
        <v>1929</v>
      </c>
      <c r="G131" s="199"/>
      <c r="H131" s="199" t="s">
        <v>1939</v>
      </c>
      <c r="I131" s="199" t="s">
        <v>1925</v>
      </c>
      <c r="J131" s="199">
        <v>20</v>
      </c>
      <c r="K131" s="225"/>
    </row>
    <row r="132" spans="2:11" customFormat="1" ht="15" customHeight="1">
      <c r="B132" s="222"/>
      <c r="C132" s="199" t="s">
        <v>1940</v>
      </c>
      <c r="D132" s="199"/>
      <c r="E132" s="199"/>
      <c r="F132" s="211" t="s">
        <v>1929</v>
      </c>
      <c r="G132" s="199"/>
      <c r="H132" s="199" t="s">
        <v>1941</v>
      </c>
      <c r="I132" s="199" t="s">
        <v>1925</v>
      </c>
      <c r="J132" s="199">
        <v>20</v>
      </c>
      <c r="K132" s="225"/>
    </row>
    <row r="133" spans="2:11" customFormat="1" ht="15" customHeight="1">
      <c r="B133" s="222"/>
      <c r="C133" s="199" t="s">
        <v>1928</v>
      </c>
      <c r="D133" s="199"/>
      <c r="E133" s="199"/>
      <c r="F133" s="211" t="s">
        <v>1929</v>
      </c>
      <c r="G133" s="199"/>
      <c r="H133" s="199" t="s">
        <v>1963</v>
      </c>
      <c r="I133" s="199" t="s">
        <v>1925</v>
      </c>
      <c r="J133" s="199">
        <v>50</v>
      </c>
      <c r="K133" s="225"/>
    </row>
    <row r="134" spans="2:11" customFormat="1" ht="15" customHeight="1">
      <c r="B134" s="222"/>
      <c r="C134" s="199" t="s">
        <v>1942</v>
      </c>
      <c r="D134" s="199"/>
      <c r="E134" s="199"/>
      <c r="F134" s="211" t="s">
        <v>1929</v>
      </c>
      <c r="G134" s="199"/>
      <c r="H134" s="199" t="s">
        <v>1963</v>
      </c>
      <c r="I134" s="199" t="s">
        <v>1925</v>
      </c>
      <c r="J134" s="199">
        <v>50</v>
      </c>
      <c r="K134" s="225"/>
    </row>
    <row r="135" spans="2:11" customFormat="1" ht="15" customHeight="1">
      <c r="B135" s="222"/>
      <c r="C135" s="199" t="s">
        <v>1948</v>
      </c>
      <c r="D135" s="199"/>
      <c r="E135" s="199"/>
      <c r="F135" s="211" t="s">
        <v>1929</v>
      </c>
      <c r="G135" s="199"/>
      <c r="H135" s="199" t="s">
        <v>1963</v>
      </c>
      <c r="I135" s="199" t="s">
        <v>1925</v>
      </c>
      <c r="J135" s="199">
        <v>50</v>
      </c>
      <c r="K135" s="225"/>
    </row>
    <row r="136" spans="2:11" customFormat="1" ht="15" customHeight="1">
      <c r="B136" s="222"/>
      <c r="C136" s="199" t="s">
        <v>1950</v>
      </c>
      <c r="D136" s="199"/>
      <c r="E136" s="199"/>
      <c r="F136" s="211" t="s">
        <v>1929</v>
      </c>
      <c r="G136" s="199"/>
      <c r="H136" s="199" t="s">
        <v>1963</v>
      </c>
      <c r="I136" s="199" t="s">
        <v>1925</v>
      </c>
      <c r="J136" s="199">
        <v>50</v>
      </c>
      <c r="K136" s="225"/>
    </row>
    <row r="137" spans="2:11" customFormat="1" ht="15" customHeight="1">
      <c r="B137" s="222"/>
      <c r="C137" s="199" t="s">
        <v>1951</v>
      </c>
      <c r="D137" s="199"/>
      <c r="E137" s="199"/>
      <c r="F137" s="211" t="s">
        <v>1929</v>
      </c>
      <c r="G137" s="199"/>
      <c r="H137" s="199" t="s">
        <v>1976</v>
      </c>
      <c r="I137" s="199" t="s">
        <v>1925</v>
      </c>
      <c r="J137" s="199">
        <v>255</v>
      </c>
      <c r="K137" s="225"/>
    </row>
    <row r="138" spans="2:11" customFormat="1" ht="15" customHeight="1">
      <c r="B138" s="222"/>
      <c r="C138" s="199" t="s">
        <v>1953</v>
      </c>
      <c r="D138" s="199"/>
      <c r="E138" s="199"/>
      <c r="F138" s="211" t="s">
        <v>1923</v>
      </c>
      <c r="G138" s="199"/>
      <c r="H138" s="199" t="s">
        <v>1977</v>
      </c>
      <c r="I138" s="199" t="s">
        <v>1955</v>
      </c>
      <c r="J138" s="199"/>
      <c r="K138" s="225"/>
    </row>
    <row r="139" spans="2:11" customFormat="1" ht="15" customHeight="1">
      <c r="B139" s="222"/>
      <c r="C139" s="199" t="s">
        <v>1956</v>
      </c>
      <c r="D139" s="199"/>
      <c r="E139" s="199"/>
      <c r="F139" s="211" t="s">
        <v>1923</v>
      </c>
      <c r="G139" s="199"/>
      <c r="H139" s="199" t="s">
        <v>1978</v>
      </c>
      <c r="I139" s="199" t="s">
        <v>1958</v>
      </c>
      <c r="J139" s="199"/>
      <c r="K139" s="225"/>
    </row>
    <row r="140" spans="2:11" customFormat="1" ht="15" customHeight="1">
      <c r="B140" s="222"/>
      <c r="C140" s="199" t="s">
        <v>1959</v>
      </c>
      <c r="D140" s="199"/>
      <c r="E140" s="199"/>
      <c r="F140" s="211" t="s">
        <v>1923</v>
      </c>
      <c r="G140" s="199"/>
      <c r="H140" s="199" t="s">
        <v>1959</v>
      </c>
      <c r="I140" s="199" t="s">
        <v>1958</v>
      </c>
      <c r="J140" s="199"/>
      <c r="K140" s="225"/>
    </row>
    <row r="141" spans="2:11" customFormat="1" ht="15" customHeight="1">
      <c r="B141" s="222"/>
      <c r="C141" s="199" t="s">
        <v>38</v>
      </c>
      <c r="D141" s="199"/>
      <c r="E141" s="199"/>
      <c r="F141" s="211" t="s">
        <v>1923</v>
      </c>
      <c r="G141" s="199"/>
      <c r="H141" s="199" t="s">
        <v>1979</v>
      </c>
      <c r="I141" s="199" t="s">
        <v>1958</v>
      </c>
      <c r="J141" s="199"/>
      <c r="K141" s="225"/>
    </row>
    <row r="142" spans="2:11" customFormat="1" ht="15" customHeight="1">
      <c r="B142" s="222"/>
      <c r="C142" s="199" t="s">
        <v>1980</v>
      </c>
      <c r="D142" s="199"/>
      <c r="E142" s="199"/>
      <c r="F142" s="211" t="s">
        <v>1923</v>
      </c>
      <c r="G142" s="199"/>
      <c r="H142" s="199" t="s">
        <v>1981</v>
      </c>
      <c r="I142" s="199" t="s">
        <v>1958</v>
      </c>
      <c r="J142" s="199"/>
      <c r="K142" s="225"/>
    </row>
    <row r="143" spans="2:1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pans="2:1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2:11" customFormat="1" ht="45" customHeight="1">
      <c r="B147" s="312"/>
      <c r="C147" s="293" t="s">
        <v>1982</v>
      </c>
      <c r="D147" s="293"/>
      <c r="E147" s="293"/>
      <c r="F147" s="293"/>
      <c r="G147" s="293"/>
      <c r="H147" s="293"/>
      <c r="I147" s="293"/>
      <c r="J147" s="293"/>
      <c r="K147" s="313"/>
    </row>
    <row r="148" spans="2:11" customFormat="1" ht="17.25" customHeight="1">
      <c r="B148" s="312"/>
      <c r="C148" s="203" t="s">
        <v>1917</v>
      </c>
      <c r="D148" s="203"/>
      <c r="E148" s="203"/>
      <c r="F148" s="203" t="s">
        <v>1918</v>
      </c>
      <c r="G148" s="204"/>
      <c r="H148" s="203" t="s">
        <v>54</v>
      </c>
      <c r="I148" s="203" t="s">
        <v>57</v>
      </c>
      <c r="J148" s="203" t="s">
        <v>1919</v>
      </c>
      <c r="K148" s="313"/>
    </row>
    <row r="149" spans="2:11" customFormat="1" ht="17.25" customHeight="1">
      <c r="B149" s="312"/>
      <c r="C149" s="205" t="s">
        <v>1920</v>
      </c>
      <c r="D149" s="205"/>
      <c r="E149" s="205"/>
      <c r="F149" s="206" t="s">
        <v>1921</v>
      </c>
      <c r="G149" s="207"/>
      <c r="H149" s="205"/>
      <c r="I149" s="205"/>
      <c r="J149" s="205" t="s">
        <v>1922</v>
      </c>
      <c r="K149" s="313"/>
    </row>
    <row r="150" spans="2:11" customFormat="1" ht="5.25" customHeight="1">
      <c r="B150" s="213"/>
      <c r="C150" s="208"/>
      <c r="D150" s="208"/>
      <c r="E150" s="208"/>
      <c r="F150" s="208"/>
      <c r="G150" s="209"/>
      <c r="H150" s="208"/>
      <c r="I150" s="208"/>
      <c r="J150" s="208"/>
      <c r="K150" s="225"/>
    </row>
    <row r="151" spans="2:11" customFormat="1" ht="15" customHeight="1">
      <c r="B151" s="213"/>
      <c r="C151" s="229" t="s">
        <v>1926</v>
      </c>
      <c r="D151" s="199"/>
      <c r="E151" s="199"/>
      <c r="F151" s="230" t="s">
        <v>1923</v>
      </c>
      <c r="G151" s="199"/>
      <c r="H151" s="229" t="s">
        <v>1963</v>
      </c>
      <c r="I151" s="229" t="s">
        <v>1925</v>
      </c>
      <c r="J151" s="229">
        <v>120</v>
      </c>
      <c r="K151" s="225"/>
    </row>
    <row r="152" spans="2:11" customFormat="1" ht="15" customHeight="1">
      <c r="B152" s="213"/>
      <c r="C152" s="229" t="s">
        <v>1972</v>
      </c>
      <c r="D152" s="199"/>
      <c r="E152" s="199"/>
      <c r="F152" s="230" t="s">
        <v>1923</v>
      </c>
      <c r="G152" s="199"/>
      <c r="H152" s="229" t="s">
        <v>1983</v>
      </c>
      <c r="I152" s="229" t="s">
        <v>1925</v>
      </c>
      <c r="J152" s="229" t="s">
        <v>1974</v>
      </c>
      <c r="K152" s="225"/>
    </row>
    <row r="153" spans="2:11" customFormat="1" ht="15" customHeight="1">
      <c r="B153" s="213"/>
      <c r="C153" s="229" t="s">
        <v>88</v>
      </c>
      <c r="D153" s="199"/>
      <c r="E153" s="199"/>
      <c r="F153" s="230" t="s">
        <v>1923</v>
      </c>
      <c r="G153" s="199"/>
      <c r="H153" s="229" t="s">
        <v>1984</v>
      </c>
      <c r="I153" s="229" t="s">
        <v>1925</v>
      </c>
      <c r="J153" s="229" t="s">
        <v>1974</v>
      </c>
      <c r="K153" s="225"/>
    </row>
    <row r="154" spans="2:11" customFormat="1" ht="15" customHeight="1">
      <c r="B154" s="213"/>
      <c r="C154" s="229" t="s">
        <v>1928</v>
      </c>
      <c r="D154" s="199"/>
      <c r="E154" s="199"/>
      <c r="F154" s="230" t="s">
        <v>1929</v>
      </c>
      <c r="G154" s="199"/>
      <c r="H154" s="229" t="s">
        <v>1963</v>
      </c>
      <c r="I154" s="229" t="s">
        <v>1925</v>
      </c>
      <c r="J154" s="229">
        <v>50</v>
      </c>
      <c r="K154" s="225"/>
    </row>
    <row r="155" spans="2:11" customFormat="1" ht="15" customHeight="1">
      <c r="B155" s="213"/>
      <c r="C155" s="229" t="s">
        <v>1931</v>
      </c>
      <c r="D155" s="199"/>
      <c r="E155" s="199"/>
      <c r="F155" s="230" t="s">
        <v>1923</v>
      </c>
      <c r="G155" s="199"/>
      <c r="H155" s="229" t="s">
        <v>1963</v>
      </c>
      <c r="I155" s="229" t="s">
        <v>1933</v>
      </c>
      <c r="J155" s="229"/>
      <c r="K155" s="225"/>
    </row>
    <row r="156" spans="2:11" customFormat="1" ht="15" customHeight="1">
      <c r="B156" s="213"/>
      <c r="C156" s="229" t="s">
        <v>1942</v>
      </c>
      <c r="D156" s="199"/>
      <c r="E156" s="199"/>
      <c r="F156" s="230" t="s">
        <v>1929</v>
      </c>
      <c r="G156" s="199"/>
      <c r="H156" s="229" t="s">
        <v>1963</v>
      </c>
      <c r="I156" s="229" t="s">
        <v>1925</v>
      </c>
      <c r="J156" s="229">
        <v>50</v>
      </c>
      <c r="K156" s="225"/>
    </row>
    <row r="157" spans="2:11" customFormat="1" ht="15" customHeight="1">
      <c r="B157" s="213"/>
      <c r="C157" s="229" t="s">
        <v>1950</v>
      </c>
      <c r="D157" s="199"/>
      <c r="E157" s="199"/>
      <c r="F157" s="230" t="s">
        <v>1929</v>
      </c>
      <c r="G157" s="199"/>
      <c r="H157" s="229" t="s">
        <v>1963</v>
      </c>
      <c r="I157" s="229" t="s">
        <v>1925</v>
      </c>
      <c r="J157" s="229">
        <v>50</v>
      </c>
      <c r="K157" s="225"/>
    </row>
    <row r="158" spans="2:11" customFormat="1" ht="15" customHeight="1">
      <c r="B158" s="213"/>
      <c r="C158" s="229" t="s">
        <v>1948</v>
      </c>
      <c r="D158" s="199"/>
      <c r="E158" s="199"/>
      <c r="F158" s="230" t="s">
        <v>1929</v>
      </c>
      <c r="G158" s="199"/>
      <c r="H158" s="229" t="s">
        <v>1963</v>
      </c>
      <c r="I158" s="229" t="s">
        <v>1925</v>
      </c>
      <c r="J158" s="229">
        <v>50</v>
      </c>
      <c r="K158" s="225"/>
    </row>
    <row r="159" spans="2:11" customFormat="1" ht="15" customHeight="1">
      <c r="B159" s="213"/>
      <c r="C159" s="229" t="s">
        <v>119</v>
      </c>
      <c r="D159" s="199"/>
      <c r="E159" s="199"/>
      <c r="F159" s="230" t="s">
        <v>1923</v>
      </c>
      <c r="G159" s="199"/>
      <c r="H159" s="229" t="s">
        <v>1985</v>
      </c>
      <c r="I159" s="229" t="s">
        <v>1925</v>
      </c>
      <c r="J159" s="229" t="s">
        <v>1986</v>
      </c>
      <c r="K159" s="225"/>
    </row>
    <row r="160" spans="2:11" customFormat="1" ht="15" customHeight="1">
      <c r="B160" s="213"/>
      <c r="C160" s="229" t="s">
        <v>1987</v>
      </c>
      <c r="D160" s="199"/>
      <c r="E160" s="199"/>
      <c r="F160" s="230" t="s">
        <v>1923</v>
      </c>
      <c r="G160" s="199"/>
      <c r="H160" s="229" t="s">
        <v>1988</v>
      </c>
      <c r="I160" s="229" t="s">
        <v>1958</v>
      </c>
      <c r="J160" s="229"/>
      <c r="K160" s="225"/>
    </row>
    <row r="161" spans="2:11" customFormat="1" ht="15" customHeight="1">
      <c r="B161" s="231"/>
      <c r="C161" s="217"/>
      <c r="D161" s="217"/>
      <c r="E161" s="217"/>
      <c r="F161" s="217"/>
      <c r="G161" s="217"/>
      <c r="H161" s="217"/>
      <c r="I161" s="217"/>
      <c r="J161" s="217"/>
      <c r="K161" s="232"/>
    </row>
    <row r="162" spans="2:11" customFormat="1" ht="18.75" customHeight="1">
      <c r="B162" s="218"/>
      <c r="C162" s="223"/>
      <c r="D162" s="223"/>
      <c r="E162" s="223"/>
      <c r="F162" s="233"/>
      <c r="G162" s="223"/>
      <c r="H162" s="223"/>
      <c r="I162" s="223"/>
      <c r="J162" s="223"/>
      <c r="K162" s="218"/>
    </row>
    <row r="163" spans="2:1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pans="2:1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pans="2:11" customFormat="1" ht="45" customHeight="1">
      <c r="B165" s="301"/>
      <c r="C165" s="291" t="s">
        <v>1989</v>
      </c>
      <c r="D165" s="291"/>
      <c r="E165" s="291"/>
      <c r="F165" s="291"/>
      <c r="G165" s="291"/>
      <c r="H165" s="291"/>
      <c r="I165" s="291"/>
      <c r="J165" s="291"/>
      <c r="K165" s="302"/>
    </row>
    <row r="166" spans="2:11" customFormat="1" ht="17.25" customHeight="1">
      <c r="B166" s="301"/>
      <c r="C166" s="203" t="s">
        <v>1917</v>
      </c>
      <c r="D166" s="203"/>
      <c r="E166" s="203"/>
      <c r="F166" s="203" t="s">
        <v>1918</v>
      </c>
      <c r="G166" s="234"/>
      <c r="H166" s="235" t="s">
        <v>54</v>
      </c>
      <c r="I166" s="235" t="s">
        <v>57</v>
      </c>
      <c r="J166" s="203" t="s">
        <v>1919</v>
      </c>
      <c r="K166" s="302"/>
    </row>
    <row r="167" spans="2:11" customFormat="1" ht="17.25" customHeight="1">
      <c r="B167" s="303"/>
      <c r="C167" s="205" t="s">
        <v>1920</v>
      </c>
      <c r="D167" s="205"/>
      <c r="E167" s="205"/>
      <c r="F167" s="206" t="s">
        <v>1921</v>
      </c>
      <c r="G167" s="236"/>
      <c r="H167" s="237"/>
      <c r="I167" s="237"/>
      <c r="J167" s="205" t="s">
        <v>1922</v>
      </c>
      <c r="K167" s="304"/>
    </row>
    <row r="168" spans="2:11" customFormat="1" ht="5.25" customHeight="1">
      <c r="B168" s="213"/>
      <c r="C168" s="208"/>
      <c r="D168" s="208"/>
      <c r="E168" s="208"/>
      <c r="F168" s="208"/>
      <c r="G168" s="209"/>
      <c r="H168" s="208"/>
      <c r="I168" s="208"/>
      <c r="J168" s="208"/>
      <c r="K168" s="225"/>
    </row>
    <row r="169" spans="2:11" customFormat="1" ht="15" customHeight="1">
      <c r="B169" s="213"/>
      <c r="C169" s="199" t="s">
        <v>1926</v>
      </c>
      <c r="D169" s="199"/>
      <c r="E169" s="199"/>
      <c r="F169" s="211" t="s">
        <v>1923</v>
      </c>
      <c r="G169" s="199"/>
      <c r="H169" s="199" t="s">
        <v>1963</v>
      </c>
      <c r="I169" s="199" t="s">
        <v>1925</v>
      </c>
      <c r="J169" s="199">
        <v>120</v>
      </c>
      <c r="K169" s="225"/>
    </row>
    <row r="170" spans="2:11" customFormat="1" ht="15" customHeight="1">
      <c r="B170" s="213"/>
      <c r="C170" s="199" t="s">
        <v>1972</v>
      </c>
      <c r="D170" s="199"/>
      <c r="E170" s="199"/>
      <c r="F170" s="211" t="s">
        <v>1923</v>
      </c>
      <c r="G170" s="199"/>
      <c r="H170" s="199" t="s">
        <v>1973</v>
      </c>
      <c r="I170" s="199" t="s">
        <v>1925</v>
      </c>
      <c r="J170" s="199" t="s">
        <v>1974</v>
      </c>
      <c r="K170" s="225"/>
    </row>
    <row r="171" spans="2:11" customFormat="1" ht="15" customHeight="1">
      <c r="B171" s="213"/>
      <c r="C171" s="199" t="s">
        <v>88</v>
      </c>
      <c r="D171" s="199"/>
      <c r="E171" s="199"/>
      <c r="F171" s="211" t="s">
        <v>1923</v>
      </c>
      <c r="G171" s="199"/>
      <c r="H171" s="199" t="s">
        <v>1990</v>
      </c>
      <c r="I171" s="199" t="s">
        <v>1925</v>
      </c>
      <c r="J171" s="199" t="s">
        <v>1974</v>
      </c>
      <c r="K171" s="225"/>
    </row>
    <row r="172" spans="2:11" customFormat="1" ht="15" customHeight="1">
      <c r="B172" s="213"/>
      <c r="C172" s="199" t="s">
        <v>1928</v>
      </c>
      <c r="D172" s="199"/>
      <c r="E172" s="199"/>
      <c r="F172" s="211" t="s">
        <v>1929</v>
      </c>
      <c r="G172" s="199"/>
      <c r="H172" s="199" t="s">
        <v>1990</v>
      </c>
      <c r="I172" s="199" t="s">
        <v>1925</v>
      </c>
      <c r="J172" s="199">
        <v>50</v>
      </c>
      <c r="K172" s="225"/>
    </row>
    <row r="173" spans="2:11" customFormat="1" ht="15" customHeight="1">
      <c r="B173" s="213"/>
      <c r="C173" s="199" t="s">
        <v>1931</v>
      </c>
      <c r="D173" s="199"/>
      <c r="E173" s="199"/>
      <c r="F173" s="211" t="s">
        <v>1923</v>
      </c>
      <c r="G173" s="199"/>
      <c r="H173" s="199" t="s">
        <v>1990</v>
      </c>
      <c r="I173" s="199" t="s">
        <v>1933</v>
      </c>
      <c r="J173" s="199"/>
      <c r="K173" s="225"/>
    </row>
    <row r="174" spans="2:11" customFormat="1" ht="15" customHeight="1">
      <c r="B174" s="213"/>
      <c r="C174" s="199" t="s">
        <v>1942</v>
      </c>
      <c r="D174" s="199"/>
      <c r="E174" s="199"/>
      <c r="F174" s="211" t="s">
        <v>1929</v>
      </c>
      <c r="G174" s="199"/>
      <c r="H174" s="199" t="s">
        <v>1990</v>
      </c>
      <c r="I174" s="199" t="s">
        <v>1925</v>
      </c>
      <c r="J174" s="199">
        <v>50</v>
      </c>
      <c r="K174" s="225"/>
    </row>
    <row r="175" spans="2:11" customFormat="1" ht="15" customHeight="1">
      <c r="B175" s="213"/>
      <c r="C175" s="199" t="s">
        <v>1950</v>
      </c>
      <c r="D175" s="199"/>
      <c r="E175" s="199"/>
      <c r="F175" s="211" t="s">
        <v>1929</v>
      </c>
      <c r="G175" s="199"/>
      <c r="H175" s="199" t="s">
        <v>1990</v>
      </c>
      <c r="I175" s="199" t="s">
        <v>1925</v>
      </c>
      <c r="J175" s="199">
        <v>50</v>
      </c>
      <c r="K175" s="225"/>
    </row>
    <row r="176" spans="2:11" customFormat="1" ht="15" customHeight="1">
      <c r="B176" s="213"/>
      <c r="C176" s="199" t="s">
        <v>1948</v>
      </c>
      <c r="D176" s="199"/>
      <c r="E176" s="199"/>
      <c r="F176" s="211" t="s">
        <v>1929</v>
      </c>
      <c r="G176" s="199"/>
      <c r="H176" s="199" t="s">
        <v>1990</v>
      </c>
      <c r="I176" s="199" t="s">
        <v>1925</v>
      </c>
      <c r="J176" s="199">
        <v>50</v>
      </c>
      <c r="K176" s="225"/>
    </row>
    <row r="177" spans="2:11" customFormat="1" ht="15" customHeight="1">
      <c r="B177" s="213"/>
      <c r="C177" s="199" t="s">
        <v>130</v>
      </c>
      <c r="D177" s="199"/>
      <c r="E177" s="199"/>
      <c r="F177" s="211" t="s">
        <v>1923</v>
      </c>
      <c r="G177" s="199"/>
      <c r="H177" s="199" t="s">
        <v>1991</v>
      </c>
      <c r="I177" s="199" t="s">
        <v>1992</v>
      </c>
      <c r="J177" s="199"/>
      <c r="K177" s="225"/>
    </row>
    <row r="178" spans="2:11" customFormat="1" ht="15" customHeight="1">
      <c r="B178" s="213"/>
      <c r="C178" s="199" t="s">
        <v>57</v>
      </c>
      <c r="D178" s="199"/>
      <c r="E178" s="199"/>
      <c r="F178" s="211" t="s">
        <v>1923</v>
      </c>
      <c r="G178" s="199"/>
      <c r="H178" s="199" t="s">
        <v>1993</v>
      </c>
      <c r="I178" s="199" t="s">
        <v>1994</v>
      </c>
      <c r="J178" s="199">
        <v>1</v>
      </c>
      <c r="K178" s="225"/>
    </row>
    <row r="179" spans="2:11" customFormat="1" ht="15" customHeight="1">
      <c r="B179" s="213"/>
      <c r="C179" s="199" t="s">
        <v>53</v>
      </c>
      <c r="D179" s="199"/>
      <c r="E179" s="199"/>
      <c r="F179" s="211" t="s">
        <v>1923</v>
      </c>
      <c r="G179" s="199"/>
      <c r="H179" s="199" t="s">
        <v>1995</v>
      </c>
      <c r="I179" s="199" t="s">
        <v>1925</v>
      </c>
      <c r="J179" s="199">
        <v>20</v>
      </c>
      <c r="K179" s="225"/>
    </row>
    <row r="180" spans="2:11" customFormat="1" ht="15" customHeight="1">
      <c r="B180" s="213"/>
      <c r="C180" s="199" t="s">
        <v>54</v>
      </c>
      <c r="D180" s="199"/>
      <c r="E180" s="199"/>
      <c r="F180" s="211" t="s">
        <v>1923</v>
      </c>
      <c r="G180" s="199"/>
      <c r="H180" s="199" t="s">
        <v>1996</v>
      </c>
      <c r="I180" s="199" t="s">
        <v>1925</v>
      </c>
      <c r="J180" s="199">
        <v>255</v>
      </c>
      <c r="K180" s="225"/>
    </row>
    <row r="181" spans="2:11" customFormat="1" ht="15" customHeight="1">
      <c r="B181" s="213"/>
      <c r="C181" s="199" t="s">
        <v>131</v>
      </c>
      <c r="D181" s="199"/>
      <c r="E181" s="199"/>
      <c r="F181" s="211" t="s">
        <v>1923</v>
      </c>
      <c r="G181" s="199"/>
      <c r="H181" s="199" t="s">
        <v>1887</v>
      </c>
      <c r="I181" s="199" t="s">
        <v>1925</v>
      </c>
      <c r="J181" s="199">
        <v>10</v>
      </c>
      <c r="K181" s="225"/>
    </row>
    <row r="182" spans="2:11" customFormat="1" ht="15" customHeight="1">
      <c r="B182" s="213"/>
      <c r="C182" s="199" t="s">
        <v>132</v>
      </c>
      <c r="D182" s="199"/>
      <c r="E182" s="199"/>
      <c r="F182" s="211" t="s">
        <v>1923</v>
      </c>
      <c r="G182" s="199"/>
      <c r="H182" s="199" t="s">
        <v>1997</v>
      </c>
      <c r="I182" s="199" t="s">
        <v>1958</v>
      </c>
      <c r="J182" s="199"/>
      <c r="K182" s="225"/>
    </row>
    <row r="183" spans="2:11" customFormat="1" ht="15" customHeight="1">
      <c r="B183" s="213"/>
      <c r="C183" s="199" t="s">
        <v>1998</v>
      </c>
      <c r="D183" s="199"/>
      <c r="E183" s="199"/>
      <c r="F183" s="211" t="s">
        <v>1923</v>
      </c>
      <c r="G183" s="199"/>
      <c r="H183" s="199" t="s">
        <v>1999</v>
      </c>
      <c r="I183" s="199" t="s">
        <v>1958</v>
      </c>
      <c r="J183" s="199"/>
      <c r="K183" s="225"/>
    </row>
    <row r="184" spans="2:11" customFormat="1" ht="15" customHeight="1">
      <c r="B184" s="213"/>
      <c r="C184" s="199" t="s">
        <v>1987</v>
      </c>
      <c r="D184" s="199"/>
      <c r="E184" s="199"/>
      <c r="F184" s="211" t="s">
        <v>1923</v>
      </c>
      <c r="G184" s="199"/>
      <c r="H184" s="199" t="s">
        <v>2000</v>
      </c>
      <c r="I184" s="199" t="s">
        <v>1958</v>
      </c>
      <c r="J184" s="199"/>
      <c r="K184" s="225"/>
    </row>
    <row r="185" spans="2:11" customFormat="1" ht="15" customHeight="1">
      <c r="B185" s="213"/>
      <c r="C185" s="199" t="s">
        <v>134</v>
      </c>
      <c r="D185" s="199"/>
      <c r="E185" s="199"/>
      <c r="F185" s="211" t="s">
        <v>1929</v>
      </c>
      <c r="G185" s="199"/>
      <c r="H185" s="199" t="s">
        <v>2001</v>
      </c>
      <c r="I185" s="199" t="s">
        <v>1925</v>
      </c>
      <c r="J185" s="199">
        <v>50</v>
      </c>
      <c r="K185" s="225"/>
    </row>
    <row r="186" spans="2:11" customFormat="1" ht="15" customHeight="1">
      <c r="B186" s="213"/>
      <c r="C186" s="199" t="s">
        <v>2002</v>
      </c>
      <c r="D186" s="199"/>
      <c r="E186" s="199"/>
      <c r="F186" s="211" t="s">
        <v>1929</v>
      </c>
      <c r="G186" s="199"/>
      <c r="H186" s="199" t="s">
        <v>2003</v>
      </c>
      <c r="I186" s="199" t="s">
        <v>2004</v>
      </c>
      <c r="J186" s="199"/>
      <c r="K186" s="225"/>
    </row>
    <row r="187" spans="2:11" customFormat="1" ht="15" customHeight="1">
      <c r="B187" s="213"/>
      <c r="C187" s="199" t="s">
        <v>2005</v>
      </c>
      <c r="D187" s="199"/>
      <c r="E187" s="199"/>
      <c r="F187" s="211" t="s">
        <v>1929</v>
      </c>
      <c r="G187" s="199"/>
      <c r="H187" s="199" t="s">
        <v>2006</v>
      </c>
      <c r="I187" s="199" t="s">
        <v>2004</v>
      </c>
      <c r="J187" s="199"/>
      <c r="K187" s="225"/>
    </row>
    <row r="188" spans="2:11" customFormat="1" ht="15" customHeight="1">
      <c r="B188" s="213"/>
      <c r="C188" s="199" t="s">
        <v>2007</v>
      </c>
      <c r="D188" s="199"/>
      <c r="E188" s="199"/>
      <c r="F188" s="211" t="s">
        <v>1929</v>
      </c>
      <c r="G188" s="199"/>
      <c r="H188" s="199" t="s">
        <v>2008</v>
      </c>
      <c r="I188" s="199" t="s">
        <v>2004</v>
      </c>
      <c r="J188" s="199"/>
      <c r="K188" s="225"/>
    </row>
    <row r="189" spans="2:11" customFormat="1" ht="15" customHeight="1">
      <c r="B189" s="213"/>
      <c r="C189" s="238" t="s">
        <v>2009</v>
      </c>
      <c r="D189" s="199"/>
      <c r="E189" s="199"/>
      <c r="F189" s="211" t="s">
        <v>1929</v>
      </c>
      <c r="G189" s="199"/>
      <c r="H189" s="199" t="s">
        <v>2010</v>
      </c>
      <c r="I189" s="199" t="s">
        <v>2011</v>
      </c>
      <c r="J189" s="239" t="s">
        <v>2012</v>
      </c>
      <c r="K189" s="225"/>
    </row>
    <row r="190" spans="2:11" customFormat="1" ht="15" customHeight="1">
      <c r="B190" s="213"/>
      <c r="C190" s="238" t="s">
        <v>2013</v>
      </c>
      <c r="D190" s="199"/>
      <c r="E190" s="199"/>
      <c r="F190" s="211" t="s">
        <v>1929</v>
      </c>
      <c r="G190" s="199"/>
      <c r="H190" s="199" t="s">
        <v>2014</v>
      </c>
      <c r="I190" s="199" t="s">
        <v>2011</v>
      </c>
      <c r="J190" s="239" t="s">
        <v>2012</v>
      </c>
      <c r="K190" s="225"/>
    </row>
    <row r="191" spans="2:11" customFormat="1" ht="15" customHeight="1">
      <c r="B191" s="213"/>
      <c r="C191" s="238" t="s">
        <v>42</v>
      </c>
      <c r="D191" s="199"/>
      <c r="E191" s="199"/>
      <c r="F191" s="211" t="s">
        <v>1923</v>
      </c>
      <c r="G191" s="199"/>
      <c r="H191" s="196" t="s">
        <v>2015</v>
      </c>
      <c r="I191" s="199" t="s">
        <v>2016</v>
      </c>
      <c r="J191" s="199"/>
      <c r="K191" s="225"/>
    </row>
    <row r="192" spans="2:11" customFormat="1" ht="15" customHeight="1">
      <c r="B192" s="213"/>
      <c r="C192" s="238" t="s">
        <v>2017</v>
      </c>
      <c r="D192" s="199"/>
      <c r="E192" s="199"/>
      <c r="F192" s="211" t="s">
        <v>1923</v>
      </c>
      <c r="G192" s="199"/>
      <c r="H192" s="199" t="s">
        <v>2018</v>
      </c>
      <c r="I192" s="199" t="s">
        <v>1958</v>
      </c>
      <c r="J192" s="199"/>
      <c r="K192" s="225"/>
    </row>
    <row r="193" spans="2:11" customFormat="1" ht="15" customHeight="1">
      <c r="B193" s="213"/>
      <c r="C193" s="238" t="s">
        <v>2019</v>
      </c>
      <c r="D193" s="199"/>
      <c r="E193" s="199"/>
      <c r="F193" s="211" t="s">
        <v>1923</v>
      </c>
      <c r="G193" s="199"/>
      <c r="H193" s="199" t="s">
        <v>2020</v>
      </c>
      <c r="I193" s="199" t="s">
        <v>1958</v>
      </c>
      <c r="J193" s="199"/>
      <c r="K193" s="225"/>
    </row>
    <row r="194" spans="2:11" customFormat="1" ht="15" customHeight="1">
      <c r="B194" s="213"/>
      <c r="C194" s="238" t="s">
        <v>2021</v>
      </c>
      <c r="D194" s="199"/>
      <c r="E194" s="199"/>
      <c r="F194" s="211" t="s">
        <v>1929</v>
      </c>
      <c r="G194" s="199"/>
      <c r="H194" s="199" t="s">
        <v>2022</v>
      </c>
      <c r="I194" s="199" t="s">
        <v>1958</v>
      </c>
      <c r="J194" s="199"/>
      <c r="K194" s="225"/>
    </row>
    <row r="195" spans="2:11" customFormat="1" ht="15" customHeight="1">
      <c r="B195" s="231"/>
      <c r="C195" s="240"/>
      <c r="D195" s="217"/>
      <c r="E195" s="217"/>
      <c r="F195" s="217"/>
      <c r="G195" s="217"/>
      <c r="H195" s="217"/>
      <c r="I195" s="217"/>
      <c r="J195" s="217"/>
      <c r="K195" s="232"/>
    </row>
    <row r="196" spans="2:11" customFormat="1" ht="18.75" customHeight="1">
      <c r="B196" s="218"/>
      <c r="C196" s="223"/>
      <c r="D196" s="223"/>
      <c r="E196" s="223"/>
      <c r="F196" s="233"/>
      <c r="G196" s="223"/>
      <c r="H196" s="223"/>
      <c r="I196" s="223"/>
      <c r="J196" s="223"/>
      <c r="K196" s="218"/>
    </row>
    <row r="197" spans="2:11" customFormat="1" ht="18.75" customHeight="1">
      <c r="B197" s="218"/>
      <c r="C197" s="223"/>
      <c r="D197" s="223"/>
      <c r="E197" s="223"/>
      <c r="F197" s="233"/>
      <c r="G197" s="223"/>
      <c r="H197" s="223"/>
      <c r="I197" s="223"/>
      <c r="J197" s="223"/>
      <c r="K197" s="218"/>
    </row>
    <row r="198" spans="2:1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pans="2:1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pans="2:11" customFormat="1" ht="21">
      <c r="B200" s="301"/>
      <c r="C200" s="291" t="s">
        <v>2023</v>
      </c>
      <c r="D200" s="291"/>
      <c r="E200" s="291"/>
      <c r="F200" s="291"/>
      <c r="G200" s="291"/>
      <c r="H200" s="291"/>
      <c r="I200" s="291"/>
      <c r="J200" s="291"/>
      <c r="K200" s="302"/>
    </row>
    <row r="201" spans="2:11" customFormat="1" ht="25.5" customHeight="1">
      <c r="B201" s="301"/>
      <c r="C201" s="241" t="s">
        <v>2024</v>
      </c>
      <c r="D201" s="241"/>
      <c r="E201" s="241"/>
      <c r="F201" s="241" t="s">
        <v>2025</v>
      </c>
      <c r="G201" s="242"/>
      <c r="H201" s="294" t="s">
        <v>2026</v>
      </c>
      <c r="I201" s="294"/>
      <c r="J201" s="294"/>
      <c r="K201" s="302"/>
    </row>
    <row r="202" spans="2:11" customFormat="1" ht="5.25" customHeight="1">
      <c r="B202" s="213"/>
      <c r="C202" s="208"/>
      <c r="D202" s="208"/>
      <c r="E202" s="208"/>
      <c r="F202" s="208"/>
      <c r="G202" s="223"/>
      <c r="H202" s="208"/>
      <c r="I202" s="208"/>
      <c r="J202" s="208"/>
      <c r="K202" s="225"/>
    </row>
    <row r="203" spans="2:11" customFormat="1" ht="15" customHeight="1">
      <c r="B203" s="213"/>
      <c r="C203" s="199" t="s">
        <v>2016</v>
      </c>
      <c r="D203" s="199"/>
      <c r="E203" s="199"/>
      <c r="F203" s="211" t="s">
        <v>43</v>
      </c>
      <c r="G203" s="199"/>
      <c r="H203" s="295" t="s">
        <v>2027</v>
      </c>
      <c r="I203" s="295"/>
      <c r="J203" s="295"/>
      <c r="K203" s="225"/>
    </row>
    <row r="204" spans="2:11" customFormat="1" ht="15" customHeight="1">
      <c r="B204" s="213"/>
      <c r="C204" s="199"/>
      <c r="D204" s="199"/>
      <c r="E204" s="199"/>
      <c r="F204" s="211" t="s">
        <v>44</v>
      </c>
      <c r="G204" s="199"/>
      <c r="H204" s="295" t="s">
        <v>2028</v>
      </c>
      <c r="I204" s="295"/>
      <c r="J204" s="295"/>
      <c r="K204" s="225"/>
    </row>
    <row r="205" spans="2:11" customFormat="1" ht="15" customHeight="1">
      <c r="B205" s="213"/>
      <c r="C205" s="199"/>
      <c r="D205" s="199"/>
      <c r="E205" s="199"/>
      <c r="F205" s="211" t="s">
        <v>47</v>
      </c>
      <c r="G205" s="199"/>
      <c r="H205" s="295" t="s">
        <v>2029</v>
      </c>
      <c r="I205" s="295"/>
      <c r="J205" s="295"/>
      <c r="K205" s="225"/>
    </row>
    <row r="206" spans="2:11" customFormat="1" ht="15" customHeight="1">
      <c r="B206" s="213"/>
      <c r="C206" s="199"/>
      <c r="D206" s="199"/>
      <c r="E206" s="199"/>
      <c r="F206" s="211" t="s">
        <v>45</v>
      </c>
      <c r="G206" s="199"/>
      <c r="H206" s="295" t="s">
        <v>2030</v>
      </c>
      <c r="I206" s="295"/>
      <c r="J206" s="295"/>
      <c r="K206" s="225"/>
    </row>
    <row r="207" spans="2:11" customFormat="1" ht="15" customHeight="1">
      <c r="B207" s="213"/>
      <c r="C207" s="199"/>
      <c r="D207" s="199"/>
      <c r="E207" s="199"/>
      <c r="F207" s="211" t="s">
        <v>46</v>
      </c>
      <c r="G207" s="199"/>
      <c r="H207" s="295" t="s">
        <v>2031</v>
      </c>
      <c r="I207" s="295"/>
      <c r="J207" s="295"/>
      <c r="K207" s="225"/>
    </row>
    <row r="208" spans="2:11" customFormat="1" ht="15" customHeight="1">
      <c r="B208" s="213"/>
      <c r="C208" s="199"/>
      <c r="D208" s="199"/>
      <c r="E208" s="199"/>
      <c r="F208" s="211"/>
      <c r="G208" s="199"/>
      <c r="H208" s="199"/>
      <c r="I208" s="199"/>
      <c r="J208" s="199"/>
      <c r="K208" s="225"/>
    </row>
    <row r="209" spans="2:11" customFormat="1" ht="15" customHeight="1">
      <c r="B209" s="213"/>
      <c r="C209" s="199" t="s">
        <v>1970</v>
      </c>
      <c r="D209" s="199"/>
      <c r="E209" s="199"/>
      <c r="F209" s="211" t="s">
        <v>79</v>
      </c>
      <c r="G209" s="199"/>
      <c r="H209" s="295" t="s">
        <v>2032</v>
      </c>
      <c r="I209" s="295"/>
      <c r="J209" s="295"/>
      <c r="K209" s="225"/>
    </row>
    <row r="210" spans="2:11" customFormat="1" ht="15" customHeight="1">
      <c r="B210" s="213"/>
      <c r="C210" s="199"/>
      <c r="D210" s="199"/>
      <c r="E210" s="199"/>
      <c r="F210" s="211" t="s">
        <v>1867</v>
      </c>
      <c r="G210" s="199"/>
      <c r="H210" s="295" t="s">
        <v>1868</v>
      </c>
      <c r="I210" s="295"/>
      <c r="J210" s="295"/>
      <c r="K210" s="225"/>
    </row>
    <row r="211" spans="2:11" customFormat="1" ht="15" customHeight="1">
      <c r="B211" s="213"/>
      <c r="C211" s="199"/>
      <c r="D211" s="199"/>
      <c r="E211" s="199"/>
      <c r="F211" s="211" t="s">
        <v>1865</v>
      </c>
      <c r="G211" s="199"/>
      <c r="H211" s="295" t="s">
        <v>2033</v>
      </c>
      <c r="I211" s="295"/>
      <c r="J211" s="295"/>
      <c r="K211" s="225"/>
    </row>
    <row r="212" spans="2:11" customFormat="1" ht="15" customHeight="1">
      <c r="B212" s="323"/>
      <c r="C212" s="199"/>
      <c r="D212" s="199"/>
      <c r="E212" s="199"/>
      <c r="F212" s="211" t="s">
        <v>1869</v>
      </c>
      <c r="G212" s="238"/>
      <c r="H212" s="296" t="s">
        <v>1870</v>
      </c>
      <c r="I212" s="296"/>
      <c r="J212" s="296"/>
      <c r="K212" s="324"/>
    </row>
    <row r="213" spans="2:11" customFormat="1" ht="15" customHeight="1">
      <c r="B213" s="323"/>
      <c r="C213" s="199"/>
      <c r="D213" s="199"/>
      <c r="E213" s="199"/>
      <c r="F213" s="211" t="s">
        <v>1871</v>
      </c>
      <c r="G213" s="238"/>
      <c r="H213" s="296" t="s">
        <v>175</v>
      </c>
      <c r="I213" s="296"/>
      <c r="J213" s="296"/>
      <c r="K213" s="324"/>
    </row>
    <row r="214" spans="2:11" customFormat="1" ht="15" customHeight="1">
      <c r="B214" s="323"/>
      <c r="C214" s="199"/>
      <c r="D214" s="199"/>
      <c r="E214" s="199"/>
      <c r="F214" s="211"/>
      <c r="G214" s="238"/>
      <c r="H214" s="229"/>
      <c r="I214" s="229"/>
      <c r="J214" s="229"/>
      <c r="K214" s="324"/>
    </row>
    <row r="215" spans="2:11" customFormat="1" ht="15" customHeight="1">
      <c r="B215" s="323"/>
      <c r="C215" s="199" t="s">
        <v>1994</v>
      </c>
      <c r="D215" s="199"/>
      <c r="E215" s="199"/>
      <c r="F215" s="211">
        <v>1</v>
      </c>
      <c r="G215" s="238"/>
      <c r="H215" s="296" t="s">
        <v>2034</v>
      </c>
      <c r="I215" s="296"/>
      <c r="J215" s="296"/>
      <c r="K215" s="324"/>
    </row>
    <row r="216" spans="2:11" customFormat="1" ht="15" customHeight="1">
      <c r="B216" s="323"/>
      <c r="C216" s="199"/>
      <c r="D216" s="199"/>
      <c r="E216" s="199"/>
      <c r="F216" s="211">
        <v>2</v>
      </c>
      <c r="G216" s="238"/>
      <c r="H216" s="296" t="s">
        <v>2035</v>
      </c>
      <c r="I216" s="296"/>
      <c r="J216" s="296"/>
      <c r="K216" s="324"/>
    </row>
    <row r="217" spans="2:11" customFormat="1" ht="15" customHeight="1">
      <c r="B217" s="323"/>
      <c r="C217" s="199"/>
      <c r="D217" s="199"/>
      <c r="E217" s="199"/>
      <c r="F217" s="211">
        <v>3</v>
      </c>
      <c r="G217" s="238"/>
      <c r="H217" s="296" t="s">
        <v>2036</v>
      </c>
      <c r="I217" s="296"/>
      <c r="J217" s="296"/>
      <c r="K217" s="324"/>
    </row>
    <row r="218" spans="2:11" customFormat="1" ht="15" customHeight="1">
      <c r="B218" s="323"/>
      <c r="C218" s="199"/>
      <c r="D218" s="199"/>
      <c r="E218" s="199"/>
      <c r="F218" s="211">
        <v>4</v>
      </c>
      <c r="G218" s="238"/>
      <c r="H218" s="296" t="s">
        <v>2037</v>
      </c>
      <c r="I218" s="296"/>
      <c r="J218" s="296"/>
      <c r="K218" s="324"/>
    </row>
    <row r="219" spans="2:11" customFormat="1" ht="12.75" customHeight="1">
      <c r="B219" s="325"/>
      <c r="C219" s="326"/>
      <c r="D219" s="326"/>
      <c r="E219" s="326"/>
      <c r="F219" s="326"/>
      <c r="G219" s="326"/>
      <c r="H219" s="326"/>
      <c r="I219" s="326"/>
      <c r="J219" s="326"/>
      <c r="K219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10" ma:contentTypeDescription="Vytvoří nový dokument" ma:contentTypeScope="" ma:versionID="cb88cb797e682ed9bc935fbf8b9b5597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9ff914e73258156edc1d2238b76469f4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9ed946-d003-49b5-99ac-ca25afd37a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9AED4-3B19-4370-BDFE-9BC62F8874C5}"/>
</file>

<file path=customXml/itemProps2.xml><?xml version="1.0" encoding="utf-8"?>
<ds:datastoreItem xmlns:ds="http://schemas.openxmlformats.org/officeDocument/2006/customXml" ds:itemID="{41BFF33D-ABA5-4FAE-8FA2-CCCFE57435BB}"/>
</file>

<file path=customXml/itemProps3.xml><?xml version="1.0" encoding="utf-8"?>
<ds:datastoreItem xmlns:ds="http://schemas.openxmlformats.org/officeDocument/2006/customXml" ds:itemID="{0AB18B60-FC76-4F91-8B7E-CE899BAA5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Jaroš Jiří</dc:creator>
  <cp:keywords/>
  <dc:description/>
  <cp:lastModifiedBy>Palečková Adriana</cp:lastModifiedBy>
  <cp:revision/>
  <dcterms:created xsi:type="dcterms:W3CDTF">2025-07-31T07:11:13Z</dcterms:created>
  <dcterms:modified xsi:type="dcterms:W3CDTF">2025-08-05T06:55:20Z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  <property fmtid="{D5CDD505-2E9C-101B-9397-08002B2CF9AE}" pid="3" name="MediaServiceImageTags">
    <vt:lpwstr/>
  </property>
</Properties>
</file>