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13020" tabRatio="933" activeTab="2"/>
  </bookViews>
  <sheets>
    <sheet name="KL" sheetId="29" r:id="rId1"/>
    <sheet name=" Rek" sheetId="30" r:id="rId2"/>
    <sheet name="CHL" sheetId="32" r:id="rId3"/>
  </sheets>
  <definedNames>
    <definedName name="Dodavka">' Rek'!#REF!</definedName>
    <definedName name="HSV">' Rek'!#REF!</definedName>
    <definedName name="Mont">' Rek'!#REF!</definedName>
    <definedName name="MONT.713">' Rek'!$H$8</definedName>
    <definedName name="MONT.731">' Rek'!$H$9</definedName>
    <definedName name="mont.732">' Rek'!$H$10</definedName>
    <definedName name="mont.733">' Rek'!$H$12</definedName>
    <definedName name="mont.734">' Rek'!$H$13</definedName>
    <definedName name="mont.767">' Rek'!$H$15</definedName>
    <definedName name="_xlnm.Print_Titles" localSheetId="1">' Rek'!$1:$4</definedName>
    <definedName name="_xlnm.Print_Titles" localSheetId="2">CHL!$1:$6</definedName>
    <definedName name="_xlnm.Print_Area" localSheetId="1">' Rek'!$A$1:$I$27</definedName>
    <definedName name="_xlnm.Print_Area" localSheetId="2">CHL!$A$1:$I$162</definedName>
    <definedName name="_xlnm.Print_Area" localSheetId="0">KL!$A$1:$G$45</definedName>
    <definedName name="PSV">' Rek'!#REF!</definedName>
    <definedName name="solver_lin" localSheetId="2" hidden="1">0</definedName>
    <definedName name="solver_num" localSheetId="2" hidden="1">0</definedName>
    <definedName name="solver_opt" localSheetId="2" hidden="1">CHL!#REF!</definedName>
    <definedName name="solver_typ" localSheetId="2" hidden="1">1</definedName>
    <definedName name="solver_val" localSheetId="2" hidden="1">0</definedName>
  </definedNames>
  <calcPr calcId="145621"/>
</workbook>
</file>

<file path=xl/calcChain.xml><?xml version="1.0" encoding="utf-8"?>
<calcChain xmlns="http://schemas.openxmlformats.org/spreadsheetml/2006/main">
  <c r="F10" i="30" l="1"/>
  <c r="E8" i="30" l="1"/>
  <c r="E9" i="30"/>
  <c r="E11" i="30"/>
  <c r="E12" i="30"/>
  <c r="E13" i="30"/>
  <c r="E16" i="30"/>
  <c r="F18" i="30"/>
  <c r="F16" i="30"/>
  <c r="F15" i="30"/>
  <c r="E15" i="30"/>
  <c r="J15" i="30" s="1"/>
  <c r="J16" i="30" l="1"/>
  <c r="H11" i="30"/>
  <c r="F11" i="30" l="1"/>
  <c r="J11" i="30" l="1"/>
  <c r="J18" i="30" l="1"/>
  <c r="B14" i="30" l="1"/>
  <c r="A14" i="30"/>
  <c r="F14" i="30" l="1"/>
  <c r="J14" i="30" s="1"/>
  <c r="H1" i="30" l="1"/>
  <c r="F3" i="32" s="1"/>
  <c r="I9" i="30" l="1"/>
  <c r="F9" i="30" l="1"/>
  <c r="C2" i="30" l="1"/>
  <c r="C1" i="30"/>
  <c r="C4" i="32" l="1"/>
  <c r="C3" i="32"/>
  <c r="I12" i="30" l="1"/>
  <c r="I20" i="30" s="1"/>
  <c r="F12" i="30" l="1"/>
  <c r="H12" i="30" s="1"/>
  <c r="J12" i="30" s="1"/>
  <c r="F8" i="30"/>
  <c r="F19" i="30"/>
  <c r="J19" i="30" s="1"/>
  <c r="F17" i="30" l="1"/>
  <c r="J17" i="30" s="1"/>
  <c r="J9" i="30"/>
  <c r="E20" i="30"/>
  <c r="C15" i="29" s="1"/>
  <c r="C21" i="29"/>
  <c r="C33" i="29" l="1"/>
  <c r="F33" i="29" s="1"/>
  <c r="C31" i="29"/>
  <c r="G7" i="29"/>
  <c r="G23" i="29" l="1"/>
  <c r="G20" i="30" l="1"/>
  <c r="H8" i="30"/>
  <c r="J8" i="30" l="1"/>
  <c r="J10" i="30"/>
  <c r="F13" i="30"/>
  <c r="F20" i="30" s="1"/>
  <c r="G25" i="30" s="1"/>
  <c r="I25" i="30" s="1"/>
  <c r="H13" i="30" l="1"/>
  <c r="C16" i="29"/>
  <c r="G26" i="30"/>
  <c r="I26" i="30" s="1"/>
  <c r="H27" i="30" s="1"/>
  <c r="H20" i="30" l="1"/>
  <c r="C19" i="29" s="1"/>
  <c r="C23" i="29" s="1"/>
  <c r="F30" i="29" s="1"/>
  <c r="F31" i="29" s="1"/>
  <c r="F34" i="29" s="1"/>
  <c r="G163" i="32"/>
  <c r="J13" i="30"/>
  <c r="J20" i="30" s="1"/>
  <c r="I163" i="32" l="1"/>
</calcChain>
</file>

<file path=xl/sharedStrings.xml><?xml version="1.0" encoding="utf-8"?>
<sst xmlns="http://schemas.openxmlformats.org/spreadsheetml/2006/main" count="574" uniqueCount="387">
  <si>
    <t xml:space="preserve"> </t>
  </si>
  <si>
    <t>Stavba :</t>
  </si>
  <si>
    <t>Základ pro DPH</t>
  </si>
  <si>
    <t>%</t>
  </si>
  <si>
    <t>HSV</t>
  </si>
  <si>
    <t>PSV</t>
  </si>
  <si>
    <t>Dodávka</t>
  </si>
  <si>
    <t>Montáž</t>
  </si>
  <si>
    <t>HZS</t>
  </si>
  <si>
    <t>POLOŽKOVÝ ROZPOČET</t>
  </si>
  <si>
    <t>Rozpočet</t>
  </si>
  <si>
    <t xml:space="preserve">JKSO </t>
  </si>
  <si>
    <t>Objekt</t>
  </si>
  <si>
    <t xml:space="preserve">SKP </t>
  </si>
  <si>
    <t>Měrná jednotka</t>
  </si>
  <si>
    <t>Počet jednotek</t>
  </si>
  <si>
    <t>Náklady na m.j.</t>
  </si>
  <si>
    <t>Projektant</t>
  </si>
  <si>
    <t>Typ rozpočtu</t>
  </si>
  <si>
    <t>Zpracovatel projektu</t>
  </si>
  <si>
    <t>Objednatel</t>
  </si>
  <si>
    <t>Dodavatel</t>
  </si>
  <si>
    <t xml:space="preserve">Zakázkové číslo </t>
  </si>
  <si>
    <t>Rozpočtoval</t>
  </si>
  <si>
    <t>Počet listů</t>
  </si>
  <si>
    <t>ROZPOČTOVÉ NÁKLADY</t>
  </si>
  <si>
    <t>Základní rozpočtové náklady</t>
  </si>
  <si>
    <t>Ostatní rozpočtové náklady</t>
  </si>
  <si>
    <t>HSV celkem</t>
  </si>
  <si>
    <t>Z</t>
  </si>
  <si>
    <t>PSV celkem</t>
  </si>
  <si>
    <t>R</t>
  </si>
  <si>
    <t>M práce celkem</t>
  </si>
  <si>
    <t>N</t>
  </si>
  <si>
    <t>M dodávky celkem</t>
  </si>
  <si>
    <t>ZRN celkem</t>
  </si>
  <si>
    <t>ZRN+HZS</t>
  </si>
  <si>
    <t>Ostatní náklady neuvedené</t>
  </si>
  <si>
    <t>ZRN+ost.náklady+HZS</t>
  </si>
  <si>
    <t>Ostatní náklady celkem</t>
  </si>
  <si>
    <t>Vypracoval</t>
  </si>
  <si>
    <t>Za zhotovitele</t>
  </si>
  <si>
    <t>Za objednatele</t>
  </si>
  <si>
    <t>Jméno :</t>
  </si>
  <si>
    <t>Datum :</t>
  </si>
  <si>
    <t>Podpis :</t>
  </si>
  <si>
    <t>Podpis:</t>
  </si>
  <si>
    <t xml:space="preserve">%  </t>
  </si>
  <si>
    <t>DPH</t>
  </si>
  <si>
    <t xml:space="preserve">% </t>
  </si>
  <si>
    <t>CENA ZA OBJEKT CELKEM</t>
  </si>
  <si>
    <t>Poznámka :</t>
  </si>
  <si>
    <t>Rozpočet :</t>
  </si>
  <si>
    <t>Objekt :</t>
  </si>
  <si>
    <t>REKAPITULACE  STAVEBNÍCH  DÍLŮ</t>
  </si>
  <si>
    <t>Stavební díl</t>
  </si>
  <si>
    <t>CELKEM  OBJEKT</t>
  </si>
  <si>
    <t>VEDLEJŠÍ ROZPOČTOVÉ  NÁKLADY</t>
  </si>
  <si>
    <t>Název VRN</t>
  </si>
  <si>
    <t>Kč</t>
  </si>
  <si>
    <t>Základna</t>
  </si>
  <si>
    <t>CELKEM VRN</t>
  </si>
  <si>
    <t>P.č.</t>
  </si>
  <si>
    <t>Číslo položky</t>
  </si>
  <si>
    <t>Název položky</t>
  </si>
  <si>
    <t>MJ</t>
  </si>
  <si>
    <t>množství</t>
  </si>
  <si>
    <t>cena / MJ</t>
  </si>
  <si>
    <t>celkem (Kč)</t>
  </si>
  <si>
    <t>Díl:</t>
  </si>
  <si>
    <t>ks</t>
  </si>
  <si>
    <t>Celkem za</t>
  </si>
  <si>
    <t>Mimostaveništní doprava</t>
  </si>
  <si>
    <t>Zařízení staveniště</t>
  </si>
  <si>
    <t>kus</t>
  </si>
  <si>
    <t>m2</t>
  </si>
  <si>
    <t>kg</t>
  </si>
  <si>
    <t>713</t>
  </si>
  <si>
    <t>Izolace tepelné</t>
  </si>
  <si>
    <t>713 Izolace tepelné</t>
  </si>
  <si>
    <t>m</t>
  </si>
  <si>
    <t>767</t>
  </si>
  <si>
    <t>Konstrukce zámečnické</t>
  </si>
  <si>
    <t>767 Konstrukce zámečnické</t>
  </si>
  <si>
    <t xml:space="preserve">Přesun hmot pro zámečnické konstr., výšky do 12 m </t>
  </si>
  <si>
    <t>soubor</t>
  </si>
  <si>
    <t>900</t>
  </si>
  <si>
    <t>Ostatní položky</t>
  </si>
  <si>
    <t>bm</t>
  </si>
  <si>
    <t>998713201</t>
  </si>
  <si>
    <t xml:space="preserve">Přesun hmot pro izolace tepelné, výšky do 6 m </t>
  </si>
  <si>
    <t>911      T00</t>
  </si>
  <si>
    <t>hod</t>
  </si>
  <si>
    <t>731</t>
  </si>
  <si>
    <t>732</t>
  </si>
  <si>
    <t>Strojovny</t>
  </si>
  <si>
    <t>998732202</t>
  </si>
  <si>
    <t>732 Strojovny</t>
  </si>
  <si>
    <t>733</t>
  </si>
  <si>
    <t>Rozvod potrubí</t>
  </si>
  <si>
    <t>733 Rozvod potrubí</t>
  </si>
  <si>
    <t>734</t>
  </si>
  <si>
    <t>Armatury</t>
  </si>
  <si>
    <t xml:space="preserve">Teploměr dvoukovový, pevný stonek 100 mm </t>
  </si>
  <si>
    <t xml:space="preserve">Montáž tlakoměru deformačního 0-10 MPa </t>
  </si>
  <si>
    <t>Automatické odvzdušňovací ventil do DN15 vč.kohoutu kul.do DN15</t>
  </si>
  <si>
    <t>998734203</t>
  </si>
  <si>
    <t xml:space="preserve">Přesun hmot pro armatury, výšky do 24 m </t>
  </si>
  <si>
    <t>734 Armatury</t>
  </si>
  <si>
    <t>Montáž atypických konstrukcí hmotnosti do 10 kg Materiál, určený k uložení/zavěšení potrubních tras (mimo objímek, třmenů apod.) - nosné konzoly apod.</t>
  </si>
  <si>
    <t xml:space="preserve">Doplnkove kce. slozene z ocel.mat. </t>
  </si>
  <si>
    <t>998767202</t>
  </si>
  <si>
    <t>783</t>
  </si>
  <si>
    <t>Nátěry</t>
  </si>
  <si>
    <t xml:space="preserve">Nátěr syntetický OK "C" nebo "CC" 2x + 1x email </t>
  </si>
  <si>
    <t xml:space="preserve">Nátěr syntet. potrubí do DN 150 mm Z +2x +1x email </t>
  </si>
  <si>
    <t>783 Nátěry</t>
  </si>
  <si>
    <t>Vodivé pospojování</t>
  </si>
  <si>
    <t>Napuštění a odvzdušnění systému</t>
  </si>
  <si>
    <t>Zkouška těsnosti po jednotlivých úsecích včetně výstupních protokolů jednotlivých odzkoušených úseků - v návaznosti na harmonogram stavby</t>
  </si>
  <si>
    <t>900 Ostatní položky</t>
  </si>
  <si>
    <t>Parotěsná páska lepící tl. min. 3mm</t>
  </si>
  <si>
    <t>Potrubí hladké bezešvé nízkotlaké D 108 (DN 100) včetně tvarovek a přechodů</t>
  </si>
  <si>
    <t>Potrubí hladké bezešvé nízkotlaké D 133 (DN 125) včetně tvarovek a přechodů</t>
  </si>
  <si>
    <t>998733203</t>
  </si>
  <si>
    <t xml:space="preserve">Přesun hmot pro rozvody potrubí, výšky do 12 m </t>
  </si>
  <si>
    <t>Výchozí revize elektro pro hlavní zařízení CHL</t>
  </si>
  <si>
    <t>zkouška provozní obsahující zkoušku dilatační a chladící  včetně výstupních protokolů</t>
  </si>
  <si>
    <t>FourClima s.r.o.</t>
  </si>
  <si>
    <t>Ing. Hájek</t>
  </si>
  <si>
    <t>Zdroj chladu</t>
  </si>
  <si>
    <t>731 Zdroj chladu</t>
  </si>
  <si>
    <t>ČÁST CHLAZENÍ</t>
  </si>
  <si>
    <t>Chlazení</t>
  </si>
  <si>
    <t xml:space="preserve"> CHLAZENÍ </t>
  </si>
  <si>
    <t xml:space="preserve">Ostatní položky </t>
  </si>
  <si>
    <t>Zpětná klapka k odvzušňovacímu ventilu DN 3/8</t>
  </si>
  <si>
    <t>Měření hluku</t>
  </si>
  <si>
    <t>Dodavatelská dokumentace</t>
  </si>
  <si>
    <t>Vrty do D100</t>
  </si>
  <si>
    <t>upevňovací prvek pro potrubí chlazení - 57</t>
  </si>
  <si>
    <t>upevňovací prvek pro potrubí chlazení - 76</t>
  </si>
  <si>
    <t>Dodavatel musí zpracovat realizační dokumentaci stavby - dodavatelskou dokumentaci stavby, a musí ji předložit stavebníkovi a autorskému dozoru před realizací ke kontrole.</t>
  </si>
  <si>
    <t>V cenách musí být zahrnuty náklady na odvoz, skládkovné, přesuny materiálu, protiprašná opatření, trvalý úklid všech prostor dotčených stavbou, opatření BOZP. Ceny v nabídce musí vycházet nejen z předloženého soupisu výkonů, ale i ze znalosti celého projektu. Prostudování kompletní dokumentace je nutnou podmínkou předložení nabídky. Předpokádá se kompletní uvedení do provozu a zaregulování zařízení a jeho armatur, nastavení provozních parametrů jako i všech rozvodných a regulačních zařízení, až do přejímky a garance. A to včetně sladění se skutečnými provozními vztahy jako je zaučení provozního personálu a předání zařízení uživateli.
Dodavatel musí zpracovat realizační dokumentaci stavby - dodavatelskou dokumentaci stavby, a musí ji předložit stavebníkovi a autorskému dozoru před realizací ke kontrole.</t>
  </si>
  <si>
    <t>tlakoměr smyčka kohout, + 2 x KK a potrubní zapojení pro měření tlakové diference na filtru</t>
  </si>
  <si>
    <t>Prostup s chráničkou pro DN 50 včetně požárního zatěsnění</t>
  </si>
  <si>
    <t>Prostup s chráničkou pro DN 65 včetně požárního zatěsnění</t>
  </si>
  <si>
    <t>Montážní systém pro upevnění rozvodů chladu</t>
  </si>
  <si>
    <t>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t>
  </si>
  <si>
    <t>Čištění filtrů - 2x, včetně proplachu soustavy -2x</t>
  </si>
  <si>
    <t>Hzs - zednické výpomoci vrty, prostupy, drážky, přípomoci během trasnportu potrubí, koordinace vůči ostatním profesím, koordinace při etapizaci prací</t>
  </si>
  <si>
    <t>Akce</t>
  </si>
  <si>
    <t>Akce :</t>
  </si>
  <si>
    <t>CHLAZENÍ</t>
  </si>
  <si>
    <t>Kompletní montáž rozvodů potrubí</t>
  </si>
  <si>
    <t>Kompletní montáž armatur</t>
  </si>
  <si>
    <t>Upřesnění výrobků</t>
  </si>
  <si>
    <t>Výrobce</t>
  </si>
  <si>
    <t>Typ</t>
  </si>
  <si>
    <t>Uzavírací motýlkový ventil DN15 pro odvzdunšnění</t>
  </si>
  <si>
    <t xml:space="preserve">Odvzdušňovací nádoba DN80 s víky a nátrubkem pro napojení potrubí DN15 </t>
  </si>
  <si>
    <t>l</t>
  </si>
  <si>
    <t>Tlaková zkouška potrubí  ocelového do DN 50 (včetně)</t>
  </si>
  <si>
    <t>Tlak. zkouška ocelového hladkého potrubí do DN 150</t>
  </si>
  <si>
    <t>Nátěr syntet. potrubí do DN 50 mm  Z+2x +1x email (včetně)</t>
  </si>
  <si>
    <t>Kohouty plnicí a vypouštěcí DN 20 , s výtokem na hadici</t>
  </si>
  <si>
    <t>Potrubní pouzdra parotěsná (µ=min 7000) ze syntetického kaučuku rozvody chladné vody, do prům 18, tl. 19mm</t>
  </si>
  <si>
    <t>Potrubní pouzdra parotěsná (µ=min 7000) ze syntetického kaučuku rozvody chladné vody, do prům 22, tl. 19mm</t>
  </si>
  <si>
    <t>Potrubní pouzdra parotěsná (µ=min 7000) ze syntetického kaučuku rozvody chladné vody, do prům 108, tl. 32mm</t>
  </si>
  <si>
    <t>standard úsek</t>
  </si>
  <si>
    <t>Potrubní pouzdra parotěsná (µ=min 7000) ze syntetického kaučuku rozvody chladné vody, do prům 133, tl. 32mm</t>
  </si>
  <si>
    <t>330010144R00</t>
  </si>
  <si>
    <t>272533711RR02</t>
  </si>
  <si>
    <t>230071000R01</t>
  </si>
  <si>
    <t>941955004R00</t>
  </si>
  <si>
    <t>735191910R01</t>
  </si>
  <si>
    <t>735191910R02</t>
  </si>
  <si>
    <t>733190106R01</t>
  </si>
  <si>
    <t>715289911R01</t>
  </si>
  <si>
    <t>733190106R02</t>
  </si>
  <si>
    <t>005241010R01</t>
  </si>
  <si>
    <t>230260013R03</t>
  </si>
  <si>
    <t>733190106R03</t>
  </si>
  <si>
    <t>78312210R00</t>
  </si>
  <si>
    <t>783424340R00</t>
  </si>
  <si>
    <t>783426260R00</t>
  </si>
  <si>
    <t>Izolační desky parotěsná (µ=min 7000)  tl.32 mm pro izolování armatur větších DN 65</t>
  </si>
  <si>
    <t>Izolační desky parotěsná (µ=min 7000)  tl.25 mm pro izolování armatur menších DN 65</t>
  </si>
  <si>
    <t>Kompletní montáž izolace tepelné včetně lepení</t>
  </si>
  <si>
    <t>Lepidlo s odolností na tlak, pro danou izolaci odolné vůči klimatickým vlivům a stárnutí</t>
  </si>
  <si>
    <t>Kabelový žlab vč. víka, kolen, spojek, příslušenství a montážního materiálu</t>
  </si>
  <si>
    <t>Trubka pevná, průměr 20mm, vč. spojek, kolen, příchytů a příslušenství</t>
  </si>
  <si>
    <t>Zaregulování chladícícho systému, vyhotovení protokolu a to včetně funkčních zkoušek</t>
  </si>
  <si>
    <t>767995101R00</t>
  </si>
  <si>
    <t>767995100R01</t>
  </si>
  <si>
    <t>722181211RA5</t>
  </si>
  <si>
    <t>722181211RA4</t>
  </si>
  <si>
    <t>432</t>
  </si>
  <si>
    <t>110- .R01</t>
  </si>
  <si>
    <t>432-.R01</t>
  </si>
  <si>
    <t>432-.R02</t>
  </si>
  <si>
    <t>432-.R06</t>
  </si>
  <si>
    <t>432-.R07</t>
  </si>
  <si>
    <t>432-.R09</t>
  </si>
  <si>
    <t>432-.R11</t>
  </si>
  <si>
    <t>432-.R12</t>
  </si>
  <si>
    <t>722181211RA16</t>
  </si>
  <si>
    <t>722181211RA19</t>
  </si>
  <si>
    <t>722181211RA20</t>
  </si>
  <si>
    <t>722181211RA22</t>
  </si>
  <si>
    <t>722181211RA23</t>
  </si>
  <si>
    <t>722181211RA24</t>
  </si>
  <si>
    <t>722181211RA25</t>
  </si>
  <si>
    <t>42310110RU7</t>
  </si>
  <si>
    <t>42310110RU9</t>
  </si>
  <si>
    <t>42310110RU14</t>
  </si>
  <si>
    <t>24742210R</t>
  </si>
  <si>
    <t>732199100R00</t>
  </si>
  <si>
    <t>14470102R</t>
  </si>
  <si>
    <t>14470116R</t>
  </si>
  <si>
    <t>14470124R</t>
  </si>
  <si>
    <t>14470129R</t>
  </si>
  <si>
    <t>14470133R</t>
  </si>
  <si>
    <t>733190219R00</t>
  </si>
  <si>
    <t>733190235R00</t>
  </si>
  <si>
    <t>210020922R00R</t>
  </si>
  <si>
    <t>970031100R00</t>
  </si>
  <si>
    <t>734421130R01</t>
  </si>
  <si>
    <t>734213112R00</t>
  </si>
  <si>
    <t>73314103R00</t>
  </si>
  <si>
    <t>734413122R00</t>
  </si>
  <si>
    <t>734421130R00</t>
  </si>
  <si>
    <t>734163119R00</t>
  </si>
  <si>
    <t>734293313R00</t>
  </si>
  <si>
    <t>734233111R00</t>
  </si>
  <si>
    <t>734193223R00</t>
  </si>
  <si>
    <t>Tlakoměr - chladící médium</t>
  </si>
  <si>
    <t xml:space="preserve">Montáž teploměru dvoukovového </t>
  </si>
  <si>
    <t>734429101R00</t>
  </si>
  <si>
    <t>734419112R00</t>
  </si>
  <si>
    <t>734245420R00</t>
  </si>
  <si>
    <t>722219120R01</t>
  </si>
  <si>
    <t>733111222R01</t>
  </si>
  <si>
    <t>733111222R02</t>
  </si>
  <si>
    <t>732111222R01</t>
  </si>
  <si>
    <t>722111222R01</t>
  </si>
  <si>
    <t>Dětská nemocnice Brno - Černopolní - výměna zdroje chladu</t>
  </si>
  <si>
    <t>Filtr přírubový, DN150 s nav.přírub včetně navařovacích protipřírub 2ks</t>
  </si>
  <si>
    <t>Klapka mezipřírubová KL DN 150vč. 2 ks protipřírub</t>
  </si>
  <si>
    <t>14470135R</t>
  </si>
  <si>
    <t>Potrubí hladké bezešvé nízkotlaké D 159 (DN 150) včetně tvarovek a přechodů, spojování svařováním</t>
  </si>
  <si>
    <t>Potrubí hladké bezešvé nízkotlaké D 22 (DN 15)včetně tvarovek a přechodů, spojování svařování/šroubení</t>
  </si>
  <si>
    <t>Potrubí hladké bezešvé nízkotlaké D 16 (DN 12) včetně tvarovek a přechodů, spojování svařováním/šroubením</t>
  </si>
  <si>
    <t>Doprava zdroje chladu jako celku: zdroj a 2 ks oddělených kondenzátorů  na místo stavby z výrobního závodu</t>
  </si>
  <si>
    <t xml:space="preserve">Podpůrné montážní kce pro montáž rozvodů </t>
  </si>
  <si>
    <t>dny</t>
  </si>
  <si>
    <t>Montáž orientačního štítku včetně dodávky štítku (Popisy důležitých částí systému a jednotlivých armatur, popisy zařízení, půdorys a pohledy zařízení zdroje chladu, směr toku média, jmenovité parametry médií)</t>
  </si>
  <si>
    <t>upevňovací prvek pro potrubí chlazení - 159</t>
  </si>
  <si>
    <t>Napojení zdroje chladu na vizualizaci prostřednictvím regulátoru včetně přeprogramování, nebo doplnění SW - technik MaR</t>
  </si>
  <si>
    <t>Kompletní montáž zdroje chladu</t>
  </si>
  <si>
    <t>Flowswitch</t>
  </si>
  <si>
    <t>Armatury na vodní straně -   všechny armatury budou min. PN 16</t>
  </si>
  <si>
    <t>Armatury chladivové strany</t>
  </si>
  <si>
    <t>Izolační desky parotěsná (µ=min 7000)  tl.32 mm pro izolování potrubní trasy D159</t>
  </si>
  <si>
    <t>Doprava prvků chlazení ostatní mimo zařízení zdroje chladu, která je specifikována jako součást zdroje chladu</t>
  </si>
  <si>
    <t>Doprava OCK prvků a kcí</t>
  </si>
  <si>
    <t>Pojistný ventil  pro oddělený kondenzátor 28 bar</t>
  </si>
  <si>
    <t>Ekologická likvidace chladiva R22</t>
  </si>
  <si>
    <t>041</t>
  </si>
  <si>
    <t>Ekologická likvidace včetně dopravy</t>
  </si>
  <si>
    <t>Demontáž zdroje chladu (strojovna chl)</t>
  </si>
  <si>
    <t>432-.R03</t>
  </si>
  <si>
    <t>432-.R04</t>
  </si>
  <si>
    <t>432-.R05</t>
  </si>
  <si>
    <t>432-.R08</t>
  </si>
  <si>
    <t>432-.R10</t>
  </si>
  <si>
    <t>Demontáž armatur se dvěma přírubami do DN200</t>
  </si>
  <si>
    <t>734100814R00</t>
  </si>
  <si>
    <t>733120839R00</t>
  </si>
  <si>
    <t>Demontáž stávajícího zařízení</t>
  </si>
  <si>
    <t>041 Demontáž stávajícího zařízení</t>
  </si>
  <si>
    <t>731100900R01</t>
  </si>
  <si>
    <t>731100900R02</t>
  </si>
  <si>
    <t>971028661R00</t>
  </si>
  <si>
    <t>979981100R01</t>
  </si>
  <si>
    <t>738119317R01</t>
  </si>
  <si>
    <t>727212712R01</t>
  </si>
  <si>
    <t>Uzavírací armatura chladivového okruhu rozměr 54 slouží k uzavírání potrubí na sací i výtlačné straně zařízení. Konstrukce zaručuje minimální tlakovou ztrátu. Ovládací hřídelka je těsněna speciálním neoprénovým těsněním, uzavírací kulový píst je těsněn teflonovým těsněním. Snížení tlaku působícího na těleso ventilu je zajištěno speciálními odlehčovacími ventilky. Při pájení je nutné ventil intenzivně chladit, plamen hořáku nesmí ohřívat těleso ventilu. položka je včetně napojení na potrubí.</t>
  </si>
  <si>
    <t>Uzavírací armatura chladivového okruhu rozměr 67 slouží k uzavírání potrubí na sací i výtlačné straně zařízení. Konstrukce zaručuje minimální tlakovou ztrátu. Ovládací hřídelka je těsněna speciálním neoprénovým těsněním, uzavírací kulový píst je těsněn teflonovým těsněním. Snížení tlaku působícího na těleso ventilu je zajištěno speciálními odlehčovacími ventilky. Při pájení je nutné ventil intenzivně chladit, plamen hořáku nesmí ohřívat těleso ventilu.  položka je včetně napojení na potrubí.</t>
  </si>
  <si>
    <t>Tlumič hluku na potrubí rozměru 67 - 2ks d 54mm položka je včetně napojení na potrubí.</t>
  </si>
  <si>
    <t xml:space="preserve">Pružné napojení pro Cu 67 - je vyrobeno z nerezového materiálu. Vlnovec a opletení jsou z nerezu, připojovací koncovky jsou poměděné. Celá hadice je plazmově svařena v ochranné atmosféře. Při pájení není nutno hadice chladit. Pro správnou montáž hadic je třeba přesně určit smysl vibrací. Položka je včetně napojení na potrubí </t>
  </si>
  <si>
    <t xml:space="preserve">Pružné napojení pro Cu do rozměru 54 - je vyrobeno z nerezového materiálu. Vlnovec a opletení jsou z nerezu, připojovací koncovky jsou poměděné. Celá hadice je plazmově svařena v ochranné atmosféře. Při pájení není nutno hadice chladit. Pro správnou montáž hadic je třeba přesně určit smysl vibrací. položka je včetně napojení na potrubí. </t>
  </si>
  <si>
    <t xml:space="preserve">Vakuování a plnění okruhu chladivem </t>
  </si>
  <si>
    <r>
      <t>Kohout s páčkou, oboustraně vnitřní závit, PN 40 180</t>
    </r>
    <r>
      <rPr>
        <sz val="8"/>
        <rFont val="Calibri"/>
        <family val="2"/>
        <charset val="238"/>
      </rPr>
      <t>°</t>
    </r>
    <r>
      <rPr>
        <sz val="8"/>
        <rFont val="Arial"/>
        <family val="2"/>
        <charset val="238"/>
      </rPr>
      <t>C, chrom, voda/plyn DN 3/8"</t>
    </r>
  </si>
  <si>
    <t>Ostatní materiál potřebný pro transport zdroje chladu</t>
  </si>
  <si>
    <t>317941123R03</t>
  </si>
  <si>
    <t>998714102R00</t>
  </si>
  <si>
    <t>42953122AR01</t>
  </si>
  <si>
    <t>Napojení na stávající patky - kotvení, úprava, vyrovnání</t>
  </si>
  <si>
    <t>767995101R01</t>
  </si>
  <si>
    <t>Dodávka a montáž ocelových ploten, plochy pro osazení jednotek</t>
  </si>
  <si>
    <t>767995101R02</t>
  </si>
  <si>
    <t>317941123R04</t>
  </si>
  <si>
    <t>VÝMĚNA ZDROJE PAVILONU G</t>
  </si>
  <si>
    <t>Venkovní kondenzátor má tvar výměníku V a je vybaven: dvěmi samostatnými chladivovými okruhy, pracuje s chlad. R134A, Q CH = 708,24 kW, Pe = 9,23 kW při 400V a 25,32 A, při podmínkách: t kond = 50,35 °C, t E = 35C° Hladina akustického výkonu: L W = 78,0 dB(A). Hladina akustického tlaku v 10 m(Q=1): L P,10m = 46 dB(A). Váha do 2700 kg, náplně 80,6 dm3, zařízení do délky: 6960 mm včetně, do šířky 2255 mm včetně, do výšky: 2000 mm včetně. otáčky ventilátorů: 660 rpm, průtok vzduchu min. 175850 m3/h.
Součástí dodávky celku zdroje chladu bude možnost snížení hluku pro noční režim.                                                                                                                                                     Včetně příslušenství:
-regulace otáček ventilátorů vč. tlakového čidla
-rozvaděč včetně hlavního vypínače, prokabelování
-antivibrační podložky
-servisní spínače pro jednotlivé ventilátory
-kryté kabely</t>
  </si>
  <si>
    <t>Vybourání zárubní s ohledem k výšce zdroje chladu, zárubně budou znovu použity</t>
  </si>
  <si>
    <t xml:space="preserve">Zpětná montáž zárubní </t>
  </si>
  <si>
    <t>Čištění potrubí  chlazení</t>
  </si>
  <si>
    <t>Sdk 12,5 mm,včetně konstukce včetně CW, UW profilů bez izolace</t>
  </si>
  <si>
    <t>Demontáž potrubí  do D219</t>
  </si>
  <si>
    <t>Zdění zdiva tl. 300 mm pro zazdění stoupacího potrubí chlazení</t>
  </si>
  <si>
    <t>979990210R01</t>
  </si>
  <si>
    <t>933901311R02</t>
  </si>
  <si>
    <t>933901311R01</t>
  </si>
  <si>
    <t>767995102R01</t>
  </si>
  <si>
    <t>422738101R01</t>
  </si>
  <si>
    <t>422738101R02</t>
  </si>
  <si>
    <t>734111414R01</t>
  </si>
  <si>
    <t>734111415R01</t>
  </si>
  <si>
    <t>734234415R00</t>
  </si>
  <si>
    <t>Vzhledem k přihlédnutím k rekonstrukci za provozu nemocnice jako celku je nutné rezervovat část nákladů na nepředvídatelné vlivy zahrnující možné poškození izolací stávajících rozvodů, možné poškození regulačních armatur. Dále spolupráci při odstavení systému a najíždění systému a s ohledem k napojení na stávající systém. Dále je třeba zohlednit požadavky na zrychlenou montáž při přepojování zdroje chladu  včetně kompletního zabezpečení stavby a nepředvídatelné provozní stavy, současně s ohledem na omezené prostorové možnosti strojoven, dále s ohledem k možným nepřesnostem v výchozí dokumentaci, a s ohledem k ostatním nepředvídatelným vlivům  je v realizační části vyhrazena část na nepředvídatelné vlivy na úrovni: 0,5% zakázky.</t>
  </si>
  <si>
    <t>Demontáž příček sádrokartonových, roštu</t>
  </si>
  <si>
    <t>767137801R00</t>
  </si>
  <si>
    <t>328222312R00</t>
  </si>
  <si>
    <t>801-1</t>
  </si>
  <si>
    <t>Běžné stavební práce - budovy a haly</t>
  </si>
  <si>
    <t>Omítka vnitřní zdiva, MC, hrubá zatřená</t>
  </si>
  <si>
    <t>612451111R00</t>
  </si>
  <si>
    <t>602021118R01</t>
  </si>
  <si>
    <t xml:space="preserve">Omítka jemná jádrová </t>
  </si>
  <si>
    <t>342261111R01</t>
  </si>
  <si>
    <t>Malba, malířský latex, bílá, bez penetrace 1x</t>
  </si>
  <si>
    <t>784114211R00</t>
  </si>
  <si>
    <t>310239411R00</t>
  </si>
  <si>
    <t>Zazdívka otvorů plochy do 4m2 cihlami na MC</t>
  </si>
  <si>
    <t>784</t>
  </si>
  <si>
    <t>Malby a tapety</t>
  </si>
  <si>
    <t>784 Malby a tapety</t>
  </si>
  <si>
    <t>801-1 Běžné stavební práce - budovy a haly</t>
  </si>
  <si>
    <t xml:space="preserve">Přeprava těžkých břemen do 2.NP nemocnice min. 2 stání včetně vyřízení případného záboru, zabezpečení stavby apod </t>
  </si>
  <si>
    <t>Výroba, dodávka a montáž nové ocelové prvky v pozinku - HEA 160mm do  4800mm</t>
  </si>
  <si>
    <t>Výroba, dodávka a montáž nové ocelové prvky v pozinku - U 160mm, do 8200 mm</t>
  </si>
  <si>
    <t>Bourání drážek do tl. 300 mm</t>
  </si>
  <si>
    <t>Demontáž kondenzátorů (střecha) včetně elektrické kabeláže</t>
  </si>
  <si>
    <t>767995101R03</t>
  </si>
  <si>
    <t>ka</t>
  </si>
  <si>
    <t>Dodávka a montáž - schůdky k rozvaděči samonosné dva stupně vybané pororoštem se spodním roznášecím zesíleným plechem</t>
  </si>
  <si>
    <t xml:space="preserve">Přesun hmot  výšky do 12 m </t>
  </si>
  <si>
    <t>Spojovací materiál, zavětrovací materiál</t>
  </si>
  <si>
    <t>M21</t>
  </si>
  <si>
    <t>Elektromontáže</t>
  </si>
  <si>
    <t>35864110R</t>
  </si>
  <si>
    <t>Spouštěč motorový SM1E - 16,0 A</t>
  </si>
  <si>
    <t>28324570R01</t>
  </si>
  <si>
    <t>Kabelový žlab 60x100x0.75, kompletní, včetně oblouků, kolen, krytu a kotvících prvků</t>
  </si>
  <si>
    <t>34140966R</t>
  </si>
  <si>
    <t>vodič silový CY zelenožlutý 6,00 mm2 - drát</t>
  </si>
  <si>
    <t>210810016R00</t>
  </si>
  <si>
    <t>Kabel CYKY-m 750V 5 x 2,5 mm2 volně uložený</t>
  </si>
  <si>
    <t>210290931R01</t>
  </si>
  <si>
    <t>Příplatek za přepojení zdroje chladu na stávající kabeláž</t>
  </si>
  <si>
    <t>M21 Elektromontáže</t>
  </si>
  <si>
    <t>Přídavná karta umožňující protokol BACNET IP, MODBUS IP, SNMP včetně doprogramování vizualizace na web (zobrazení jako HTML stránka) a příslušenství pro MaR včetně doplnění regulátoru umožňující vzdálené vypnutí a zapnutí zdroje chladu, umožňující automatický a manuální provoz a umožňující nastavení teploty chlazené vody - projekt neobsahuje z důvodů omezených finančních prostředků, lze však v rámci servisního zásahu doplnit</t>
  </si>
  <si>
    <t>Zapojení beznapěťových kontaktů pro vzdálené ovládání a signalizaci - včetně zapojení a případné úpravy stávajícího regulátoru, obsahuje sdruženou poruchu, zap/vypnuto stroje a univerzální analogový vstup (s možností využití na změnu teploty výstupní vody)</t>
  </si>
  <si>
    <t>Hzs - zednické výpomoci přípomoci během trasnportu zařízení</t>
  </si>
  <si>
    <t xml:space="preserve">Přesun hmot pro zdroje chladu, výšky do 12 m </t>
  </si>
  <si>
    <t>432-.R13</t>
  </si>
  <si>
    <t>Kompletní montáž elektroinstalace</t>
  </si>
  <si>
    <t xml:space="preserve">Ceny v nabídce musí vycházet nejen z předloženého soupisu výkonů, ale i ze znalosti celého prováděcího projektu. Prostudování kompletní dokumentace je nutnou podmínkou předložení nabídky. </t>
  </si>
  <si>
    <t>Kabeláž pro napojení beznapěťových kontaktů JYTY 4x1</t>
  </si>
  <si>
    <t>Kabeláž pro napojení výstupu 0-10V JYTY 4x1</t>
  </si>
  <si>
    <t>Požární prostupka  pro kabeláže</t>
  </si>
  <si>
    <t>Minerální izolace parního potrubí ve strojovně tl. 20 mm s AL polepem (ostatní části Cu potrubí nebudou izolovány)</t>
  </si>
  <si>
    <t>722181213RW8</t>
  </si>
  <si>
    <t>722181213RY5</t>
  </si>
  <si>
    <t>Izolace návleková tl. stěny 13 mm, vnitřní průměr 54 mm. V položce je kalkulována dodávka izolační trubice, spon a lepicí pásky. (Izolace bude izolována na potrubí vedené skrytě.)</t>
  </si>
  <si>
    <t>Izolace návleková tl. stěny 13 mm, vnitřní průměr 76 mm. V položce je kalkulována dodávka izolační trubice, spon a lepicí pásky. (Izolace bude izolována na potrubí vedené skrytě.)</t>
  </si>
  <si>
    <t>Potrubí Cu 67 včetně tvarovek a přechodů, spojování tvrdým pájením. Trubky budou vyrobeny z vysoce kvalitní mědi se suchým, čistým, bezoxydovým  a nemastným vnitřním povrchem. Jsou dodávány v  tyčích.
Chemické složení odpovídá DIN 1787. Aby byla zajištěna potřebná pevnost spojů, je třeba pro pájení použít pájky s vyšším obsahem stříbra. Potrubí je dodáváno se zátkováním.</t>
  </si>
  <si>
    <t>Potrubí Cu D 54 včetně tvarovek a přechodů, spojování tvrdým pájením. Trubky budou vyrobeny z vysoce kvalitní mědi se suchým, čistým, bezoxydovým  a nemastným vnitřním povrchem. Jsou dodávány v  tyčích.
Chemické složení odpovídá DIN 1787. Aby byla zajištěna potřebná pevnost spojů, je třeba pro pájení použít pájky s vyšším obsahem stříbra. Potrubí je dodáváno se zátkováním.</t>
  </si>
  <si>
    <t>110- .R02</t>
  </si>
  <si>
    <t>Součástí dodávky je kompletní uvedení do provozu a zaregulování zařízení a jeho armatur, nastavení provozních parametrů jako i všech rozvodných a regulačních zařízení, až do přejímky a garance.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t>
  </si>
  <si>
    <t>Položkový výkaz výměr</t>
  </si>
  <si>
    <t>D1.01.04.02</t>
  </si>
  <si>
    <t xml:space="preserve">Zdroj chladu má 2 chladivové okruhy/ 2 šroubové kompresory a jeden výparník, pracuje s chlad. R134a (náplň je max. 10kg na jeden okruh).,Q CH = 547,48 kW, Pe = 158,85 kW, EER = 3,45 při podmínkách: 6/12 °C, t kond = 50,35 °C . Tlaková ztráta na straně vody max 28,27 kPa při průtoku: 21,76 l/s s napojením do 3“. 
Chladící jednotka bude  pracovat ve výkonových stupních 25-100% - každý kompresor s elektronickým vstřikovacím ventilem.  Příkon jednotky: 158,85kW; startovací proud maximální LRA: 575A; FLA: 430 A; nominální proud: 276A. Jednotka má maximální hladinu akustického výkonu dle ČSN EN ISO 9614-2: 95dB. Součástí zařízení je průtokový spínač, pružinové antivibrační podložky.  Délka, šířka a výška stroje je omezena v rámci instalace o maximálních venkovních rozměrech: délka do 3,36m, výška do 2,06 m, šířka do 0,81m. Hmotnost ( bez vody a náplní): max. 2873 kg, náplně: do 50kg). 
Dodávka zdroje bude s rozvaděčem z čela zařízení.  Zdroj chladu bude vybaven beznapěťovými kontakty pro vzdálené ovládání a signalizaci a bude obsahovat  sdruženou poruchu, zap/vypnuto stroje a univerzální analogový vstup (s možností využití na změnu teploty výstupní vody), dále bude umožňovat doi-instalaci přídavné karty umožňující protokol BACNET IP, MODBUS IP, SNMP včetně doprogramování vizualizace na web (zobrazení jako HTML stránka) a příslušenství pro MaR včetně doplnění regulátoru umožňující vzdálené vypnutí a zapnutí zdroje chladu, umožňující automatický a manuální provoz a umožňující nastavení teploty chlazené vody - projekt tuto kartu neobsahuje z důvodů omezených finančních prostředků, lze však v rámci servisního zásahu doplnit.
</t>
  </si>
  <si>
    <t>Sevisní technik zprovoznění a seznámení se s obsluhou včetně prvotního nastavení zdroje chladu - podmínkou záruky</t>
  </si>
  <si>
    <t xml:space="preserve">Antivibrační podložky pro výše uvedený zdroj chladu </t>
  </si>
  <si>
    <t>Doplnění chladiva R134a - 12kg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</si>
</sst>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0\ &quot;Kč&quot;"/>
    <numFmt numFmtId="167" formatCode="#,##0.00\ &quot;Kč&quot;"/>
  </numFmts>
  <fonts count="24" x14ac:knownFonts="1">
    <font>
      <sz val="10"/>
      <name val="Arial CE"/>
      <charset val="238"/>
    </font>
    <font>
      <sz val="10"/>
      <name val="Arial"/>
      <family val="2"/>
      <charset val="238"/>
    </font>
    <font>
      <b/>
      <sz val="14"/>
      <name val="Arial"/>
      <family val="2"/>
      <charset val="238"/>
    </font>
    <font>
      <sz val="9"/>
      <name val="Arial"/>
      <family val="2"/>
      <charset val="238"/>
    </font>
    <font>
      <b/>
      <sz val="9"/>
      <name val="Arial"/>
      <family val="2"/>
      <charset val="238"/>
    </font>
    <font>
      <b/>
      <sz val="12"/>
      <name val="Arial"/>
      <family val="2"/>
      <charset val="238"/>
    </font>
    <font>
      <b/>
      <sz val="10"/>
      <name val="Arial"/>
      <family val="2"/>
      <charset val="238"/>
    </font>
    <font>
      <sz val="8"/>
      <name val="Arial"/>
      <family val="2"/>
      <charset val="238"/>
    </font>
    <font>
      <sz val="10"/>
      <name val="Arial CE"/>
    </font>
    <font>
      <b/>
      <u/>
      <sz val="12"/>
      <name val="Arial"/>
      <family val="2"/>
      <charset val="238"/>
    </font>
    <font>
      <b/>
      <u/>
      <sz val="10"/>
      <name val="Arial"/>
      <family val="2"/>
      <charset val="238"/>
    </font>
    <font>
      <u/>
      <sz val="10"/>
      <name val="Arial"/>
      <family val="2"/>
      <charset val="238"/>
    </font>
    <font>
      <b/>
      <i/>
      <sz val="10"/>
      <name val="Arial"/>
      <family val="2"/>
      <charset val="238"/>
    </font>
    <font>
      <sz val="10"/>
      <color rgb="FFFF0000"/>
      <name val="Arial"/>
      <family val="2"/>
      <charset val="238"/>
    </font>
    <font>
      <sz val="8"/>
      <color rgb="FFFF0000"/>
      <name val="Arial"/>
      <family val="2"/>
      <charset val="238"/>
    </font>
    <font>
      <sz val="10"/>
      <color rgb="FFFF0000"/>
      <name val="Arial CE"/>
    </font>
    <font>
      <b/>
      <sz val="10"/>
      <name val="Calibri"/>
      <family val="2"/>
      <charset val="238"/>
    </font>
    <font>
      <sz val="8"/>
      <name val="Arial CE"/>
      <family val="2"/>
      <charset val="238"/>
    </font>
    <font>
      <sz val="8"/>
      <name val="Arial CE"/>
    </font>
    <font>
      <sz val="10"/>
      <name val="Arial CE"/>
      <charset val="238"/>
    </font>
    <font>
      <b/>
      <sz val="10"/>
      <name val="Arial CE"/>
      <family val="2"/>
      <charset val="238"/>
    </font>
    <font>
      <sz val="10"/>
      <color theme="0"/>
      <name val="Arial"/>
      <family val="2"/>
      <charset val="238"/>
    </font>
    <font>
      <sz val="8"/>
      <name val="Arial CE"/>
      <charset val="238"/>
    </font>
    <font>
      <sz val="8"/>
      <name val="Calibri"/>
      <family val="2"/>
      <charset val="238"/>
    </font>
  </fonts>
  <fills count="4">
    <fill>
      <patternFill patternType="none"/>
    </fill>
    <fill>
      <patternFill patternType="gray125"/>
    </fill>
    <fill>
      <patternFill patternType="solid">
        <fgColor indexed="22"/>
        <bgColor indexed="64"/>
      </patternFill>
    </fill>
    <fill>
      <patternFill patternType="solid">
        <fgColor theme="6"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4">
    <xf numFmtId="0" fontId="0" fillId="0" borderId="0"/>
    <xf numFmtId="0" fontId="8" fillId="0" borderId="0"/>
    <xf numFmtId="0" fontId="1" fillId="0" borderId="0"/>
    <xf numFmtId="9" fontId="19" fillId="0" borderId="0" applyFont="0" applyFill="0" applyBorder="0" applyAlignment="0" applyProtection="0"/>
  </cellStyleXfs>
  <cellXfs count="279">
    <xf numFmtId="0" fontId="0" fillId="0" borderId="0" xfId="0"/>
    <xf numFmtId="0" fontId="1" fillId="0" borderId="0" xfId="0" applyFont="1"/>
    <xf numFmtId="0" fontId="1" fillId="0" borderId="0" xfId="0" applyFont="1" applyAlignment="1"/>
    <xf numFmtId="4" fontId="1" fillId="0" borderId="0" xfId="0" applyNumberFormat="1" applyFont="1"/>
    <xf numFmtId="0" fontId="3" fillId="0" borderId="0" xfId="0" applyFont="1" applyBorder="1"/>
    <xf numFmtId="0" fontId="2" fillId="0" borderId="8" xfId="0" applyFont="1" applyBorder="1" applyAlignment="1">
      <alignment horizontal="centerContinuous" vertical="top"/>
    </xf>
    <xf numFmtId="0" fontId="1" fillId="0" borderId="8" xfId="0" applyFont="1" applyBorder="1" applyAlignment="1">
      <alignment horizontal="centerContinuous"/>
    </xf>
    <xf numFmtId="0" fontId="6" fillId="2" borderId="18" xfId="0" applyFont="1" applyFill="1" applyBorder="1" applyAlignment="1">
      <alignment horizontal="left"/>
    </xf>
    <xf numFmtId="0" fontId="3" fillId="2" borderId="19" xfId="0" applyFont="1" applyFill="1" applyBorder="1" applyAlignment="1">
      <alignment horizontal="centerContinuous"/>
    </xf>
    <xf numFmtId="49" fontId="4" fillId="2" borderId="20" xfId="0" applyNumberFormat="1" applyFont="1" applyFill="1" applyBorder="1" applyAlignment="1">
      <alignment horizontal="left"/>
    </xf>
    <xf numFmtId="49" fontId="3" fillId="2" borderId="19" xfId="0" applyNumberFormat="1" applyFont="1" applyFill="1" applyBorder="1" applyAlignment="1">
      <alignment horizontal="centerContinuous"/>
    </xf>
    <xf numFmtId="0" fontId="3" fillId="0" borderId="15" xfId="0" applyFont="1" applyBorder="1"/>
    <xf numFmtId="49" fontId="3" fillId="0" borderId="21" xfId="0" applyNumberFormat="1" applyFont="1" applyBorder="1" applyAlignment="1">
      <alignment horizontal="left"/>
    </xf>
    <xf numFmtId="0" fontId="1" fillId="0" borderId="22" xfId="0" applyFont="1" applyBorder="1"/>
    <xf numFmtId="0" fontId="3" fillId="0" borderId="3" xfId="0" applyFont="1" applyBorder="1"/>
    <xf numFmtId="49" fontId="3" fillId="0" borderId="2" xfId="0" applyNumberFormat="1" applyFont="1" applyBorder="1"/>
    <xf numFmtId="49" fontId="3" fillId="0" borderId="3" xfId="0" applyNumberFormat="1" applyFont="1" applyBorder="1"/>
    <xf numFmtId="0" fontId="3" fillId="0" borderId="12" xfId="0" applyFont="1" applyBorder="1"/>
    <xf numFmtId="0" fontId="3" fillId="0" borderId="23" xfId="0" applyFont="1" applyBorder="1" applyAlignment="1">
      <alignment horizontal="left"/>
    </xf>
    <xf numFmtId="0" fontId="6" fillId="0" borderId="22" xfId="0" applyFont="1" applyBorder="1"/>
    <xf numFmtId="49" fontId="3" fillId="0" borderId="23" xfId="0" applyNumberFormat="1" applyFont="1" applyBorder="1" applyAlignment="1">
      <alignment horizontal="left"/>
    </xf>
    <xf numFmtId="49" fontId="6" fillId="2" borderId="22" xfId="0" applyNumberFormat="1" applyFont="1" applyFill="1" applyBorder="1"/>
    <xf numFmtId="49" fontId="1" fillId="2" borderId="3" xfId="0" applyNumberFormat="1" applyFont="1" applyFill="1" applyBorder="1"/>
    <xf numFmtId="49" fontId="6" fillId="2" borderId="2" xfId="0" applyNumberFormat="1" applyFont="1" applyFill="1" applyBorder="1"/>
    <xf numFmtId="49" fontId="1" fillId="2" borderId="2" xfId="0" applyNumberFormat="1" applyFont="1" applyFill="1" applyBorder="1"/>
    <xf numFmtId="0" fontId="3" fillId="0" borderId="12" xfId="0" applyFont="1" applyFill="1" applyBorder="1"/>
    <xf numFmtId="3" fontId="3" fillId="0" borderId="23" xfId="0" applyNumberFormat="1" applyFont="1" applyBorder="1" applyAlignment="1">
      <alignment horizontal="left"/>
    </xf>
    <xf numFmtId="0" fontId="1" fillId="0" borderId="0" xfId="0" applyFont="1" applyFill="1"/>
    <xf numFmtId="49" fontId="6" fillId="2" borderId="24" xfId="0" applyNumberFormat="1" applyFont="1" applyFill="1" applyBorder="1"/>
    <xf numFmtId="49" fontId="6" fillId="2" borderId="0" xfId="0" applyNumberFormat="1" applyFont="1" applyFill="1" applyBorder="1"/>
    <xf numFmtId="49" fontId="1" fillId="2" borderId="0" xfId="0" applyNumberFormat="1" applyFont="1" applyFill="1" applyBorder="1"/>
    <xf numFmtId="49" fontId="3" fillId="0" borderId="12" xfId="0" applyNumberFormat="1" applyFont="1" applyBorder="1" applyAlignment="1">
      <alignment horizontal="left"/>
    </xf>
    <xf numFmtId="0" fontId="3" fillId="0" borderId="25" xfId="0" applyFont="1" applyBorder="1"/>
    <xf numFmtId="0" fontId="3" fillId="0" borderId="12" xfId="0" applyNumberFormat="1" applyFont="1" applyBorder="1"/>
    <xf numFmtId="0" fontId="3" fillId="0" borderId="26" xfId="0" applyNumberFormat="1" applyFont="1" applyBorder="1" applyAlignment="1">
      <alignment horizontal="left"/>
    </xf>
    <xf numFmtId="0" fontId="1" fillId="0" borderId="0" xfId="0" applyNumberFormat="1" applyFont="1" applyBorder="1"/>
    <xf numFmtId="0" fontId="1" fillId="0" borderId="0" xfId="0" applyNumberFormat="1" applyFont="1"/>
    <xf numFmtId="0" fontId="3" fillId="0" borderId="26" xfId="0" applyFont="1" applyBorder="1" applyAlignment="1">
      <alignment horizontal="left"/>
    </xf>
    <xf numFmtId="0" fontId="1" fillId="0" borderId="0" xfId="0" applyFont="1" applyBorder="1"/>
    <xf numFmtId="0" fontId="3" fillId="0" borderId="12" xfId="0" applyFont="1" applyFill="1" applyBorder="1" applyAlignment="1"/>
    <xf numFmtId="0" fontId="3" fillId="0" borderId="26" xfId="0" applyFont="1" applyFill="1" applyBorder="1" applyAlignment="1"/>
    <xf numFmtId="0" fontId="1" fillId="0" borderId="0" xfId="0" applyFont="1" applyFill="1" applyBorder="1" applyAlignment="1"/>
    <xf numFmtId="0" fontId="3" fillId="0" borderId="12" xfId="0" applyFont="1" applyBorder="1" applyAlignment="1"/>
    <xf numFmtId="0" fontId="3" fillId="0" borderId="26" xfId="0" applyFont="1" applyBorder="1" applyAlignment="1"/>
    <xf numFmtId="3" fontId="1" fillId="0" borderId="0" xfId="0" applyNumberFormat="1" applyFont="1"/>
    <xf numFmtId="0" fontId="3" fillId="0" borderId="22" xfId="0" applyFont="1" applyBorder="1"/>
    <xf numFmtId="0" fontId="3" fillId="0" borderId="15" xfId="0" applyFont="1" applyBorder="1" applyAlignment="1">
      <alignment horizontal="left"/>
    </xf>
    <xf numFmtId="0" fontId="3" fillId="0" borderId="27" xfId="0" applyFont="1" applyBorder="1" applyAlignment="1">
      <alignment horizontal="left"/>
    </xf>
    <xf numFmtId="0" fontId="2" fillId="0" borderId="28" xfId="0" applyFont="1" applyBorder="1" applyAlignment="1">
      <alignment horizontal="centerContinuous" vertical="center"/>
    </xf>
    <xf numFmtId="0" fontId="5" fillId="0" borderId="29" xfId="0" applyFont="1" applyBorder="1" applyAlignment="1">
      <alignment horizontal="centerContinuous" vertical="center"/>
    </xf>
    <xf numFmtId="0" fontId="1" fillId="0" borderId="29" xfId="0" applyFont="1" applyBorder="1" applyAlignment="1">
      <alignment horizontal="centerContinuous" vertical="center"/>
    </xf>
    <xf numFmtId="0" fontId="1" fillId="0" borderId="30" xfId="0" applyFont="1" applyBorder="1" applyAlignment="1">
      <alignment horizontal="centerContinuous" vertical="center"/>
    </xf>
    <xf numFmtId="0" fontId="6" fillId="2" borderId="9" xfId="0" applyFont="1" applyFill="1" applyBorder="1" applyAlignment="1">
      <alignment horizontal="left"/>
    </xf>
    <xf numFmtId="0" fontId="1" fillId="2" borderId="10" xfId="0" applyFont="1" applyFill="1" applyBorder="1" applyAlignment="1">
      <alignment horizontal="left"/>
    </xf>
    <xf numFmtId="0" fontId="1" fillId="2" borderId="31" xfId="0" applyFont="1" applyFill="1" applyBorder="1" applyAlignment="1">
      <alignment horizontal="centerContinuous"/>
    </xf>
    <xf numFmtId="0" fontId="6" fillId="2" borderId="10" xfId="0" applyFont="1" applyFill="1" applyBorder="1" applyAlignment="1">
      <alignment horizontal="centerContinuous"/>
    </xf>
    <xf numFmtId="0" fontId="1" fillId="2" borderId="10" xfId="0" applyFont="1" applyFill="1" applyBorder="1" applyAlignment="1">
      <alignment horizontal="centerContinuous"/>
    </xf>
    <xf numFmtId="0" fontId="1" fillId="0" borderId="32" xfId="0" applyFont="1" applyBorder="1"/>
    <xf numFmtId="0" fontId="1" fillId="0" borderId="17" xfId="0" applyFont="1" applyBorder="1"/>
    <xf numFmtId="3" fontId="1" fillId="0" borderId="21" xfId="0" applyNumberFormat="1" applyFont="1" applyBorder="1"/>
    <xf numFmtId="0" fontId="1" fillId="0" borderId="18" xfId="0" applyFont="1" applyBorder="1"/>
    <xf numFmtId="3" fontId="1" fillId="0" borderId="20" xfId="0" applyNumberFormat="1" applyFont="1" applyBorder="1"/>
    <xf numFmtId="0" fontId="1" fillId="0" borderId="19" xfId="0" applyFont="1" applyBorder="1"/>
    <xf numFmtId="3" fontId="1" fillId="0" borderId="2" xfId="0" applyNumberFormat="1" applyFont="1" applyBorder="1"/>
    <xf numFmtId="0" fontId="1" fillId="0" borderId="3" xfId="0" applyFont="1" applyBorder="1"/>
    <xf numFmtId="0" fontId="1" fillId="0" borderId="33" xfId="0" applyFont="1" applyBorder="1"/>
    <xf numFmtId="0" fontId="1" fillId="0" borderId="17" xfId="0" applyFont="1" applyBorder="1" applyAlignment="1">
      <alignment shrinkToFit="1"/>
    </xf>
    <xf numFmtId="0" fontId="1" fillId="0" borderId="34" xfId="0" applyFont="1" applyBorder="1"/>
    <xf numFmtId="0" fontId="1" fillId="0" borderId="24" xfId="0" applyFont="1" applyBorder="1"/>
    <xf numFmtId="3" fontId="1" fillId="0" borderId="37" xfId="0" applyNumberFormat="1" applyFont="1" applyBorder="1"/>
    <xf numFmtId="0" fontId="1" fillId="0" borderId="35" xfId="0" applyFont="1" applyBorder="1"/>
    <xf numFmtId="3" fontId="1" fillId="0" borderId="38" xfId="0" applyNumberFormat="1" applyFont="1" applyBorder="1"/>
    <xf numFmtId="0" fontId="1" fillId="0" borderId="36" xfId="0" applyFont="1" applyBorder="1"/>
    <xf numFmtId="0" fontId="6" fillId="2" borderId="18" xfId="0" applyFont="1" applyFill="1" applyBorder="1"/>
    <xf numFmtId="0" fontId="6" fillId="2" borderId="20" xfId="0" applyFont="1" applyFill="1" applyBorder="1"/>
    <xf numFmtId="0" fontId="6" fillId="2" borderId="19" xfId="0" applyFont="1" applyFill="1" applyBorder="1"/>
    <xf numFmtId="0" fontId="6" fillId="2" borderId="39" xfId="0" applyFont="1" applyFill="1" applyBorder="1"/>
    <xf numFmtId="0" fontId="6" fillId="2" borderId="40" xfId="0" applyFont="1" applyFill="1" applyBorder="1"/>
    <xf numFmtId="0" fontId="1" fillId="0" borderId="5" xfId="0" applyFont="1" applyBorder="1"/>
    <xf numFmtId="0" fontId="1" fillId="0" borderId="4" xfId="0" applyFont="1" applyBorder="1"/>
    <xf numFmtId="0" fontId="1" fillId="0" borderId="41" xfId="0" applyFont="1" applyBorder="1"/>
    <xf numFmtId="0" fontId="1" fillId="0" borderId="0" xfId="0" applyFont="1" applyBorder="1" applyAlignment="1">
      <alignment horizontal="right"/>
    </xf>
    <xf numFmtId="165" fontId="1" fillId="0" borderId="0" xfId="0" applyNumberFormat="1" applyFont="1" applyBorder="1"/>
    <xf numFmtId="0" fontId="1" fillId="0" borderId="0" xfId="0" applyFont="1" applyFill="1" applyBorder="1"/>
    <xf numFmtId="0" fontId="1" fillId="0" borderId="14" xfId="0" applyFont="1" applyBorder="1"/>
    <xf numFmtId="0" fontId="1" fillId="0" borderId="16" xfId="0" applyFont="1" applyBorder="1"/>
    <xf numFmtId="0" fontId="1" fillId="0" borderId="42" xfId="0" applyFont="1" applyBorder="1"/>
    <xf numFmtId="0" fontId="1" fillId="0" borderId="6" xfId="0" applyFont="1" applyBorder="1"/>
    <xf numFmtId="164" fontId="1" fillId="0" borderId="7" xfId="0" applyNumberFormat="1" applyFont="1" applyBorder="1" applyAlignment="1">
      <alignment horizontal="right"/>
    </xf>
    <xf numFmtId="0" fontId="1" fillId="0" borderId="7" xfId="0" applyFont="1" applyBorder="1"/>
    <xf numFmtId="0" fontId="1" fillId="0" borderId="2" xfId="0" applyFont="1" applyBorder="1"/>
    <xf numFmtId="164" fontId="1" fillId="0" borderId="3" xfId="0" applyNumberFormat="1" applyFont="1" applyBorder="1" applyAlignment="1">
      <alignment horizontal="right"/>
    </xf>
    <xf numFmtId="0" fontId="5" fillId="2" borderId="35" xfId="0" applyFont="1" applyFill="1" applyBorder="1"/>
    <xf numFmtId="0" fontId="5" fillId="2" borderId="38" xfId="0" applyFont="1" applyFill="1" applyBorder="1"/>
    <xf numFmtId="0" fontId="5" fillId="2" borderId="36" xfId="0" applyFont="1" applyFill="1" applyBorder="1"/>
    <xf numFmtId="0" fontId="5" fillId="0" borderId="0" xfId="0" applyFont="1"/>
    <xf numFmtId="0" fontId="1" fillId="0" borderId="0" xfId="0" applyFont="1" applyAlignment="1">
      <alignment vertical="justify"/>
    </xf>
    <xf numFmtId="49" fontId="1" fillId="0" borderId="47" xfId="1" applyNumberFormat="1" applyFont="1" applyBorder="1"/>
    <xf numFmtId="49" fontId="1" fillId="0" borderId="47" xfId="1" applyNumberFormat="1" applyFont="1" applyBorder="1" applyAlignment="1">
      <alignment horizontal="right"/>
    </xf>
    <xf numFmtId="0" fontId="1" fillId="0" borderId="48" xfId="1" applyFont="1" applyBorder="1"/>
    <xf numFmtId="49" fontId="1" fillId="0" borderId="47" xfId="0" applyNumberFormat="1" applyFont="1" applyBorder="1" applyAlignment="1">
      <alignment horizontal="left"/>
    </xf>
    <xf numFmtId="0" fontId="1" fillId="0" borderId="49" xfId="0" applyNumberFormat="1" applyFont="1" applyBorder="1"/>
    <xf numFmtId="49" fontId="1" fillId="0" borderId="52" xfId="1" applyNumberFormat="1" applyFont="1" applyBorder="1"/>
    <xf numFmtId="49" fontId="1" fillId="0" borderId="52" xfId="1" applyNumberFormat="1" applyFont="1" applyBorder="1" applyAlignment="1">
      <alignment horizontal="right"/>
    </xf>
    <xf numFmtId="49" fontId="2" fillId="0" borderId="0" xfId="0" applyNumberFormat="1" applyFont="1" applyAlignment="1">
      <alignment horizontal="centerContinuous"/>
    </xf>
    <xf numFmtId="0" fontId="2" fillId="0" borderId="0" xfId="0" applyFont="1" applyAlignment="1">
      <alignment horizontal="centerContinuous"/>
    </xf>
    <xf numFmtId="0" fontId="2" fillId="0" borderId="0" xfId="0" applyFont="1" applyBorder="1" applyAlignment="1">
      <alignment horizontal="centerContinuous"/>
    </xf>
    <xf numFmtId="49" fontId="6" fillId="2" borderId="9" xfId="0" applyNumberFormat="1" applyFont="1" applyFill="1" applyBorder="1" applyAlignment="1">
      <alignment horizontal="center"/>
    </xf>
    <xf numFmtId="0" fontId="6" fillId="2" borderId="10" xfId="0" applyFont="1" applyFill="1" applyBorder="1" applyAlignment="1">
      <alignment horizontal="center"/>
    </xf>
    <xf numFmtId="0" fontId="6" fillId="2" borderId="31" xfId="0" applyFont="1" applyFill="1" applyBorder="1" applyAlignment="1">
      <alignment horizontal="center"/>
    </xf>
    <xf numFmtId="0" fontId="6" fillId="2" borderId="11" xfId="0" applyFont="1" applyFill="1" applyBorder="1" applyAlignment="1">
      <alignment horizontal="center"/>
    </xf>
    <xf numFmtId="0" fontId="6" fillId="2" borderId="55" xfId="0" applyFont="1" applyFill="1" applyBorder="1" applyAlignment="1">
      <alignment horizontal="center"/>
    </xf>
    <xf numFmtId="0" fontId="6" fillId="2" borderId="56" xfId="0" applyFont="1" applyFill="1" applyBorder="1" applyAlignment="1">
      <alignment horizontal="center"/>
    </xf>
    <xf numFmtId="3" fontId="1" fillId="0" borderId="41" xfId="0" applyNumberFormat="1" applyFont="1" applyBorder="1"/>
    <xf numFmtId="0" fontId="6" fillId="2" borderId="9" xfId="0" applyFont="1" applyFill="1" applyBorder="1"/>
    <xf numFmtId="0" fontId="6" fillId="2" borderId="10" xfId="0" applyFont="1" applyFill="1" applyBorder="1"/>
    <xf numFmtId="3" fontId="6" fillId="2" borderId="31" xfId="0" applyNumberFormat="1" applyFont="1" applyFill="1" applyBorder="1"/>
    <xf numFmtId="3" fontId="6" fillId="2" borderId="11" xfId="0" applyNumberFormat="1" applyFont="1" applyFill="1" applyBorder="1"/>
    <xf numFmtId="3" fontId="6" fillId="2" borderId="55" xfId="0" applyNumberFormat="1" applyFont="1" applyFill="1" applyBorder="1"/>
    <xf numFmtId="3" fontId="6" fillId="2" borderId="56" xfId="0" applyNumberFormat="1" applyFont="1" applyFill="1" applyBorder="1"/>
    <xf numFmtId="3" fontId="2" fillId="0" borderId="0" xfId="0" applyNumberFormat="1" applyFont="1" applyAlignment="1">
      <alignment horizontal="centerContinuous"/>
    </xf>
    <xf numFmtId="0" fontId="1" fillId="2" borderId="40" xfId="0" applyFont="1" applyFill="1" applyBorder="1"/>
    <xf numFmtId="0" fontId="6" fillId="2" borderId="58" xfId="0" applyFont="1" applyFill="1" applyBorder="1" applyAlignment="1">
      <alignment horizontal="right"/>
    </xf>
    <xf numFmtId="0" fontId="6" fillId="2" borderId="20" xfId="0" applyFont="1" applyFill="1" applyBorder="1" applyAlignment="1">
      <alignment horizontal="right"/>
    </xf>
    <xf numFmtId="0" fontId="6" fillId="2" borderId="19" xfId="0" applyFont="1" applyFill="1" applyBorder="1" applyAlignment="1">
      <alignment horizontal="center"/>
    </xf>
    <xf numFmtId="4" fontId="4" fillId="2" borderId="20" xfId="0" applyNumberFormat="1" applyFont="1" applyFill="1" applyBorder="1" applyAlignment="1">
      <alignment horizontal="right"/>
    </xf>
    <xf numFmtId="4" fontId="4" fillId="2" borderId="40" xfId="0" applyNumberFormat="1" applyFont="1" applyFill="1" applyBorder="1" applyAlignment="1">
      <alignment horizontal="right"/>
    </xf>
    <xf numFmtId="0" fontId="1" fillId="0" borderId="27" xfId="0" applyFont="1" applyBorder="1"/>
    <xf numFmtId="3" fontId="1" fillId="0" borderId="33" xfId="0" applyNumberFormat="1" applyFont="1" applyBorder="1" applyAlignment="1">
      <alignment horizontal="right"/>
    </xf>
    <xf numFmtId="164" fontId="1" fillId="0" borderId="12" xfId="0" applyNumberFormat="1" applyFont="1" applyBorder="1" applyAlignment="1">
      <alignment horizontal="right"/>
    </xf>
    <xf numFmtId="3" fontId="1" fillId="0" borderId="14" xfId="0" applyNumberFormat="1" applyFont="1" applyBorder="1" applyAlignment="1">
      <alignment horizontal="right"/>
    </xf>
    <xf numFmtId="4" fontId="1" fillId="0" borderId="17" xfId="0" applyNumberFormat="1" applyFont="1" applyBorder="1" applyAlignment="1">
      <alignment horizontal="right"/>
    </xf>
    <xf numFmtId="3" fontId="1" fillId="0" borderId="27" xfId="0" applyNumberFormat="1" applyFont="1" applyBorder="1" applyAlignment="1">
      <alignment horizontal="right"/>
    </xf>
    <xf numFmtId="0" fontId="1" fillId="2" borderId="35" xfId="0" applyFont="1" applyFill="1" applyBorder="1"/>
    <xf numFmtId="0" fontId="6" fillId="2" borderId="38" xfId="0" applyFont="1" applyFill="1" applyBorder="1"/>
    <xf numFmtId="0" fontId="1" fillId="2" borderId="38" xfId="0" applyFont="1" applyFill="1" applyBorder="1"/>
    <xf numFmtId="4" fontId="1" fillId="2" borderId="44" xfId="0" applyNumberFormat="1" applyFont="1" applyFill="1" applyBorder="1"/>
    <xf numFmtId="4" fontId="1" fillId="2" borderId="35" xfId="0" applyNumberFormat="1" applyFont="1" applyFill="1" applyBorder="1"/>
    <xf numFmtId="4" fontId="1" fillId="2" borderId="38" xfId="0" applyNumberFormat="1" applyFont="1" applyFill="1" applyBorder="1"/>
    <xf numFmtId="3" fontId="3" fillId="0" borderId="0" xfId="0" applyNumberFormat="1" applyFont="1"/>
    <xf numFmtId="4" fontId="3" fillId="0" borderId="0" xfId="0" applyNumberFormat="1" applyFont="1"/>
    <xf numFmtId="0" fontId="1" fillId="0" borderId="0" xfId="1" applyFont="1"/>
    <xf numFmtId="0" fontId="1" fillId="0" borderId="0" xfId="1" applyFont="1" applyAlignment="1">
      <alignment horizontal="right"/>
    </xf>
    <xf numFmtId="49" fontId="3" fillId="0" borderId="24" xfId="0" applyNumberFormat="1" applyFont="1" applyBorder="1"/>
    <xf numFmtId="3" fontId="1" fillId="0" borderId="5" xfId="0" applyNumberFormat="1" applyFont="1" applyBorder="1"/>
    <xf numFmtId="3" fontId="1" fillId="0" borderId="13" xfId="0" applyNumberFormat="1" applyFont="1" applyBorder="1"/>
    <xf numFmtId="3" fontId="1" fillId="0" borderId="57" xfId="0" applyNumberFormat="1" applyFont="1" applyBorder="1"/>
    <xf numFmtId="0" fontId="7" fillId="0" borderId="0" xfId="1" applyFont="1" applyFill="1" applyBorder="1" applyAlignment="1">
      <alignment vertical="center" wrapText="1"/>
    </xf>
    <xf numFmtId="49" fontId="6" fillId="2" borderId="3" xfId="0" applyNumberFormat="1" applyFont="1" applyFill="1" applyBorder="1"/>
    <xf numFmtId="0" fontId="6" fillId="0" borderId="0" xfId="0" applyFont="1" applyFill="1" applyBorder="1"/>
    <xf numFmtId="3" fontId="6" fillId="0" borderId="0" xfId="0" applyNumberFormat="1" applyFont="1" applyFill="1" applyBorder="1"/>
    <xf numFmtId="0" fontId="1" fillId="0" borderId="0" xfId="1" applyFont="1" applyFill="1"/>
    <xf numFmtId="0" fontId="1" fillId="0" borderId="47" xfId="1" applyFont="1" applyFill="1" applyBorder="1"/>
    <xf numFmtId="49" fontId="1" fillId="0" borderId="47" xfId="1" applyNumberFormat="1" applyFont="1" applyFill="1" applyBorder="1" applyAlignment="1">
      <alignment horizontal="left"/>
    </xf>
    <xf numFmtId="0" fontId="1" fillId="0" borderId="49" xfId="1" applyFont="1" applyFill="1" applyBorder="1"/>
    <xf numFmtId="0" fontId="1" fillId="0" borderId="52" xfId="1" applyFont="1" applyFill="1" applyBorder="1"/>
    <xf numFmtId="0" fontId="15" fillId="0" borderId="0" xfId="1" applyFont="1" applyFill="1"/>
    <xf numFmtId="0" fontId="16" fillId="0" borderId="12" xfId="0" applyFont="1" applyFill="1" applyBorder="1" applyAlignment="1">
      <alignment vertical="center"/>
    </xf>
    <xf numFmtId="4" fontId="1" fillId="0" borderId="0" xfId="1" applyNumberFormat="1" applyFont="1"/>
    <xf numFmtId="0" fontId="7" fillId="0" borderId="12" xfId="1" applyFont="1" applyFill="1" applyBorder="1" applyAlignment="1">
      <alignment vertical="center" wrapText="1"/>
    </xf>
    <xf numFmtId="49" fontId="7" fillId="0" borderId="12" xfId="1" applyNumberFormat="1" applyFont="1" applyFill="1" applyBorder="1" applyAlignment="1">
      <alignment horizontal="center" vertical="center" shrinkToFit="1"/>
    </xf>
    <xf numFmtId="4" fontId="7" fillId="0" borderId="12" xfId="1" applyNumberFormat="1" applyFont="1" applyFill="1" applyBorder="1" applyAlignment="1">
      <alignment horizontal="right" vertical="center"/>
    </xf>
    <xf numFmtId="49" fontId="7" fillId="0" borderId="12" xfId="1" applyNumberFormat="1" applyFont="1" applyFill="1" applyBorder="1" applyAlignment="1">
      <alignment horizontal="left" vertical="center"/>
    </xf>
    <xf numFmtId="49" fontId="14" fillId="0" borderId="12" xfId="1" applyNumberFormat="1" applyFont="1" applyFill="1" applyBorder="1" applyAlignment="1">
      <alignment horizontal="center" vertical="center" shrinkToFit="1"/>
    </xf>
    <xf numFmtId="4" fontId="14" fillId="0" borderId="12" xfId="1" applyNumberFormat="1" applyFont="1" applyFill="1" applyBorder="1" applyAlignment="1">
      <alignment horizontal="right" vertical="center"/>
    </xf>
    <xf numFmtId="4" fontId="14" fillId="0" borderId="12" xfId="1" applyNumberFormat="1" applyFont="1" applyFill="1" applyBorder="1" applyAlignment="1">
      <alignment vertical="center"/>
    </xf>
    <xf numFmtId="0" fontId="7" fillId="0" borderId="12" xfId="1" applyFont="1" applyFill="1" applyBorder="1" applyAlignment="1">
      <alignment horizontal="center" vertical="center"/>
    </xf>
    <xf numFmtId="4" fontId="7" fillId="0" borderId="12" xfId="1" applyNumberFormat="1" applyFont="1" applyFill="1" applyBorder="1" applyAlignment="1">
      <alignment vertical="center"/>
    </xf>
    <xf numFmtId="0" fontId="3" fillId="0" borderId="48" xfId="1" applyFont="1" applyFill="1" applyBorder="1" applyAlignment="1">
      <alignment horizontal="left"/>
    </xf>
    <xf numFmtId="49" fontId="4" fillId="0" borderId="47" xfId="1" applyNumberFormat="1" applyFont="1" applyBorder="1"/>
    <xf numFmtId="49" fontId="4" fillId="0" borderId="52" xfId="1" applyNumberFormat="1" applyFont="1" applyBorder="1"/>
    <xf numFmtId="0" fontId="7" fillId="0" borderId="0" xfId="1" applyFont="1" applyFill="1" applyAlignment="1">
      <alignment vertical="center" wrapText="1"/>
    </xf>
    <xf numFmtId="0" fontId="4" fillId="0" borderId="3" xfId="0" applyFont="1" applyBorder="1"/>
    <xf numFmtId="49" fontId="6" fillId="2" borderId="5" xfId="0" applyNumberFormat="1" applyFont="1" applyFill="1" applyBorder="1"/>
    <xf numFmtId="0" fontId="10" fillId="0" borderId="0" xfId="1" applyFont="1" applyFill="1" applyAlignment="1">
      <alignment horizontal="centerContinuous"/>
    </xf>
    <xf numFmtId="0" fontId="11" fillId="0" borderId="0" xfId="1" applyFont="1" applyFill="1" applyAlignment="1">
      <alignment horizontal="centerContinuous"/>
    </xf>
    <xf numFmtId="0" fontId="11" fillId="0" borderId="0" xfId="1" applyFont="1" applyFill="1" applyAlignment="1">
      <alignment horizontal="right"/>
    </xf>
    <xf numFmtId="0" fontId="3" fillId="0" borderId="0" xfId="1" applyFont="1" applyFill="1"/>
    <xf numFmtId="0" fontId="1" fillId="0" borderId="0" xfId="1" applyFont="1" applyFill="1" applyAlignment="1">
      <alignment horizontal="right"/>
    </xf>
    <xf numFmtId="0" fontId="1" fillId="0" borderId="0" xfId="1" applyFont="1" applyFill="1" applyAlignment="1"/>
    <xf numFmtId="49" fontId="3" fillId="0" borderId="12" xfId="1" applyNumberFormat="1" applyFont="1" applyFill="1" applyBorder="1"/>
    <xf numFmtId="0" fontId="3" fillId="0" borderId="3" xfId="1" applyFont="1" applyFill="1" applyBorder="1" applyAlignment="1">
      <alignment horizontal="center"/>
    </xf>
    <xf numFmtId="0" fontId="3" fillId="0" borderId="3" xfId="1" applyNumberFormat="1" applyFont="1" applyFill="1" applyBorder="1" applyAlignment="1">
      <alignment horizontal="center"/>
    </xf>
    <xf numFmtId="0" fontId="3" fillId="0" borderId="12" xfId="1" applyFont="1" applyFill="1" applyBorder="1" applyAlignment="1">
      <alignment horizontal="center"/>
    </xf>
    <xf numFmtId="0" fontId="8" fillId="0" borderId="0" xfId="1" applyFill="1" applyAlignment="1">
      <alignment vertical="center"/>
    </xf>
    <xf numFmtId="9" fontId="8" fillId="0" borderId="0" xfId="3" applyFont="1" applyFill="1" applyAlignment="1">
      <alignment vertical="center"/>
    </xf>
    <xf numFmtId="3" fontId="0" fillId="0" borderId="0" xfId="0" applyNumberFormat="1" applyFill="1" applyBorder="1"/>
    <xf numFmtId="3" fontId="1" fillId="0" borderId="13" xfId="0" applyNumberFormat="1" applyFont="1" applyFill="1" applyBorder="1"/>
    <xf numFmtId="3" fontId="20" fillId="0" borderId="0" xfId="0" applyNumberFormat="1" applyFont="1"/>
    <xf numFmtId="4" fontId="6" fillId="0" borderId="12" xfId="1" applyNumberFormat="1" applyFont="1" applyFill="1" applyBorder="1" applyAlignment="1">
      <alignment vertical="center"/>
    </xf>
    <xf numFmtId="0" fontId="3" fillId="0" borderId="12" xfId="1" applyFont="1" applyFill="1" applyBorder="1" applyAlignment="1">
      <alignment horizontal="center" vertical="center"/>
    </xf>
    <xf numFmtId="0" fontId="3" fillId="0" borderId="12" xfId="1" applyFont="1" applyFill="1" applyBorder="1" applyAlignment="1">
      <alignment horizontal="center" vertical="center" shrinkToFit="1"/>
    </xf>
    <xf numFmtId="0" fontId="1" fillId="0" borderId="0" xfId="1" applyFont="1" applyFill="1" applyAlignment="1">
      <alignment horizontal="center" vertical="center" shrinkToFit="1"/>
    </xf>
    <xf numFmtId="0" fontId="8" fillId="0" borderId="0" xfId="1" applyFill="1" applyAlignment="1">
      <alignment horizontal="center" vertical="center" shrinkToFit="1"/>
    </xf>
    <xf numFmtId="0" fontId="8" fillId="0" borderId="12" xfId="1" applyFill="1" applyBorder="1" applyAlignment="1">
      <alignment horizontal="center" vertical="center" shrinkToFit="1"/>
    </xf>
    <xf numFmtId="0" fontId="1" fillId="0" borderId="0" xfId="1" applyFont="1" applyAlignment="1">
      <alignment horizontal="center" vertical="center" shrinkToFit="1"/>
    </xf>
    <xf numFmtId="0" fontId="1" fillId="0" borderId="0" xfId="1" applyFont="1" applyFill="1" applyAlignment="1">
      <alignment horizontal="center" vertical="center"/>
    </xf>
    <xf numFmtId="0" fontId="8" fillId="0" borderId="0" xfId="1" applyFill="1" applyAlignment="1">
      <alignment horizontal="center" vertical="center"/>
    </xf>
    <xf numFmtId="0" fontId="8" fillId="0" borderId="12" xfId="1" applyFill="1" applyBorder="1" applyAlignment="1">
      <alignment horizontal="center" vertical="center"/>
    </xf>
    <xf numFmtId="0" fontId="1" fillId="0" borderId="0" xfId="1" applyFont="1" applyAlignment="1">
      <alignment horizontal="center" vertical="center"/>
    </xf>
    <xf numFmtId="0" fontId="1" fillId="3" borderId="0" xfId="1" applyFont="1" applyFill="1"/>
    <xf numFmtId="49" fontId="6" fillId="0" borderId="12" xfId="1" applyNumberFormat="1" applyFont="1" applyFill="1" applyBorder="1" applyAlignment="1">
      <alignment horizontal="left" vertical="center"/>
    </xf>
    <xf numFmtId="0" fontId="6" fillId="0" borderId="12" xfId="1" applyFont="1" applyFill="1" applyBorder="1" applyAlignment="1">
      <alignment vertical="center"/>
    </xf>
    <xf numFmtId="0" fontId="1" fillId="0" borderId="12" xfId="1" applyFont="1" applyFill="1" applyBorder="1" applyAlignment="1">
      <alignment horizontal="center" vertical="center"/>
    </xf>
    <xf numFmtId="0" fontId="1" fillId="0" borderId="12" xfId="1" applyNumberFormat="1" applyFont="1" applyFill="1" applyBorder="1" applyAlignment="1">
      <alignment horizontal="right" vertical="center"/>
    </xf>
    <xf numFmtId="0" fontId="1" fillId="0" borderId="12" xfId="1" applyNumberFormat="1" applyFont="1" applyFill="1" applyBorder="1" applyAlignment="1">
      <alignment vertical="center"/>
    </xf>
    <xf numFmtId="49" fontId="12" fillId="0" borderId="12" xfId="1" applyNumberFormat="1" applyFont="1" applyFill="1" applyBorder="1" applyAlignment="1">
      <alignment horizontal="left" vertical="center"/>
    </xf>
    <xf numFmtId="0" fontId="12" fillId="0" borderId="12" xfId="1" applyFont="1" applyFill="1" applyBorder="1" applyAlignment="1">
      <alignment vertical="center"/>
    </xf>
    <xf numFmtId="4" fontId="1" fillId="0" borderId="12" xfId="1" applyNumberFormat="1" applyFont="1" applyFill="1" applyBorder="1" applyAlignment="1">
      <alignment horizontal="right" vertical="center"/>
    </xf>
    <xf numFmtId="0" fontId="6" fillId="0" borderId="12" xfId="1" applyFont="1" applyFill="1" applyBorder="1" applyAlignment="1">
      <alignment horizontal="center" vertical="center"/>
    </xf>
    <xf numFmtId="4" fontId="21" fillId="0" borderId="12" xfId="1" applyNumberFormat="1" applyFont="1" applyFill="1" applyBorder="1" applyAlignment="1">
      <alignment horizontal="right" vertical="center"/>
    </xf>
    <xf numFmtId="0" fontId="13" fillId="0" borderId="12" xfId="1" applyNumberFormat="1" applyFont="1" applyFill="1" applyBorder="1" applyAlignment="1">
      <alignment horizontal="right" vertical="center"/>
    </xf>
    <xf numFmtId="0" fontId="13" fillId="0" borderId="12" xfId="1" applyNumberFormat="1" applyFont="1" applyFill="1" applyBorder="1" applyAlignment="1">
      <alignment vertical="center"/>
    </xf>
    <xf numFmtId="0" fontId="13" fillId="0" borderId="12" xfId="1" applyFont="1" applyFill="1" applyBorder="1" applyAlignment="1">
      <alignment horizontal="center" vertical="center"/>
    </xf>
    <xf numFmtId="4" fontId="13" fillId="0" borderId="12" xfId="1" applyNumberFormat="1" applyFont="1" applyFill="1" applyBorder="1" applyAlignment="1">
      <alignment horizontal="right" vertical="center"/>
    </xf>
    <xf numFmtId="0" fontId="17" fillId="0" borderId="12" xfId="1" applyFont="1" applyFill="1" applyBorder="1" applyAlignment="1">
      <alignment vertical="center" wrapText="1"/>
    </xf>
    <xf numFmtId="49" fontId="18" fillId="0" borderId="12" xfId="1" applyNumberFormat="1" applyFont="1" applyFill="1" applyBorder="1" applyAlignment="1">
      <alignment horizontal="center" vertical="center" shrinkToFit="1"/>
    </xf>
    <xf numFmtId="4" fontId="18" fillId="0" borderId="12" xfId="1" applyNumberFormat="1" applyFont="1" applyFill="1" applyBorder="1" applyAlignment="1">
      <alignment horizontal="right" vertical="center"/>
    </xf>
    <xf numFmtId="167" fontId="1" fillId="0" borderId="0" xfId="1" applyNumberFormat="1" applyFont="1" applyAlignment="1">
      <alignment horizontal="center" vertical="center" shrinkToFit="1"/>
    </xf>
    <xf numFmtId="49" fontId="3" fillId="0" borderId="59" xfId="1" applyNumberFormat="1" applyFont="1" applyFill="1" applyBorder="1" applyAlignment="1">
      <alignment horizontal="left"/>
    </xf>
    <xf numFmtId="49" fontId="3" fillId="0" borderId="60" xfId="1" applyNumberFormat="1" applyFont="1" applyFill="1" applyBorder="1" applyAlignment="1">
      <alignment horizontal="left"/>
    </xf>
    <xf numFmtId="0" fontId="22" fillId="0" borderId="4" xfId="0" applyNumberFormat="1" applyFont="1" applyFill="1" applyBorder="1" applyAlignment="1">
      <alignment horizontal="left" vertical="center"/>
    </xf>
    <xf numFmtId="0" fontId="22" fillId="0" borderId="12" xfId="0" applyNumberFormat="1" applyFont="1" applyFill="1" applyBorder="1" applyAlignment="1">
      <alignment horizontal="left" vertical="center" wrapText="1"/>
    </xf>
    <xf numFmtId="0" fontId="22" fillId="0" borderId="4" xfId="0" applyNumberFormat="1" applyFont="1" applyFill="1" applyBorder="1" applyAlignment="1">
      <alignment vertical="top"/>
    </xf>
    <xf numFmtId="0" fontId="22" fillId="0" borderId="12" xfId="0" applyNumberFormat="1" applyFont="1" applyFill="1" applyBorder="1" applyAlignment="1">
      <alignment vertical="top"/>
    </xf>
    <xf numFmtId="0" fontId="3" fillId="0" borderId="0" xfId="0" applyNumberFormat="1" applyFont="1" applyBorder="1"/>
    <xf numFmtId="0" fontId="1" fillId="0" borderId="41" xfId="0" applyNumberFormat="1" applyFont="1" applyBorder="1"/>
    <xf numFmtId="0" fontId="1" fillId="0" borderId="5" xfId="0" applyNumberFormat="1" applyFont="1" applyBorder="1"/>
    <xf numFmtId="0" fontId="1" fillId="0" borderId="13" xfId="0" applyNumberFormat="1" applyFont="1" applyBorder="1"/>
    <xf numFmtId="0" fontId="1" fillId="0" borderId="13" xfId="0" applyNumberFormat="1" applyFont="1" applyFill="1" applyBorder="1"/>
    <xf numFmtId="0" fontId="1" fillId="0" borderId="57" xfId="0" applyNumberFormat="1" applyFont="1" applyBorder="1"/>
    <xf numFmtId="4" fontId="1" fillId="0" borderId="13" xfId="0" applyNumberFormat="1" applyFont="1" applyBorder="1"/>
    <xf numFmtId="4" fontId="7" fillId="0" borderId="12" xfId="1" applyNumberFormat="1" applyFont="1" applyFill="1" applyBorder="1" applyAlignment="1">
      <alignment horizontal="center" vertical="center"/>
    </xf>
    <xf numFmtId="0" fontId="22" fillId="0" borderId="15" xfId="0" applyNumberFormat="1" applyFont="1" applyFill="1" applyBorder="1" applyAlignment="1">
      <alignment horizontal="left" vertical="center" wrapText="1"/>
    </xf>
    <xf numFmtId="4" fontId="7" fillId="0" borderId="15" xfId="1" applyNumberFormat="1" applyFont="1" applyFill="1" applyBorder="1" applyAlignment="1">
      <alignment horizontal="center" vertical="center"/>
    </xf>
    <xf numFmtId="4" fontId="7" fillId="0" borderId="15" xfId="1" applyNumberFormat="1" applyFont="1" applyFill="1" applyBorder="1" applyAlignment="1">
      <alignment horizontal="right" vertical="center"/>
    </xf>
    <xf numFmtId="4" fontId="7" fillId="0" borderId="15" xfId="1" applyNumberFormat="1" applyFont="1" applyFill="1" applyBorder="1" applyAlignment="1">
      <alignment vertical="center"/>
    </xf>
    <xf numFmtId="0" fontId="8" fillId="0" borderId="12" xfId="1" applyFont="1" applyFill="1" applyBorder="1" applyAlignment="1">
      <alignment horizontal="center" vertical="center"/>
    </xf>
    <xf numFmtId="0" fontId="8" fillId="0" borderId="12" xfId="1" applyFont="1" applyFill="1" applyBorder="1" applyAlignment="1">
      <alignment horizontal="center" vertical="center" shrinkToFit="1"/>
    </xf>
    <xf numFmtId="0" fontId="1" fillId="0" borderId="0" xfId="1" applyFont="1" applyFill="1" applyBorder="1" applyAlignment="1">
      <alignment horizontal="center" vertical="center"/>
    </xf>
    <xf numFmtId="49" fontId="12" fillId="0" borderId="0" xfId="1" applyNumberFormat="1" applyFont="1" applyFill="1" applyBorder="1" applyAlignment="1">
      <alignment horizontal="left" vertical="center"/>
    </xf>
    <xf numFmtId="0" fontId="12" fillId="0" borderId="0" xfId="1" applyFont="1" applyFill="1" applyBorder="1" applyAlignment="1">
      <alignment vertical="center"/>
    </xf>
    <xf numFmtId="4" fontId="1" fillId="0" borderId="0" xfId="1" applyNumberFormat="1" applyFont="1" applyFill="1" applyBorder="1" applyAlignment="1">
      <alignment horizontal="right" vertical="center"/>
    </xf>
    <xf numFmtId="4" fontId="6" fillId="0" borderId="0" xfId="1" applyNumberFormat="1" applyFont="1" applyFill="1" applyBorder="1" applyAlignment="1">
      <alignment vertical="center"/>
    </xf>
    <xf numFmtId="0" fontId="8" fillId="0" borderId="0" xfId="1" applyFill="1" applyBorder="1" applyAlignment="1">
      <alignment horizontal="center" vertical="center"/>
    </xf>
    <xf numFmtId="0" fontId="8" fillId="0" borderId="0" xfId="1" applyFill="1" applyBorder="1" applyAlignment="1">
      <alignment horizontal="center" vertical="center" shrinkToFit="1"/>
    </xf>
    <xf numFmtId="0" fontId="1" fillId="0" borderId="0" xfId="0" applyFont="1" applyAlignment="1">
      <alignment horizontal="left" wrapText="1"/>
    </xf>
    <xf numFmtId="166" fontId="1" fillId="0" borderId="1" xfId="0" applyNumberFormat="1" applyFont="1" applyBorder="1" applyAlignment="1">
      <alignment horizontal="right" indent="2"/>
    </xf>
    <xf numFmtId="166" fontId="1" fillId="0" borderId="26" xfId="0" applyNumberFormat="1" applyFont="1" applyBorder="1" applyAlignment="1">
      <alignment horizontal="right" indent="2"/>
    </xf>
    <xf numFmtId="166" fontId="5" fillId="2" borderId="43" xfId="0" applyNumberFormat="1" applyFont="1" applyFill="1" applyBorder="1" applyAlignment="1">
      <alignment horizontal="right" indent="2"/>
    </xf>
    <xf numFmtId="166" fontId="5" fillId="2" borderId="44" xfId="0" applyNumberFormat="1" applyFont="1" applyFill="1" applyBorder="1" applyAlignment="1">
      <alignment horizontal="right" indent="2"/>
    </xf>
    <xf numFmtId="0" fontId="17" fillId="0" borderId="0" xfId="0" applyFont="1" applyAlignment="1">
      <alignment horizontal="left" vertical="top" wrapText="1"/>
    </xf>
    <xf numFmtId="0" fontId="1" fillId="0" borderId="35" xfId="0" applyFont="1" applyBorder="1" applyAlignment="1">
      <alignment horizontal="center" shrinkToFit="1"/>
    </xf>
    <xf numFmtId="0" fontId="1" fillId="0" borderId="36" xfId="0" applyFont="1" applyBorder="1" applyAlignment="1">
      <alignment horizontal="center" shrinkToFi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2" xfId="0" applyFont="1" applyBorder="1" applyAlignment="1">
      <alignment horizontal="left"/>
    </xf>
    <xf numFmtId="0" fontId="1" fillId="0" borderId="45" xfId="1" applyFont="1" applyBorder="1" applyAlignment="1">
      <alignment horizontal="center"/>
    </xf>
    <xf numFmtId="0" fontId="1" fillId="0" borderId="46" xfId="1" applyFont="1" applyBorder="1" applyAlignment="1">
      <alignment horizontal="center"/>
    </xf>
    <xf numFmtId="0" fontId="1" fillId="0" borderId="50" xfId="1" applyFont="1" applyBorder="1" applyAlignment="1">
      <alignment horizontal="center"/>
    </xf>
    <xf numFmtId="0" fontId="1" fillId="0" borderId="51" xfId="1" applyFont="1" applyBorder="1" applyAlignment="1">
      <alignment horizontal="center"/>
    </xf>
    <xf numFmtId="0" fontId="1" fillId="0" borderId="53" xfId="1" applyFont="1" applyBorder="1" applyAlignment="1">
      <alignment horizontal="left"/>
    </xf>
    <xf numFmtId="0" fontId="1" fillId="0" borderId="52" xfId="1" applyFont="1" applyBorder="1" applyAlignment="1">
      <alignment horizontal="left"/>
    </xf>
    <xf numFmtId="0" fontId="1" fillId="0" borderId="54" xfId="1" applyFont="1" applyBorder="1" applyAlignment="1">
      <alignment horizontal="left"/>
    </xf>
    <xf numFmtId="3" fontId="6" fillId="2" borderId="38" xfId="0" applyNumberFormat="1" applyFont="1" applyFill="1" applyBorder="1" applyAlignment="1">
      <alignment horizontal="right"/>
    </xf>
    <xf numFmtId="3" fontId="6" fillId="2" borderId="44" xfId="0" applyNumberFormat="1" applyFont="1" applyFill="1" applyBorder="1" applyAlignment="1">
      <alignment horizontal="right"/>
    </xf>
    <xf numFmtId="0" fontId="9" fillId="0" borderId="0" xfId="1" applyFont="1" applyFill="1" applyAlignment="1">
      <alignment horizontal="center"/>
    </xf>
    <xf numFmtId="0" fontId="1" fillId="0" borderId="45" xfId="1" applyFont="1" applyFill="1" applyBorder="1" applyAlignment="1">
      <alignment horizontal="center"/>
    </xf>
    <xf numFmtId="0" fontId="1" fillId="0" borderId="46" xfId="1" applyFont="1" applyFill="1" applyBorder="1" applyAlignment="1">
      <alignment horizontal="center"/>
    </xf>
    <xf numFmtId="49" fontId="1" fillId="0" borderId="50" xfId="1" applyNumberFormat="1" applyFont="1" applyFill="1" applyBorder="1" applyAlignment="1">
      <alignment horizontal="center"/>
    </xf>
    <xf numFmtId="0" fontId="1" fillId="0" borderId="51" xfId="1" applyFont="1" applyFill="1" applyBorder="1" applyAlignment="1">
      <alignment horizontal="center"/>
    </xf>
    <xf numFmtId="0" fontId="1" fillId="0" borderId="53" xfId="1" applyFont="1" applyFill="1" applyBorder="1" applyAlignment="1">
      <alignment horizontal="left" shrinkToFit="1"/>
    </xf>
    <xf numFmtId="0" fontId="1" fillId="0" borderId="52" xfId="1" applyFont="1" applyFill="1" applyBorder="1" applyAlignment="1">
      <alignment horizontal="left" shrinkToFit="1"/>
    </xf>
    <xf numFmtId="0" fontId="1" fillId="0" borderId="54" xfId="1" applyFont="1" applyFill="1" applyBorder="1" applyAlignment="1">
      <alignment horizontal="left" shrinkToFit="1"/>
    </xf>
    <xf numFmtId="0" fontId="8" fillId="0" borderId="45" xfId="1" applyFill="1" applyBorder="1" applyAlignment="1">
      <alignment horizontal="center" vertical="center"/>
    </xf>
    <xf numFmtId="0" fontId="8" fillId="0" borderId="49" xfId="1" applyFill="1" applyBorder="1" applyAlignment="1">
      <alignment horizontal="center" vertical="center"/>
    </xf>
    <xf numFmtId="0" fontId="8" fillId="0" borderId="50" xfId="1" applyFill="1" applyBorder="1" applyAlignment="1">
      <alignment horizontal="center" vertical="center"/>
    </xf>
    <xf numFmtId="0" fontId="8" fillId="0" borderId="54" xfId="1" applyFill="1" applyBorder="1" applyAlignment="1">
      <alignment horizontal="center" vertical="center"/>
    </xf>
  </cellXfs>
  <cellStyles count="4">
    <cellStyle name="Normální" xfId="0" builtinId="0"/>
    <cellStyle name="normální 2" xfId="2"/>
    <cellStyle name="normální_POL.XLS" xfId="1"/>
    <cellStyle name="Procenta"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BE51"/>
  <sheetViews>
    <sheetView view="pageBreakPreview" topLeftCell="A4" zoomScaleNormal="100" zoomScaleSheetLayoutView="100" workbookViewId="0">
      <selection activeCell="E16" sqref="E16"/>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8.28515625" style="1" customWidth="1"/>
    <col min="6" max="6" width="16.5703125" style="1" customWidth="1"/>
    <col min="7" max="7" width="15.28515625" style="1" customWidth="1"/>
    <col min="8" max="16384" width="9.140625" style="1"/>
  </cols>
  <sheetData>
    <row r="1" spans="1:57" ht="24.75" customHeight="1" thickBot="1" x14ac:dyDescent="0.25">
      <c r="A1" s="5" t="s">
        <v>9</v>
      </c>
      <c r="B1" s="6"/>
      <c r="C1" s="6"/>
      <c r="D1" s="6"/>
      <c r="E1" s="6"/>
      <c r="F1" s="6"/>
      <c r="G1" s="6"/>
    </row>
    <row r="2" spans="1:57" ht="12.75" customHeight="1" x14ac:dyDescent="0.2">
      <c r="A2" s="7" t="s">
        <v>10</v>
      </c>
      <c r="B2" s="8"/>
      <c r="C2" s="9" t="s">
        <v>382</v>
      </c>
      <c r="D2" s="9" t="s">
        <v>133</v>
      </c>
      <c r="E2" s="10"/>
      <c r="F2" s="11" t="s">
        <v>11</v>
      </c>
      <c r="G2" s="12"/>
    </row>
    <row r="3" spans="1:57" ht="3" hidden="1" customHeight="1" x14ac:dyDescent="0.2">
      <c r="A3" s="13"/>
      <c r="B3" s="14"/>
      <c r="C3" s="15"/>
      <c r="D3" s="15"/>
      <c r="E3" s="16"/>
      <c r="F3" s="17"/>
      <c r="G3" s="18"/>
    </row>
    <row r="4" spans="1:57" ht="12" customHeight="1" x14ac:dyDescent="0.2">
      <c r="A4" s="19" t="s">
        <v>12</v>
      </c>
      <c r="B4" s="14"/>
      <c r="C4" s="15"/>
      <c r="D4" s="15"/>
      <c r="E4" s="16"/>
      <c r="F4" s="17" t="s">
        <v>13</v>
      </c>
      <c r="G4" s="20"/>
    </row>
    <row r="5" spans="1:57" ht="12.95" customHeight="1" x14ac:dyDescent="0.2">
      <c r="A5" s="21"/>
      <c r="B5" s="148" t="s">
        <v>303</v>
      </c>
      <c r="C5" s="23"/>
      <c r="D5" s="24"/>
      <c r="E5" s="22"/>
      <c r="F5" s="17" t="s">
        <v>14</v>
      </c>
      <c r="G5" s="18"/>
    </row>
    <row r="6" spans="1:57" ht="12.95" customHeight="1" x14ac:dyDescent="0.2">
      <c r="A6" s="19" t="s">
        <v>151</v>
      </c>
      <c r="B6" s="172"/>
      <c r="C6" s="15"/>
      <c r="D6" s="15"/>
      <c r="E6" s="16"/>
      <c r="F6" s="25" t="s">
        <v>15</v>
      </c>
      <c r="G6" s="26">
        <v>0</v>
      </c>
      <c r="O6" s="27"/>
    </row>
    <row r="7" spans="1:57" ht="12.95" customHeight="1" x14ac:dyDescent="0.2">
      <c r="A7" s="28"/>
      <c r="B7" s="173" t="s">
        <v>246</v>
      </c>
      <c r="C7" s="29"/>
      <c r="D7" s="30"/>
      <c r="E7" s="30"/>
      <c r="F7" s="31" t="s">
        <v>16</v>
      </c>
      <c r="G7" s="26">
        <f>IF(G6=0,,ROUND((F30+F32)/G6,1))</f>
        <v>0</v>
      </c>
    </row>
    <row r="8" spans="1:57" x14ac:dyDescent="0.2">
      <c r="A8" s="32" t="s">
        <v>17</v>
      </c>
      <c r="B8" s="17"/>
      <c r="C8" s="254" t="s">
        <v>128</v>
      </c>
      <c r="D8" s="255"/>
      <c r="E8" s="256"/>
      <c r="F8" s="33" t="s">
        <v>18</v>
      </c>
      <c r="G8" s="34"/>
      <c r="H8" s="35"/>
      <c r="I8" s="36"/>
    </row>
    <row r="9" spans="1:57" x14ac:dyDescent="0.2">
      <c r="A9" s="32" t="s">
        <v>19</v>
      </c>
      <c r="B9" s="17"/>
      <c r="C9" s="254" t="s">
        <v>128</v>
      </c>
      <c r="D9" s="255"/>
      <c r="E9" s="256"/>
      <c r="F9" s="17"/>
      <c r="G9" s="37"/>
      <c r="H9" s="38"/>
    </row>
    <row r="10" spans="1:57" x14ac:dyDescent="0.2">
      <c r="A10" s="32" t="s">
        <v>20</v>
      </c>
      <c r="B10" s="17"/>
      <c r="C10" s="257"/>
      <c r="D10" s="257"/>
      <c r="E10" s="257"/>
      <c r="F10" s="39"/>
      <c r="G10" s="40"/>
      <c r="H10" s="41"/>
    </row>
    <row r="11" spans="1:57" ht="13.5" customHeight="1" x14ac:dyDescent="0.2">
      <c r="A11" s="32" t="s">
        <v>21</v>
      </c>
      <c r="B11" s="17"/>
      <c r="C11" s="257"/>
      <c r="D11" s="257"/>
      <c r="E11" s="257"/>
      <c r="F11" s="42" t="s">
        <v>22</v>
      </c>
      <c r="G11" s="43"/>
      <c r="H11" s="38"/>
      <c r="BA11" s="44"/>
      <c r="BB11" s="44"/>
      <c r="BC11" s="44"/>
      <c r="BD11" s="44"/>
      <c r="BE11" s="44"/>
    </row>
    <row r="12" spans="1:57" ht="12.75" customHeight="1" x14ac:dyDescent="0.2">
      <c r="A12" s="45" t="s">
        <v>23</v>
      </c>
      <c r="B12" s="14"/>
      <c r="C12" s="257" t="s">
        <v>129</v>
      </c>
      <c r="D12" s="257"/>
      <c r="E12" s="257"/>
      <c r="F12" s="46" t="s">
        <v>24</v>
      </c>
      <c r="G12" s="47"/>
      <c r="H12" s="38"/>
    </row>
    <row r="13" spans="1:57" ht="28.5" customHeight="1" thickBot="1" x14ac:dyDescent="0.25">
      <c r="A13" s="48" t="s">
        <v>25</v>
      </c>
      <c r="B13" s="49"/>
      <c r="C13" s="49"/>
      <c r="D13" s="49"/>
      <c r="E13" s="50"/>
      <c r="F13" s="50"/>
      <c r="G13" s="51"/>
      <c r="H13" s="38"/>
    </row>
    <row r="14" spans="1:57" ht="17.25" customHeight="1" thickBot="1" x14ac:dyDescent="0.25">
      <c r="A14" s="52" t="s">
        <v>26</v>
      </c>
      <c r="B14" s="53"/>
      <c r="C14" s="54"/>
      <c r="D14" s="55" t="s">
        <v>27</v>
      </c>
      <c r="E14" s="56"/>
      <c r="F14" s="56"/>
      <c r="G14" s="54"/>
    </row>
    <row r="15" spans="1:57" ht="15.95" customHeight="1" x14ac:dyDescent="0.2">
      <c r="A15" s="57"/>
      <c r="B15" s="58" t="s">
        <v>28</v>
      </c>
      <c r="C15" s="59">
        <f>' Rek'!E20</f>
        <v>0</v>
      </c>
      <c r="D15" s="60"/>
      <c r="E15" s="61"/>
      <c r="F15" s="62"/>
      <c r="G15" s="59"/>
    </row>
    <row r="16" spans="1:57" ht="15.95" customHeight="1" x14ac:dyDescent="0.2">
      <c r="A16" s="57" t="s">
        <v>29</v>
      </c>
      <c r="B16" s="58" t="s">
        <v>30</v>
      </c>
      <c r="C16" s="59">
        <f>' Rek'!F20</f>
        <v>0</v>
      </c>
      <c r="D16" s="13"/>
      <c r="E16" s="63"/>
      <c r="F16" s="64"/>
      <c r="G16" s="59"/>
    </row>
    <row r="17" spans="1:7" ht="15.95" customHeight="1" x14ac:dyDescent="0.2">
      <c r="A17" s="57" t="s">
        <v>31</v>
      </c>
      <c r="B17" s="58" t="s">
        <v>32</v>
      </c>
      <c r="C17" s="59">
        <v>0</v>
      </c>
      <c r="D17" s="13"/>
      <c r="E17" s="63"/>
      <c r="F17" s="64"/>
      <c r="G17" s="59"/>
    </row>
    <row r="18" spans="1:7" ht="15.95" customHeight="1" x14ac:dyDescent="0.2">
      <c r="A18" s="65" t="s">
        <v>33</v>
      </c>
      <c r="B18" s="66" t="s">
        <v>34</v>
      </c>
      <c r="C18" s="59"/>
      <c r="D18" s="13"/>
      <c r="E18" s="63"/>
      <c r="F18" s="64"/>
      <c r="G18" s="59"/>
    </row>
    <row r="19" spans="1:7" ht="15.95" customHeight="1" x14ac:dyDescent="0.2">
      <c r="A19" s="67" t="s">
        <v>35</v>
      </c>
      <c r="B19" s="58"/>
      <c r="C19" s="59">
        <f>C15+C16+C17</f>
        <v>0</v>
      </c>
      <c r="D19" s="13"/>
      <c r="E19" s="63"/>
      <c r="F19" s="64"/>
      <c r="G19" s="59"/>
    </row>
    <row r="20" spans="1:7" ht="15.95" customHeight="1" x14ac:dyDescent="0.2">
      <c r="A20" s="67"/>
      <c r="B20" s="58"/>
      <c r="C20" s="59"/>
      <c r="D20" s="13"/>
      <c r="E20" s="63"/>
      <c r="F20" s="64"/>
      <c r="G20" s="59"/>
    </row>
    <row r="21" spans="1:7" ht="15.95" customHeight="1" x14ac:dyDescent="0.2">
      <c r="A21" s="67" t="s">
        <v>8</v>
      </c>
      <c r="B21" s="58"/>
      <c r="C21" s="59">
        <f>' Rek'!I20</f>
        <v>0</v>
      </c>
      <c r="D21" s="13"/>
      <c r="E21" s="63"/>
      <c r="F21" s="64"/>
      <c r="G21" s="59"/>
    </row>
    <row r="22" spans="1:7" ht="15.95" customHeight="1" x14ac:dyDescent="0.2">
      <c r="A22" s="68" t="s">
        <v>36</v>
      </c>
      <c r="B22" s="38"/>
      <c r="C22" s="59"/>
      <c r="D22" s="13" t="s">
        <v>37</v>
      </c>
      <c r="E22" s="63"/>
      <c r="F22" s="64"/>
      <c r="G22" s="59"/>
    </row>
    <row r="23" spans="1:7" ht="15.95" customHeight="1" thickBot="1" x14ac:dyDescent="0.25">
      <c r="A23" s="252" t="s">
        <v>38</v>
      </c>
      <c r="B23" s="253"/>
      <c r="C23" s="69">
        <f>C19+C21</f>
        <v>0</v>
      </c>
      <c r="D23" s="70" t="s">
        <v>39</v>
      </c>
      <c r="E23" s="71"/>
      <c r="F23" s="72"/>
      <c r="G23" s="59">
        <f>' Rek'!H22</f>
        <v>0</v>
      </c>
    </row>
    <row r="24" spans="1:7" x14ac:dyDescent="0.2">
      <c r="A24" s="73" t="s">
        <v>40</v>
      </c>
      <c r="B24" s="74"/>
      <c r="C24" s="75"/>
      <c r="D24" s="74" t="s">
        <v>41</v>
      </c>
      <c r="E24" s="74"/>
      <c r="F24" s="76" t="s">
        <v>42</v>
      </c>
      <c r="G24" s="77"/>
    </row>
    <row r="25" spans="1:7" x14ac:dyDescent="0.2">
      <c r="A25" s="68" t="s">
        <v>43</v>
      </c>
      <c r="B25" s="38"/>
      <c r="C25" s="78"/>
      <c r="D25" s="38" t="s">
        <v>43</v>
      </c>
      <c r="F25" s="79" t="s">
        <v>43</v>
      </c>
      <c r="G25" s="80"/>
    </row>
    <row r="26" spans="1:7" ht="37.5" customHeight="1" x14ac:dyDescent="0.2">
      <c r="A26" s="68" t="s">
        <v>44</v>
      </c>
      <c r="B26" s="81"/>
      <c r="C26" s="78"/>
      <c r="D26" s="38" t="s">
        <v>44</v>
      </c>
      <c r="F26" s="79" t="s">
        <v>44</v>
      </c>
      <c r="G26" s="80"/>
    </row>
    <row r="27" spans="1:7" x14ac:dyDescent="0.2">
      <c r="A27" s="68"/>
      <c r="B27" s="82"/>
      <c r="C27" s="78"/>
      <c r="D27" s="38"/>
      <c r="F27" s="79"/>
      <c r="G27" s="80"/>
    </row>
    <row r="28" spans="1:7" x14ac:dyDescent="0.2">
      <c r="A28" s="68" t="s">
        <v>45</v>
      </c>
      <c r="B28" s="38"/>
      <c r="C28" s="78"/>
      <c r="D28" s="79" t="s">
        <v>46</v>
      </c>
      <c r="E28" s="78"/>
      <c r="F28" s="83" t="s">
        <v>46</v>
      </c>
      <c r="G28" s="80"/>
    </row>
    <row r="29" spans="1:7" ht="69" customHeight="1" x14ac:dyDescent="0.2">
      <c r="A29" s="68"/>
      <c r="B29" s="38"/>
      <c r="C29" s="84"/>
      <c r="D29" s="85"/>
      <c r="E29" s="84"/>
      <c r="F29" s="38"/>
      <c r="G29" s="80"/>
    </row>
    <row r="30" spans="1:7" x14ac:dyDescent="0.2">
      <c r="A30" s="86" t="s">
        <v>2</v>
      </c>
      <c r="B30" s="87"/>
      <c r="C30" s="88">
        <v>21</v>
      </c>
      <c r="D30" s="87" t="s">
        <v>47</v>
      </c>
      <c r="E30" s="89"/>
      <c r="F30" s="247">
        <f>C23-F32</f>
        <v>0</v>
      </c>
      <c r="G30" s="248"/>
    </row>
    <row r="31" spans="1:7" x14ac:dyDescent="0.2">
      <c r="A31" s="86" t="s">
        <v>48</v>
      </c>
      <c r="B31" s="87"/>
      <c r="C31" s="88">
        <f>C30</f>
        <v>21</v>
      </c>
      <c r="D31" s="87" t="s">
        <v>49</v>
      </c>
      <c r="E31" s="89"/>
      <c r="F31" s="247">
        <f>ROUND(PRODUCT(F30,C31/100),0)</f>
        <v>0</v>
      </c>
      <c r="G31" s="248"/>
    </row>
    <row r="32" spans="1:7" x14ac:dyDescent="0.2">
      <c r="A32" s="86" t="s">
        <v>2</v>
      </c>
      <c r="B32" s="87"/>
      <c r="C32" s="88">
        <v>0</v>
      </c>
      <c r="D32" s="87" t="s">
        <v>49</v>
      </c>
      <c r="E32" s="89"/>
      <c r="F32" s="247">
        <v>0</v>
      </c>
      <c r="G32" s="248"/>
    </row>
    <row r="33" spans="1:8" x14ac:dyDescent="0.2">
      <c r="A33" s="86" t="s">
        <v>48</v>
      </c>
      <c r="B33" s="90"/>
      <c r="C33" s="91">
        <f>C32</f>
        <v>0</v>
      </c>
      <c r="D33" s="87" t="s">
        <v>49</v>
      </c>
      <c r="E33" s="64"/>
      <c r="F33" s="247">
        <f>ROUND(PRODUCT(F32,C33/100),0)</f>
        <v>0</v>
      </c>
      <c r="G33" s="248"/>
    </row>
    <row r="34" spans="1:8" s="95" customFormat="1" ht="19.5" customHeight="1" thickBot="1" x14ac:dyDescent="0.3">
      <c r="A34" s="92" t="s">
        <v>50</v>
      </c>
      <c r="B34" s="93"/>
      <c r="C34" s="93"/>
      <c r="D34" s="93"/>
      <c r="E34" s="94"/>
      <c r="F34" s="249">
        <f>ROUND(SUM(F30:F33),0)</f>
        <v>0</v>
      </c>
      <c r="G34" s="250"/>
    </row>
    <row r="36" spans="1:8" x14ac:dyDescent="0.2">
      <c r="A36" s="2" t="s">
        <v>51</v>
      </c>
      <c r="B36" s="2"/>
      <c r="C36" s="2"/>
      <c r="D36" s="2"/>
      <c r="E36" s="2"/>
      <c r="F36" s="2"/>
      <c r="G36" s="2"/>
      <c r="H36" s="1" t="s">
        <v>0</v>
      </c>
    </row>
    <row r="37" spans="1:8" ht="14.25" customHeight="1" x14ac:dyDescent="0.2">
      <c r="A37" s="2"/>
      <c r="B37" s="251" t="s">
        <v>143</v>
      </c>
      <c r="C37" s="251"/>
      <c r="D37" s="251"/>
      <c r="E37" s="251"/>
      <c r="F37" s="251"/>
      <c r="G37" s="251"/>
      <c r="H37" s="1" t="s">
        <v>0</v>
      </c>
    </row>
    <row r="38" spans="1:8" ht="12.75" customHeight="1" x14ac:dyDescent="0.2">
      <c r="A38" s="96"/>
      <c r="B38" s="251"/>
      <c r="C38" s="251"/>
      <c r="D38" s="251"/>
      <c r="E38" s="251"/>
      <c r="F38" s="251"/>
      <c r="G38" s="251"/>
      <c r="H38" s="1" t="s">
        <v>0</v>
      </c>
    </row>
    <row r="39" spans="1:8" x14ac:dyDescent="0.2">
      <c r="A39" s="96"/>
      <c r="B39" s="251"/>
      <c r="C39" s="251"/>
      <c r="D39" s="251"/>
      <c r="E39" s="251"/>
      <c r="F39" s="251"/>
      <c r="G39" s="251"/>
      <c r="H39" s="1" t="s">
        <v>0</v>
      </c>
    </row>
    <row r="40" spans="1:8" x14ac:dyDescent="0.2">
      <c r="A40" s="96"/>
      <c r="B40" s="251"/>
      <c r="C40" s="251"/>
      <c r="D40" s="251"/>
      <c r="E40" s="251"/>
      <c r="F40" s="251"/>
      <c r="G40" s="251"/>
      <c r="H40" s="1" t="s">
        <v>0</v>
      </c>
    </row>
    <row r="41" spans="1:8" x14ac:dyDescent="0.2">
      <c r="A41" s="96"/>
      <c r="B41" s="251"/>
      <c r="C41" s="251"/>
      <c r="D41" s="251"/>
      <c r="E41" s="251"/>
      <c r="F41" s="251"/>
      <c r="G41" s="251"/>
      <c r="H41" s="1" t="s">
        <v>0</v>
      </c>
    </row>
    <row r="42" spans="1:8" x14ac:dyDescent="0.2">
      <c r="A42" s="96"/>
      <c r="B42" s="251"/>
      <c r="C42" s="251"/>
      <c r="D42" s="251"/>
      <c r="E42" s="251"/>
      <c r="F42" s="251"/>
      <c r="G42" s="251"/>
      <c r="H42" s="1" t="s">
        <v>0</v>
      </c>
    </row>
    <row r="43" spans="1:8" x14ac:dyDescent="0.2">
      <c r="A43" s="96"/>
      <c r="B43" s="251"/>
      <c r="C43" s="251"/>
      <c r="D43" s="251"/>
      <c r="E43" s="251"/>
      <c r="F43" s="251"/>
      <c r="G43" s="251"/>
      <c r="H43" s="1" t="s">
        <v>0</v>
      </c>
    </row>
    <row r="44" spans="1:8" ht="12.75" customHeight="1" x14ac:dyDescent="0.2">
      <c r="A44" s="96"/>
      <c r="B44" s="251"/>
      <c r="C44" s="251"/>
      <c r="D44" s="251"/>
      <c r="E44" s="251"/>
      <c r="F44" s="251"/>
      <c r="G44" s="251"/>
      <c r="H44" s="1" t="s">
        <v>0</v>
      </c>
    </row>
    <row r="45" spans="1:8" ht="12.75" customHeight="1" x14ac:dyDescent="0.2">
      <c r="A45" s="96"/>
      <c r="B45" s="251"/>
      <c r="C45" s="251"/>
      <c r="D45" s="251"/>
      <c r="E45" s="251"/>
      <c r="F45" s="251"/>
      <c r="G45" s="251"/>
      <c r="H45" s="1" t="s">
        <v>0</v>
      </c>
    </row>
    <row r="46" spans="1:8" x14ac:dyDescent="0.2">
      <c r="B46" s="251"/>
      <c r="C46" s="251"/>
      <c r="D46" s="251"/>
      <c r="E46" s="251"/>
      <c r="F46" s="251"/>
      <c r="G46" s="251"/>
    </row>
    <row r="47" spans="1:8" x14ac:dyDescent="0.2">
      <c r="B47" s="246"/>
      <c r="C47" s="246"/>
      <c r="D47" s="246"/>
      <c r="E47" s="246"/>
      <c r="F47" s="246"/>
      <c r="G47" s="246"/>
    </row>
    <row r="48" spans="1:8" x14ac:dyDescent="0.2">
      <c r="B48" s="246"/>
      <c r="C48" s="246"/>
      <c r="D48" s="246"/>
      <c r="E48" s="246"/>
      <c r="F48" s="246"/>
      <c r="G48" s="246"/>
    </row>
    <row r="49" spans="2:7" x14ac:dyDescent="0.2">
      <c r="B49" s="246"/>
      <c r="C49" s="246"/>
      <c r="D49" s="246"/>
      <c r="E49" s="246"/>
      <c r="F49" s="246"/>
      <c r="G49" s="246"/>
    </row>
    <row r="50" spans="2:7" x14ac:dyDescent="0.2">
      <c r="B50" s="246"/>
      <c r="C50" s="246"/>
      <c r="D50" s="246"/>
      <c r="E50" s="246"/>
      <c r="F50" s="246"/>
      <c r="G50" s="246"/>
    </row>
    <row r="51" spans="2:7" x14ac:dyDescent="0.2">
      <c r="B51" s="246"/>
      <c r="C51" s="246"/>
      <c r="D51" s="246"/>
      <c r="E51" s="246"/>
      <c r="F51" s="246"/>
      <c r="G51" s="246"/>
    </row>
  </sheetData>
  <mergeCells count="17">
    <mergeCell ref="A23:B23"/>
    <mergeCell ref="C8:E8"/>
    <mergeCell ref="C9:E9"/>
    <mergeCell ref="C10:E10"/>
    <mergeCell ref="C11:E11"/>
    <mergeCell ref="C12:E12"/>
    <mergeCell ref="B51:G51"/>
    <mergeCell ref="F30:G30"/>
    <mergeCell ref="F31:G31"/>
    <mergeCell ref="F32:G32"/>
    <mergeCell ref="F33:G33"/>
    <mergeCell ref="F34:G34"/>
    <mergeCell ref="B47:G47"/>
    <mergeCell ref="B48:G48"/>
    <mergeCell ref="B49:G49"/>
    <mergeCell ref="B50:G50"/>
    <mergeCell ref="B37:G46"/>
  </mergeCells>
  <printOptions horizontalCentered="1"/>
  <pageMargins left="0.39370078740157483" right="0.39370078740157483" top="0.39370078740157483" bottom="0.39370078740157483" header="0.11811023622047245" footer="0.11811023622047245"/>
  <pageSetup paperSize="9" scale="99" fitToHeight="0" orientation="portrait" r:id="rId1"/>
  <headerFooter alignWithMargins="0">
    <oddFooter>&amp;R&amp;"Arial,Obyčejné"Strana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AQ48"/>
  <sheetViews>
    <sheetView view="pageBreakPreview" zoomScale="115" zoomScaleNormal="100" zoomScaleSheetLayoutView="115" workbookViewId="0">
      <selection activeCell="H15" sqref="H15"/>
    </sheetView>
  </sheetViews>
  <sheetFormatPr defaultRowHeight="12.75" x14ac:dyDescent="0.2"/>
  <cols>
    <col min="1" max="1" width="5.85546875" style="1" customWidth="1"/>
    <col min="2" max="2" width="6.140625" style="1" customWidth="1"/>
    <col min="3" max="3" width="20.7109375" style="1" customWidth="1"/>
    <col min="4" max="4" width="27.42578125" style="1" customWidth="1"/>
    <col min="5" max="5" width="11.28515625" style="1" customWidth="1"/>
    <col min="6" max="6" width="10.85546875" style="1" customWidth="1"/>
    <col min="7" max="7" width="11" style="1" customWidth="1"/>
    <col min="8" max="8" width="11.140625" style="1" customWidth="1"/>
    <col min="9" max="9" width="10.7109375" style="1" customWidth="1"/>
    <col min="10" max="10" width="10.140625" style="1" bestFit="1" customWidth="1"/>
    <col min="11" max="11" width="9.140625" style="1"/>
    <col min="12" max="12" width="10.140625" style="1" bestFit="1" customWidth="1"/>
    <col min="13" max="16384" width="9.140625" style="1"/>
  </cols>
  <sheetData>
    <row r="1" spans="1:12" ht="13.5" thickTop="1" x14ac:dyDescent="0.2">
      <c r="A1" s="258" t="s">
        <v>152</v>
      </c>
      <c r="B1" s="259"/>
      <c r="C1" s="169" t="str">
        <f>KL!B7</f>
        <v>Dětská nemocnice Brno - Černopolní - výměna zdroje chladu</v>
      </c>
      <c r="D1" s="97"/>
      <c r="E1" s="98"/>
      <c r="F1" s="97"/>
      <c r="G1" s="99" t="s">
        <v>52</v>
      </c>
      <c r="H1" s="100" t="str">
        <f>KL!C2</f>
        <v>D1.01.04.02</v>
      </c>
      <c r="I1" s="101"/>
    </row>
    <row r="2" spans="1:12" ht="13.5" thickBot="1" x14ac:dyDescent="0.25">
      <c r="A2" s="260" t="s">
        <v>53</v>
      </c>
      <c r="B2" s="261"/>
      <c r="C2" s="170" t="str">
        <f>KL!B5</f>
        <v>VÝMĚNA ZDROJE PAVILONU G</v>
      </c>
      <c r="D2" s="102"/>
      <c r="E2" s="103"/>
      <c r="F2" s="102"/>
      <c r="G2" s="262" t="s">
        <v>134</v>
      </c>
      <c r="H2" s="263"/>
      <c r="I2" s="264"/>
    </row>
    <row r="3" spans="1:12" ht="13.5" thickTop="1" x14ac:dyDescent="0.2">
      <c r="F3" s="38"/>
    </row>
    <row r="4" spans="1:12" ht="19.5" customHeight="1" x14ac:dyDescent="0.25">
      <c r="A4" s="104" t="s">
        <v>54</v>
      </c>
      <c r="B4" s="105"/>
      <c r="C4" s="105"/>
      <c r="D4" s="105"/>
      <c r="E4" s="106"/>
      <c r="F4" s="105"/>
      <c r="G4" s="105"/>
      <c r="H4" s="105"/>
      <c r="I4" s="105"/>
      <c r="L4" s="184" t="s">
        <v>7</v>
      </c>
    </row>
    <row r="5" spans="1:12" x14ac:dyDescent="0.2">
      <c r="A5" s="149"/>
      <c r="B5" s="149"/>
      <c r="C5" s="149"/>
      <c r="D5" s="150"/>
      <c r="E5" s="150"/>
      <c r="F5" s="150"/>
      <c r="G5" s="150"/>
      <c r="H5" s="150"/>
      <c r="I5" s="150"/>
      <c r="L5" s="185">
        <v>7.0000000000000007E-2</v>
      </c>
    </row>
    <row r="6" spans="1:12" ht="13.5" thickBot="1" x14ac:dyDescent="0.25">
      <c r="A6" s="149" t="s">
        <v>132</v>
      </c>
      <c r="B6" s="149"/>
      <c r="C6" s="149"/>
      <c r="D6" s="150"/>
      <c r="E6" s="150"/>
      <c r="F6" s="150"/>
      <c r="G6" s="150"/>
      <c r="H6" s="150"/>
      <c r="I6" s="150"/>
    </row>
    <row r="7" spans="1:12" ht="13.5" thickBot="1" x14ac:dyDescent="0.25">
      <c r="A7" s="107"/>
      <c r="B7" s="108" t="s">
        <v>55</v>
      </c>
      <c r="C7" s="108"/>
      <c r="D7" s="109"/>
      <c r="E7" s="110" t="s">
        <v>4</v>
      </c>
      <c r="F7" s="111" t="s">
        <v>5</v>
      </c>
      <c r="G7" s="111" t="s">
        <v>6</v>
      </c>
      <c r="H7" s="111" t="s">
        <v>7</v>
      </c>
      <c r="I7" s="112" t="s">
        <v>8</v>
      </c>
    </row>
    <row r="8" spans="1:12" x14ac:dyDescent="0.2">
      <c r="A8" s="143" t="s">
        <v>77</v>
      </c>
      <c r="B8" s="4" t="s">
        <v>78</v>
      </c>
      <c r="C8" s="38"/>
      <c r="D8" s="113"/>
      <c r="E8" s="144">
        <f>CHL!G24</f>
        <v>0</v>
      </c>
      <c r="F8" s="145">
        <f>CHL!F25</f>
        <v>0</v>
      </c>
      <c r="G8" s="145"/>
      <c r="H8" s="187">
        <f>F8*$L$5</f>
        <v>0</v>
      </c>
      <c r="I8" s="146"/>
      <c r="J8" s="186">
        <f>E8+F8+H8+I8</f>
        <v>0</v>
      </c>
      <c r="L8" s="44"/>
    </row>
    <row r="9" spans="1:12" x14ac:dyDescent="0.2">
      <c r="A9" s="143" t="s">
        <v>93</v>
      </c>
      <c r="B9" s="4" t="s">
        <v>130</v>
      </c>
      <c r="C9" s="38"/>
      <c r="D9" s="113"/>
      <c r="E9" s="144">
        <f>CHL!G42</f>
        <v>0</v>
      </c>
      <c r="F9" s="145">
        <f>CHL!F43</f>
        <v>0</v>
      </c>
      <c r="G9" s="145"/>
      <c r="H9" s="187">
        <v>0</v>
      </c>
      <c r="I9" s="146">
        <f>CHL!G41</f>
        <v>0</v>
      </c>
      <c r="J9" s="186">
        <f>E9+F9+H9+I9</f>
        <v>0</v>
      </c>
      <c r="L9" s="44"/>
    </row>
    <row r="10" spans="1:12" x14ac:dyDescent="0.2">
      <c r="A10" s="143" t="s">
        <v>94</v>
      </c>
      <c r="B10" s="4" t="s">
        <v>95</v>
      </c>
      <c r="C10" s="38"/>
      <c r="D10" s="113"/>
      <c r="E10" s="144"/>
      <c r="F10" s="145">
        <f>CHL!F46</f>
        <v>0</v>
      </c>
      <c r="G10" s="145"/>
      <c r="H10" s="187"/>
      <c r="I10" s="146"/>
      <c r="J10" s="186">
        <f t="shared" ref="J10:J19" si="0">E10+F10+H10+I10</f>
        <v>0</v>
      </c>
      <c r="L10" s="44"/>
    </row>
    <row r="11" spans="1:12" x14ac:dyDescent="0.2">
      <c r="A11" s="143" t="s">
        <v>349</v>
      </c>
      <c r="B11" s="4" t="s">
        <v>350</v>
      </c>
      <c r="C11" s="38"/>
      <c r="D11" s="113"/>
      <c r="E11" s="144">
        <f>CHL!G54</f>
        <v>0</v>
      </c>
      <c r="F11" s="145">
        <f>CHL!F55</f>
        <v>0</v>
      </c>
      <c r="G11" s="145"/>
      <c r="H11" s="187">
        <f>CHL!F53</f>
        <v>0</v>
      </c>
      <c r="I11" s="146"/>
      <c r="J11" s="186">
        <f>E11+F11+H11+I11</f>
        <v>0</v>
      </c>
      <c r="L11" s="44"/>
    </row>
    <row r="12" spans="1:12" x14ac:dyDescent="0.2">
      <c r="A12" s="143" t="s">
        <v>98</v>
      </c>
      <c r="B12" s="4" t="s">
        <v>99</v>
      </c>
      <c r="C12" s="38"/>
      <c r="D12" s="113"/>
      <c r="E12" s="144">
        <f>CHL!G73</f>
        <v>0</v>
      </c>
      <c r="F12" s="145">
        <f>CHL!F74</f>
        <v>0</v>
      </c>
      <c r="G12" s="145"/>
      <c r="H12" s="187">
        <f t="shared" ref="H12:H13" si="1">F12*$L$5</f>
        <v>0</v>
      </c>
      <c r="I12" s="146">
        <f>CHL!G72</f>
        <v>0</v>
      </c>
      <c r="J12" s="186">
        <f>E12+F12+H12+I12</f>
        <v>0</v>
      </c>
      <c r="L12" s="44"/>
    </row>
    <row r="13" spans="1:12" x14ac:dyDescent="0.2">
      <c r="A13" s="143" t="s">
        <v>101</v>
      </c>
      <c r="B13" s="4" t="s">
        <v>102</v>
      </c>
      <c r="C13" s="38"/>
      <c r="D13" s="113"/>
      <c r="E13" s="144">
        <f>CHL!G98</f>
        <v>0</v>
      </c>
      <c r="F13" s="145">
        <f>CHL!F99</f>
        <v>0</v>
      </c>
      <c r="G13" s="145"/>
      <c r="H13" s="187">
        <f t="shared" si="1"/>
        <v>0</v>
      </c>
      <c r="I13" s="146"/>
      <c r="J13" s="186">
        <f t="shared" si="0"/>
        <v>0</v>
      </c>
      <c r="L13" s="44"/>
    </row>
    <row r="14" spans="1:12" s="36" customFormat="1" x14ac:dyDescent="0.2">
      <c r="A14" s="143" t="str">
        <f>CHL!B100</f>
        <v>041</v>
      </c>
      <c r="B14" s="225" t="str">
        <f>CHL!C100</f>
        <v>Demontáž stávajícího zařízení</v>
      </c>
      <c r="C14" s="35"/>
      <c r="D14" s="226"/>
      <c r="E14" s="227"/>
      <c r="F14" s="231">
        <f>CHL!F109</f>
        <v>0</v>
      </c>
      <c r="G14" s="228"/>
      <c r="H14" s="229"/>
      <c r="I14" s="230"/>
      <c r="J14" s="186">
        <f>E14+F14+H14+I14</f>
        <v>0</v>
      </c>
      <c r="K14" s="1"/>
      <c r="L14" s="44"/>
    </row>
    <row r="15" spans="1:12" x14ac:dyDescent="0.2">
      <c r="A15" s="143" t="s">
        <v>81</v>
      </c>
      <c r="B15" s="4" t="s">
        <v>82</v>
      </c>
      <c r="C15" s="38"/>
      <c r="D15" s="113"/>
      <c r="E15" s="144">
        <f>CHL!G119</f>
        <v>0</v>
      </c>
      <c r="F15" s="145">
        <f>CHL!F120</f>
        <v>0</v>
      </c>
      <c r="G15" s="145"/>
      <c r="H15" s="187"/>
      <c r="I15" s="146"/>
      <c r="J15" s="186">
        <f>E15+F15+H15+I15</f>
        <v>0</v>
      </c>
      <c r="L15" s="44"/>
    </row>
    <row r="16" spans="1:12" x14ac:dyDescent="0.2">
      <c r="A16" s="143" t="s">
        <v>324</v>
      </c>
      <c r="B16" s="4" t="s">
        <v>325</v>
      </c>
      <c r="C16" s="38"/>
      <c r="D16" s="113"/>
      <c r="E16" s="144">
        <f>CHL!G128</f>
        <v>0</v>
      </c>
      <c r="F16" s="145">
        <f>CHL!F129</f>
        <v>0</v>
      </c>
      <c r="G16" s="145"/>
      <c r="H16" s="187"/>
      <c r="I16" s="146"/>
      <c r="J16" s="186">
        <f>E16+F16+H16+I16</f>
        <v>0</v>
      </c>
      <c r="L16" s="44"/>
    </row>
    <row r="17" spans="1:43" x14ac:dyDescent="0.2">
      <c r="A17" s="143" t="s">
        <v>112</v>
      </c>
      <c r="B17" s="4" t="s">
        <v>113</v>
      </c>
      <c r="C17" s="38"/>
      <c r="D17" s="113"/>
      <c r="E17" s="144"/>
      <c r="F17" s="145">
        <f>CHL!F134</f>
        <v>0</v>
      </c>
      <c r="G17" s="145"/>
      <c r="H17" s="187"/>
      <c r="I17" s="146"/>
      <c r="J17" s="186">
        <f t="shared" si="0"/>
        <v>0</v>
      </c>
      <c r="L17" s="44"/>
    </row>
    <row r="18" spans="1:43" x14ac:dyDescent="0.2">
      <c r="A18" s="143" t="s">
        <v>335</v>
      </c>
      <c r="B18" s="4" t="s">
        <v>336</v>
      </c>
      <c r="C18" s="38"/>
      <c r="D18" s="113"/>
      <c r="E18" s="144"/>
      <c r="F18" s="145">
        <f>CHL!F137</f>
        <v>0</v>
      </c>
      <c r="G18" s="145"/>
      <c r="H18" s="187"/>
      <c r="I18" s="146"/>
      <c r="J18" s="186">
        <f t="shared" si="0"/>
        <v>0</v>
      </c>
      <c r="L18" s="44"/>
    </row>
    <row r="19" spans="1:43" ht="13.5" thickBot="1" x14ac:dyDescent="0.25">
      <c r="A19" s="143" t="s">
        <v>86</v>
      </c>
      <c r="B19" s="4" t="s">
        <v>87</v>
      </c>
      <c r="C19" s="38"/>
      <c r="D19" s="113"/>
      <c r="E19" s="144"/>
      <c r="F19" s="145">
        <f>CHL!G157</f>
        <v>0</v>
      </c>
      <c r="G19" s="145"/>
      <c r="H19" s="145"/>
      <c r="I19" s="146"/>
      <c r="J19" s="186">
        <f t="shared" si="0"/>
        <v>0</v>
      </c>
      <c r="L19" s="44"/>
    </row>
    <row r="20" spans="1:43" ht="13.5" thickBot="1" x14ac:dyDescent="0.25">
      <c r="A20" s="114"/>
      <c r="B20" s="115" t="s">
        <v>56</v>
      </c>
      <c r="C20" s="115"/>
      <c r="D20" s="116"/>
      <c r="E20" s="117">
        <f>SUM(E8:E19)</f>
        <v>0</v>
      </c>
      <c r="F20" s="118">
        <f>SUM(F8:F19)</f>
        <v>0</v>
      </c>
      <c r="G20" s="118">
        <f>SUM(G8:G19)</f>
        <v>0</v>
      </c>
      <c r="H20" s="118">
        <f>SUM(H8:H17)</f>
        <v>0</v>
      </c>
      <c r="I20" s="119">
        <f>SUM(I8:I17)</f>
        <v>0</v>
      </c>
      <c r="J20" s="188">
        <f>SUM(J6:J19)</f>
        <v>0</v>
      </c>
      <c r="L20" s="44"/>
    </row>
    <row r="21" spans="1:43" x14ac:dyDescent="0.2">
      <c r="A21" s="38"/>
      <c r="B21" s="38"/>
      <c r="C21" s="38"/>
      <c r="D21" s="38"/>
      <c r="E21" s="38"/>
      <c r="F21" s="38"/>
      <c r="G21" s="38"/>
      <c r="H21" s="38"/>
      <c r="I21" s="38"/>
      <c r="AQ21" s="1">
        <v>2</v>
      </c>
    </row>
    <row r="22" spans="1:43" ht="18" x14ac:dyDescent="0.25">
      <c r="A22" s="105" t="s">
        <v>57</v>
      </c>
      <c r="B22" s="105"/>
      <c r="C22" s="105"/>
      <c r="D22" s="105"/>
      <c r="E22" s="105"/>
      <c r="F22" s="105"/>
      <c r="G22" s="120"/>
      <c r="H22" s="105"/>
      <c r="I22" s="105"/>
      <c r="J22" s="44"/>
    </row>
    <row r="23" spans="1:43" ht="13.5" thickBot="1" x14ac:dyDescent="0.25"/>
    <row r="24" spans="1:43" x14ac:dyDescent="0.2">
      <c r="A24" s="73" t="s">
        <v>58</v>
      </c>
      <c r="B24" s="74"/>
      <c r="C24" s="74"/>
      <c r="D24" s="121"/>
      <c r="E24" s="122" t="s">
        <v>59</v>
      </c>
      <c r="F24" s="123" t="s">
        <v>3</v>
      </c>
      <c r="G24" s="124" t="s">
        <v>60</v>
      </c>
      <c r="H24" s="125"/>
      <c r="I24" s="126" t="s">
        <v>59</v>
      </c>
    </row>
    <row r="25" spans="1:43" x14ac:dyDescent="0.2">
      <c r="A25" s="67" t="s">
        <v>72</v>
      </c>
      <c r="B25" s="58"/>
      <c r="C25" s="58"/>
      <c r="D25" s="127"/>
      <c r="E25" s="128">
        <v>0</v>
      </c>
      <c r="F25" s="129">
        <v>0</v>
      </c>
      <c r="G25" s="130">
        <f>F20</f>
        <v>0</v>
      </c>
      <c r="H25" s="131"/>
      <c r="I25" s="132">
        <f>E25+F25*G25/100</f>
        <v>0</v>
      </c>
    </row>
    <row r="26" spans="1:43" x14ac:dyDescent="0.2">
      <c r="A26" s="67" t="s">
        <v>73</v>
      </c>
      <c r="B26" s="58"/>
      <c r="C26" s="58"/>
      <c r="D26" s="127"/>
      <c r="E26" s="128">
        <v>0</v>
      </c>
      <c r="F26" s="129">
        <v>0</v>
      </c>
      <c r="G26" s="130">
        <f>F20</f>
        <v>0</v>
      </c>
      <c r="H26" s="131"/>
      <c r="I26" s="132">
        <f>E26+F26*G26/100</f>
        <v>0</v>
      </c>
    </row>
    <row r="27" spans="1:43" ht="13.5" thickBot="1" x14ac:dyDescent="0.25">
      <c r="A27" s="133"/>
      <c r="B27" s="134" t="s">
        <v>61</v>
      </c>
      <c r="C27" s="135"/>
      <c r="D27" s="136"/>
      <c r="E27" s="137"/>
      <c r="F27" s="138"/>
      <c r="G27" s="138"/>
      <c r="H27" s="265">
        <f>SUM(I25:I26)</f>
        <v>0</v>
      </c>
      <c r="I27" s="266"/>
    </row>
    <row r="28" spans="1:43" x14ac:dyDescent="0.2">
      <c r="A28"/>
      <c r="B28"/>
      <c r="C28"/>
      <c r="D28"/>
      <c r="E28"/>
      <c r="F28"/>
      <c r="G28"/>
      <c r="H28"/>
      <c r="I28"/>
    </row>
    <row r="29" spans="1:43" x14ac:dyDescent="0.2">
      <c r="F29" s="139"/>
      <c r="G29" s="140"/>
      <c r="H29" s="140"/>
      <c r="I29" s="3"/>
    </row>
    <row r="30" spans="1:43" x14ac:dyDescent="0.2">
      <c r="F30" s="139"/>
      <c r="G30" s="140"/>
      <c r="H30" s="140"/>
      <c r="I30" s="3"/>
    </row>
    <row r="31" spans="1:43" x14ac:dyDescent="0.2">
      <c r="F31" s="139"/>
      <c r="G31" s="140"/>
      <c r="H31" s="140"/>
      <c r="I31" s="3"/>
    </row>
    <row r="32" spans="1:43" x14ac:dyDescent="0.2">
      <c r="F32" s="139"/>
      <c r="G32" s="140"/>
      <c r="H32" s="140"/>
      <c r="I32" s="3"/>
    </row>
    <row r="33" spans="6:9" x14ac:dyDescent="0.2">
      <c r="F33" s="139"/>
      <c r="G33" s="140"/>
      <c r="H33" s="140"/>
      <c r="I33" s="3"/>
    </row>
    <row r="34" spans="6:9" x14ac:dyDescent="0.2">
      <c r="F34" s="139"/>
      <c r="G34" s="140"/>
      <c r="H34" s="140"/>
      <c r="I34" s="3"/>
    </row>
    <row r="35" spans="6:9" x14ac:dyDescent="0.2">
      <c r="F35" s="139"/>
      <c r="G35" s="140"/>
      <c r="H35" s="140"/>
      <c r="I35" s="3"/>
    </row>
    <row r="36" spans="6:9" x14ac:dyDescent="0.2">
      <c r="F36" s="139"/>
      <c r="G36" s="140"/>
      <c r="H36" s="140"/>
      <c r="I36" s="3"/>
    </row>
    <row r="37" spans="6:9" x14ac:dyDescent="0.2">
      <c r="F37" s="139"/>
      <c r="G37" s="140"/>
      <c r="H37" s="140"/>
      <c r="I37" s="3"/>
    </row>
    <row r="38" spans="6:9" x14ac:dyDescent="0.2">
      <c r="F38" s="139"/>
      <c r="G38" s="140"/>
      <c r="H38" s="140"/>
      <c r="I38" s="3"/>
    </row>
    <row r="39" spans="6:9" x14ac:dyDescent="0.2">
      <c r="F39" s="139"/>
      <c r="G39" s="140"/>
      <c r="H39" s="140"/>
      <c r="I39" s="3"/>
    </row>
    <row r="40" spans="6:9" x14ac:dyDescent="0.2">
      <c r="F40" s="139"/>
      <c r="G40" s="140"/>
      <c r="H40" s="140"/>
      <c r="I40" s="3"/>
    </row>
    <row r="41" spans="6:9" x14ac:dyDescent="0.2">
      <c r="F41" s="139"/>
      <c r="G41" s="140"/>
      <c r="H41" s="140"/>
      <c r="I41" s="3"/>
    </row>
    <row r="42" spans="6:9" x14ac:dyDescent="0.2">
      <c r="F42" s="139"/>
      <c r="G42" s="140"/>
      <c r="H42" s="140"/>
      <c r="I42" s="3"/>
    </row>
    <row r="43" spans="6:9" x14ac:dyDescent="0.2">
      <c r="F43" s="139"/>
      <c r="G43" s="140"/>
      <c r="H43" s="140"/>
      <c r="I43" s="3"/>
    </row>
    <row r="44" spans="6:9" x14ac:dyDescent="0.2">
      <c r="F44" s="139"/>
      <c r="G44" s="140"/>
      <c r="H44" s="140"/>
      <c r="I44" s="3"/>
    </row>
    <row r="45" spans="6:9" x14ac:dyDescent="0.2">
      <c r="F45" s="139"/>
      <c r="G45" s="140"/>
      <c r="H45" s="140"/>
      <c r="I45" s="3"/>
    </row>
    <row r="46" spans="6:9" x14ac:dyDescent="0.2">
      <c r="F46" s="139"/>
      <c r="G46" s="140"/>
      <c r="H46" s="140"/>
      <c r="I46" s="3"/>
    </row>
    <row r="47" spans="6:9" x14ac:dyDescent="0.2">
      <c r="F47" s="139"/>
      <c r="G47" s="140"/>
      <c r="H47" s="140"/>
      <c r="I47" s="3"/>
    </row>
    <row r="48" spans="6:9" x14ac:dyDescent="0.2">
      <c r="F48" s="139"/>
      <c r="G48" s="140"/>
      <c r="H48" s="140"/>
      <c r="I48" s="3"/>
    </row>
  </sheetData>
  <mergeCells count="4">
    <mergeCell ref="A1:B1"/>
    <mergeCell ref="A2:B2"/>
    <mergeCell ref="G2:I2"/>
    <mergeCell ref="H27:I27"/>
  </mergeCells>
  <printOptions horizontalCentered="1"/>
  <pageMargins left="0.39370078740157483" right="0.39370078740157483" top="0.39370078740157483" bottom="0.39370078740157483" header="0.11811023622047245" footer="0.11811023622047245"/>
  <pageSetup paperSize="9" scale="84" fitToHeight="0" orientation="portrait" r:id="rId1"/>
  <headerFooter alignWithMargins="0">
    <oddFooter>&amp;R&amp;"Arial,Obyčejné"Strana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3"/>
  <sheetViews>
    <sheetView showGridLines="0" showZeros="0" tabSelected="1" view="pageBreakPreview" zoomScale="113" zoomScaleNormal="85" zoomScaleSheetLayoutView="113" workbookViewId="0">
      <pane ySplit="6" topLeftCell="A154" activePane="bottomLeft" state="frozen"/>
      <selection activeCell="D8" sqref="D8:D12"/>
      <selection pane="bottomLeft" activeCell="C161" sqref="C161"/>
    </sheetView>
  </sheetViews>
  <sheetFormatPr defaultRowHeight="12.75" x14ac:dyDescent="0.2"/>
  <cols>
    <col min="1" max="1" width="4.42578125" style="141" customWidth="1"/>
    <col min="2" max="2" width="13.7109375" style="141" customWidth="1"/>
    <col min="3" max="3" width="72.42578125" style="141" customWidth="1"/>
    <col min="4" max="4" width="5.5703125" style="141" customWidth="1"/>
    <col min="5" max="5" width="8.5703125" style="142" customWidth="1"/>
    <col min="6" max="6" width="11.85546875" style="141" customWidth="1"/>
    <col min="7" max="7" width="13.85546875" style="141" customWidth="1"/>
    <col min="8" max="8" width="11.7109375" style="199" customWidth="1"/>
    <col min="9" max="9" width="11.5703125" style="195" customWidth="1"/>
    <col min="10" max="16384" width="9.140625" style="141"/>
  </cols>
  <sheetData>
    <row r="1" spans="1:9" s="151" customFormat="1" ht="15.75" x14ac:dyDescent="0.25">
      <c r="A1" s="267" t="s">
        <v>381</v>
      </c>
      <c r="B1" s="267"/>
      <c r="C1" s="267"/>
      <c r="D1" s="267"/>
      <c r="E1" s="267"/>
      <c r="F1" s="267"/>
      <c r="G1" s="267"/>
      <c r="H1" s="196"/>
      <c r="I1" s="192"/>
    </row>
    <row r="2" spans="1:9" s="151" customFormat="1" ht="14.25" customHeight="1" thickBot="1" x14ac:dyDescent="0.25">
      <c r="B2" s="174"/>
      <c r="C2" s="175"/>
      <c r="D2" s="175"/>
      <c r="E2" s="176"/>
      <c r="F2" s="175"/>
      <c r="G2" s="175"/>
      <c r="H2" s="196"/>
      <c r="I2" s="192"/>
    </row>
    <row r="3" spans="1:9" s="151" customFormat="1" ht="13.5" thickTop="1" x14ac:dyDescent="0.2">
      <c r="A3" s="268" t="s">
        <v>1</v>
      </c>
      <c r="B3" s="269"/>
      <c r="C3" s="219" t="str">
        <f>' Rek'!C1</f>
        <v>Dětská nemocnice Brno - Černopolní - výměna zdroje chladu</v>
      </c>
      <c r="D3" s="152"/>
      <c r="E3" s="168"/>
      <c r="F3" s="153" t="str">
        <f>' Rek'!H1</f>
        <v>D1.01.04.02</v>
      </c>
      <c r="G3" s="154"/>
      <c r="H3" s="275" t="s">
        <v>156</v>
      </c>
      <c r="I3" s="276"/>
    </row>
    <row r="4" spans="1:9" s="151" customFormat="1" ht="13.5" thickBot="1" x14ac:dyDescent="0.25">
      <c r="A4" s="270" t="s">
        <v>53</v>
      </c>
      <c r="B4" s="271"/>
      <c r="C4" s="220" t="str">
        <f>' Rek'!C2</f>
        <v>VÝMĚNA ZDROJE PAVILONU G</v>
      </c>
      <c r="D4" s="155"/>
      <c r="E4" s="272" t="s">
        <v>153</v>
      </c>
      <c r="F4" s="273"/>
      <c r="G4" s="274"/>
      <c r="H4" s="277"/>
      <c r="I4" s="278"/>
    </row>
    <row r="5" spans="1:9" s="151" customFormat="1" ht="13.5" thickTop="1" x14ac:dyDescent="0.2">
      <c r="A5" s="177"/>
      <c r="E5" s="178"/>
      <c r="G5" s="179"/>
      <c r="H5" s="197"/>
      <c r="I5" s="193"/>
    </row>
    <row r="6" spans="1:9" s="151" customFormat="1" ht="27" customHeight="1" x14ac:dyDescent="0.2">
      <c r="A6" s="180" t="s">
        <v>62</v>
      </c>
      <c r="B6" s="181" t="s">
        <v>63</v>
      </c>
      <c r="C6" s="181" t="s">
        <v>64</v>
      </c>
      <c r="D6" s="181" t="s">
        <v>65</v>
      </c>
      <c r="E6" s="182" t="s">
        <v>66</v>
      </c>
      <c r="F6" s="181" t="s">
        <v>67</v>
      </c>
      <c r="G6" s="183" t="s">
        <v>68</v>
      </c>
      <c r="H6" s="190" t="s">
        <v>157</v>
      </c>
      <c r="I6" s="191" t="s">
        <v>158</v>
      </c>
    </row>
    <row r="7" spans="1:9" s="151" customFormat="1" x14ac:dyDescent="0.2">
      <c r="A7" s="209" t="s">
        <v>69</v>
      </c>
      <c r="B7" s="201" t="s">
        <v>77</v>
      </c>
      <c r="C7" s="202" t="s">
        <v>78</v>
      </c>
      <c r="D7" s="203"/>
      <c r="E7" s="204"/>
      <c r="F7" s="204"/>
      <c r="G7" s="205"/>
      <c r="H7" s="198"/>
      <c r="I7" s="194"/>
    </row>
    <row r="8" spans="1:9" s="200" customFormat="1" ht="22.5" x14ac:dyDescent="0.2">
      <c r="A8" s="166">
        <v>1</v>
      </c>
      <c r="B8" s="162" t="s">
        <v>196</v>
      </c>
      <c r="C8" s="159" t="s">
        <v>166</v>
      </c>
      <c r="D8" s="160" t="s">
        <v>88</v>
      </c>
      <c r="E8" s="161">
        <v>2</v>
      </c>
      <c r="F8" s="161"/>
      <c r="G8" s="167"/>
      <c r="H8" s="198"/>
      <c r="I8" s="194"/>
    </row>
    <row r="9" spans="1:9" s="200" customFormat="1" ht="22.5" x14ac:dyDescent="0.2">
      <c r="A9" s="166">
        <v>2</v>
      </c>
      <c r="B9" s="162" t="s">
        <v>195</v>
      </c>
      <c r="C9" s="159" t="s">
        <v>167</v>
      </c>
      <c r="D9" s="160" t="s">
        <v>88</v>
      </c>
      <c r="E9" s="161">
        <v>2</v>
      </c>
      <c r="F9" s="161"/>
      <c r="G9" s="167"/>
      <c r="H9" s="198"/>
      <c r="I9" s="194"/>
    </row>
    <row r="10" spans="1:9" s="200" customFormat="1" ht="22.5" x14ac:dyDescent="0.2">
      <c r="A10" s="166">
        <v>3</v>
      </c>
      <c r="B10" s="162" t="s">
        <v>206</v>
      </c>
      <c r="C10" s="159" t="s">
        <v>372</v>
      </c>
      <c r="D10" s="160" t="s">
        <v>88</v>
      </c>
      <c r="E10" s="161">
        <v>14</v>
      </c>
      <c r="F10" s="161"/>
      <c r="G10" s="167"/>
      <c r="H10" s="198"/>
      <c r="I10" s="194"/>
    </row>
    <row r="11" spans="1:9" s="200" customFormat="1" ht="22.5" x14ac:dyDescent="0.2">
      <c r="A11" s="166">
        <v>4</v>
      </c>
      <c r="B11" s="162" t="s">
        <v>373</v>
      </c>
      <c r="C11" s="159" t="s">
        <v>375</v>
      </c>
      <c r="D11" s="160" t="s">
        <v>88</v>
      </c>
      <c r="E11" s="161">
        <v>23</v>
      </c>
      <c r="F11" s="161"/>
      <c r="G11" s="167"/>
      <c r="H11" s="198"/>
      <c r="I11" s="194"/>
    </row>
    <row r="12" spans="1:9" s="200" customFormat="1" ht="22.5" x14ac:dyDescent="0.2">
      <c r="A12" s="166">
        <v>5</v>
      </c>
      <c r="B12" s="162" t="s">
        <v>374</v>
      </c>
      <c r="C12" s="159" t="s">
        <v>376</v>
      </c>
      <c r="D12" s="160" t="s">
        <v>88</v>
      </c>
      <c r="E12" s="161">
        <v>25</v>
      </c>
      <c r="F12" s="161"/>
      <c r="G12" s="167"/>
      <c r="H12" s="198"/>
      <c r="I12" s="194"/>
    </row>
    <row r="13" spans="1:9" s="200" customFormat="1" ht="22.5" x14ac:dyDescent="0.2">
      <c r="A13" s="166">
        <v>6</v>
      </c>
      <c r="B13" s="162" t="s">
        <v>207</v>
      </c>
      <c r="C13" s="159" t="s">
        <v>168</v>
      </c>
      <c r="D13" s="160" t="s">
        <v>88</v>
      </c>
      <c r="E13" s="161">
        <v>2</v>
      </c>
      <c r="F13" s="161"/>
      <c r="G13" s="167"/>
      <c r="H13" s="198"/>
      <c r="I13" s="194"/>
    </row>
    <row r="14" spans="1:9" s="200" customFormat="1" ht="22.5" x14ac:dyDescent="0.2">
      <c r="A14" s="166">
        <v>7</v>
      </c>
      <c r="B14" s="162" t="s">
        <v>208</v>
      </c>
      <c r="C14" s="159" t="s">
        <v>170</v>
      </c>
      <c r="D14" s="160" t="s">
        <v>88</v>
      </c>
      <c r="E14" s="161">
        <v>2</v>
      </c>
      <c r="F14" s="161"/>
      <c r="G14" s="167"/>
      <c r="H14" s="198"/>
      <c r="I14" s="194"/>
    </row>
    <row r="15" spans="1:9" s="151" customFormat="1" x14ac:dyDescent="0.2">
      <c r="A15" s="166">
        <v>8</v>
      </c>
      <c r="B15" s="162" t="s">
        <v>209</v>
      </c>
      <c r="C15" s="159" t="s">
        <v>121</v>
      </c>
      <c r="D15" s="160" t="s">
        <v>88</v>
      </c>
      <c r="E15" s="161">
        <v>43</v>
      </c>
      <c r="F15" s="161"/>
      <c r="G15" s="167"/>
      <c r="H15" s="198"/>
      <c r="I15" s="194"/>
    </row>
    <row r="16" spans="1:9" s="151" customFormat="1" x14ac:dyDescent="0.2">
      <c r="A16" s="166">
        <v>9</v>
      </c>
      <c r="B16" s="162" t="s">
        <v>210</v>
      </c>
      <c r="C16" s="159" t="s">
        <v>263</v>
      </c>
      <c r="D16" s="160" t="s">
        <v>75</v>
      </c>
      <c r="E16" s="161">
        <v>9</v>
      </c>
      <c r="F16" s="161"/>
      <c r="G16" s="167"/>
      <c r="H16" s="198"/>
      <c r="I16" s="194"/>
    </row>
    <row r="17" spans="1:9" s="151" customFormat="1" x14ac:dyDescent="0.2">
      <c r="A17" s="166">
        <v>10</v>
      </c>
      <c r="B17" s="162" t="s">
        <v>211</v>
      </c>
      <c r="C17" s="159" t="s">
        <v>186</v>
      </c>
      <c r="D17" s="160" t="s">
        <v>75</v>
      </c>
      <c r="E17" s="161">
        <v>10</v>
      </c>
      <c r="F17" s="161"/>
      <c r="G17" s="167"/>
      <c r="H17" s="198"/>
      <c r="I17" s="194"/>
    </row>
    <row r="18" spans="1:9" s="151" customFormat="1" x14ac:dyDescent="0.2">
      <c r="A18" s="166">
        <v>11</v>
      </c>
      <c r="B18" s="162" t="s">
        <v>212</v>
      </c>
      <c r="C18" s="159" t="s">
        <v>187</v>
      </c>
      <c r="D18" s="160" t="s">
        <v>75</v>
      </c>
      <c r="E18" s="161">
        <v>2</v>
      </c>
      <c r="F18" s="161"/>
      <c r="G18" s="167"/>
      <c r="H18" s="198"/>
      <c r="I18" s="194"/>
    </row>
    <row r="19" spans="1:9" s="151" customFormat="1" x14ac:dyDescent="0.2">
      <c r="A19" s="166">
        <v>12</v>
      </c>
      <c r="B19" s="162" t="s">
        <v>213</v>
      </c>
      <c r="C19" s="215" t="s">
        <v>140</v>
      </c>
      <c r="D19" s="216" t="s">
        <v>70</v>
      </c>
      <c r="E19" s="217">
        <v>16</v>
      </c>
      <c r="F19" s="217"/>
      <c r="G19" s="167"/>
      <c r="H19" s="198"/>
      <c r="I19" s="194"/>
    </row>
    <row r="20" spans="1:9" s="151" customFormat="1" x14ac:dyDescent="0.2">
      <c r="A20" s="166">
        <v>13</v>
      </c>
      <c r="B20" s="162" t="s">
        <v>214</v>
      </c>
      <c r="C20" s="215" t="s">
        <v>141</v>
      </c>
      <c r="D20" s="216" t="s">
        <v>70</v>
      </c>
      <c r="E20" s="217">
        <v>6</v>
      </c>
      <c r="F20" s="217"/>
      <c r="G20" s="167"/>
      <c r="H20" s="198"/>
      <c r="I20" s="194"/>
    </row>
    <row r="21" spans="1:9" s="151" customFormat="1" ht="13.5" customHeight="1" x14ac:dyDescent="0.2">
      <c r="A21" s="166">
        <v>14</v>
      </c>
      <c r="B21" s="162" t="s">
        <v>215</v>
      </c>
      <c r="C21" s="215" t="s">
        <v>257</v>
      </c>
      <c r="D21" s="216" t="s">
        <v>70</v>
      </c>
      <c r="E21" s="217">
        <v>8</v>
      </c>
      <c r="F21" s="217"/>
      <c r="G21" s="167"/>
      <c r="H21" s="198"/>
      <c r="I21" s="194"/>
    </row>
    <row r="22" spans="1:9" s="151" customFormat="1" x14ac:dyDescent="0.2">
      <c r="A22" s="166">
        <v>15</v>
      </c>
      <c r="B22" s="162" t="s">
        <v>216</v>
      </c>
      <c r="C22" s="215" t="s">
        <v>189</v>
      </c>
      <c r="D22" s="216" t="s">
        <v>161</v>
      </c>
      <c r="E22" s="217">
        <v>5</v>
      </c>
      <c r="F22" s="217"/>
      <c r="G22" s="167"/>
      <c r="H22" s="198"/>
      <c r="I22" s="194"/>
    </row>
    <row r="23" spans="1:9" s="151" customFormat="1" ht="13.5" customHeight="1" x14ac:dyDescent="0.2">
      <c r="A23" s="166">
        <v>16</v>
      </c>
      <c r="B23" s="162" t="s">
        <v>245</v>
      </c>
      <c r="C23" s="159" t="s">
        <v>188</v>
      </c>
      <c r="D23" s="160" t="s">
        <v>85</v>
      </c>
      <c r="E23" s="161">
        <v>1</v>
      </c>
      <c r="F23" s="161"/>
      <c r="G23" s="167"/>
      <c r="H23" s="198"/>
      <c r="I23" s="194"/>
    </row>
    <row r="24" spans="1:9" s="151" customFormat="1" x14ac:dyDescent="0.2">
      <c r="A24" s="166">
        <v>17</v>
      </c>
      <c r="B24" s="162" t="s">
        <v>89</v>
      </c>
      <c r="C24" s="159" t="s">
        <v>90</v>
      </c>
      <c r="D24" s="160" t="s">
        <v>3</v>
      </c>
      <c r="E24" s="161">
        <v>196</v>
      </c>
      <c r="F24" s="161"/>
      <c r="G24" s="167"/>
      <c r="H24" s="198"/>
      <c r="I24" s="194"/>
    </row>
    <row r="25" spans="1:9" s="151" customFormat="1" x14ac:dyDescent="0.2">
      <c r="A25" s="203"/>
      <c r="B25" s="206" t="s">
        <v>71</v>
      </c>
      <c r="C25" s="207" t="s">
        <v>79</v>
      </c>
      <c r="D25" s="203"/>
      <c r="E25" s="208"/>
      <c r="F25" s="210"/>
      <c r="G25" s="189"/>
      <c r="H25" s="198"/>
      <c r="I25" s="194"/>
    </row>
    <row r="26" spans="1:9" s="151" customFormat="1" x14ac:dyDescent="0.2">
      <c r="A26" s="209" t="s">
        <v>69</v>
      </c>
      <c r="B26" s="201" t="s">
        <v>197</v>
      </c>
      <c r="C26" s="202" t="s">
        <v>130</v>
      </c>
      <c r="D26" s="213"/>
      <c r="E26" s="211"/>
      <c r="F26" s="211"/>
      <c r="G26" s="212"/>
      <c r="H26" s="198"/>
      <c r="I26" s="194"/>
    </row>
    <row r="27" spans="1:9" s="151" customFormat="1" ht="208.5" customHeight="1" x14ac:dyDescent="0.2">
      <c r="A27" s="166">
        <v>18</v>
      </c>
      <c r="B27" s="162" t="s">
        <v>199</v>
      </c>
      <c r="C27" s="215" t="s">
        <v>383</v>
      </c>
      <c r="D27" s="160" t="s">
        <v>70</v>
      </c>
      <c r="E27" s="161">
        <v>1</v>
      </c>
      <c r="F27" s="161"/>
      <c r="G27" s="167"/>
      <c r="H27" s="198"/>
      <c r="I27" s="194"/>
    </row>
    <row r="28" spans="1:9" s="151" customFormat="1" x14ac:dyDescent="0.2">
      <c r="A28" s="166">
        <v>19</v>
      </c>
      <c r="B28" s="162" t="s">
        <v>200</v>
      </c>
      <c r="C28" s="159" t="s">
        <v>385</v>
      </c>
      <c r="D28" s="160" t="s">
        <v>70</v>
      </c>
      <c r="E28" s="161">
        <v>1</v>
      </c>
      <c r="F28" s="161"/>
      <c r="G28" s="167"/>
      <c r="H28" s="198"/>
      <c r="I28" s="194"/>
    </row>
    <row r="29" spans="1:9" s="151" customFormat="1" x14ac:dyDescent="0.2">
      <c r="A29" s="166">
        <v>20</v>
      </c>
      <c r="B29" s="162" t="s">
        <v>271</v>
      </c>
      <c r="C29" s="159" t="s">
        <v>260</v>
      </c>
      <c r="D29" s="160" t="s">
        <v>70</v>
      </c>
      <c r="E29" s="161">
        <v>1</v>
      </c>
      <c r="F29" s="161"/>
      <c r="G29" s="167"/>
      <c r="H29" s="198"/>
      <c r="I29" s="194"/>
    </row>
    <row r="30" spans="1:9" s="151" customFormat="1" ht="153" customHeight="1" x14ac:dyDescent="0.2">
      <c r="A30" s="166">
        <v>21</v>
      </c>
      <c r="B30" s="162" t="s">
        <v>272</v>
      </c>
      <c r="C30" s="215" t="s">
        <v>304</v>
      </c>
      <c r="D30" s="160" t="s">
        <v>70</v>
      </c>
      <c r="E30" s="161">
        <v>1</v>
      </c>
      <c r="F30" s="161"/>
      <c r="G30" s="167"/>
      <c r="H30" s="198"/>
      <c r="I30" s="194"/>
    </row>
    <row r="31" spans="1:9" s="151" customFormat="1" ht="22.5" customHeight="1" x14ac:dyDescent="0.2">
      <c r="A31" s="166">
        <v>22</v>
      </c>
      <c r="B31" s="162" t="s">
        <v>273</v>
      </c>
      <c r="C31" s="215" t="s">
        <v>384</v>
      </c>
      <c r="D31" s="160" t="s">
        <v>92</v>
      </c>
      <c r="E31" s="161">
        <v>24</v>
      </c>
      <c r="F31" s="161"/>
      <c r="G31" s="167"/>
      <c r="H31" s="198"/>
      <c r="I31" s="194"/>
    </row>
    <row r="32" spans="1:9" s="151" customFormat="1" ht="24" customHeight="1" x14ac:dyDescent="0.2">
      <c r="A32" s="166">
        <v>23</v>
      </c>
      <c r="B32" s="162" t="s">
        <v>201</v>
      </c>
      <c r="C32" s="215" t="s">
        <v>253</v>
      </c>
      <c r="D32" s="160" t="s">
        <v>70</v>
      </c>
      <c r="E32" s="161">
        <v>1</v>
      </c>
      <c r="F32" s="161"/>
      <c r="G32" s="167"/>
      <c r="H32" s="198"/>
      <c r="I32" s="194"/>
    </row>
    <row r="33" spans="1:9" s="151" customFormat="1" ht="56.25" x14ac:dyDescent="0.2">
      <c r="A33" s="166">
        <v>24</v>
      </c>
      <c r="B33" s="162" t="s">
        <v>202</v>
      </c>
      <c r="C33" s="215" t="s">
        <v>362</v>
      </c>
      <c r="D33" s="160" t="s">
        <v>70</v>
      </c>
      <c r="E33" s="161">
        <v>1</v>
      </c>
      <c r="F33" s="161"/>
      <c r="G33" s="167"/>
      <c r="H33" s="198"/>
      <c r="I33" s="194"/>
    </row>
    <row r="34" spans="1:9" s="151" customFormat="1" ht="33.75" x14ac:dyDescent="0.2">
      <c r="A34" s="166">
        <v>25</v>
      </c>
      <c r="B34" s="162" t="s">
        <v>274</v>
      </c>
      <c r="C34" s="215" t="s">
        <v>363</v>
      </c>
      <c r="D34" s="160" t="s">
        <v>70</v>
      </c>
      <c r="E34" s="161">
        <v>1</v>
      </c>
      <c r="F34" s="161"/>
      <c r="G34" s="167"/>
      <c r="H34" s="198"/>
      <c r="I34" s="194"/>
    </row>
    <row r="35" spans="1:9" s="151" customFormat="1" ht="22.5" x14ac:dyDescent="0.2">
      <c r="A35" s="166">
        <v>26</v>
      </c>
      <c r="B35" s="162" t="s">
        <v>203</v>
      </c>
      <c r="C35" s="215" t="s">
        <v>258</v>
      </c>
      <c r="D35" s="160" t="s">
        <v>92</v>
      </c>
      <c r="E35" s="161">
        <v>24</v>
      </c>
      <c r="F35" s="161"/>
      <c r="G35" s="167"/>
      <c r="H35" s="198"/>
      <c r="I35" s="194"/>
    </row>
    <row r="36" spans="1:9" s="151" customFormat="1" x14ac:dyDescent="0.2">
      <c r="A36" s="166"/>
      <c r="B36" s="162" t="s">
        <v>275</v>
      </c>
      <c r="C36" s="215" t="s">
        <v>369</v>
      </c>
      <c r="D36" s="160" t="s">
        <v>88</v>
      </c>
      <c r="E36" s="161">
        <v>24</v>
      </c>
      <c r="F36" s="161"/>
      <c r="G36" s="167"/>
      <c r="H36" s="237"/>
      <c r="I36" s="238"/>
    </row>
    <row r="37" spans="1:9" s="151" customFormat="1" x14ac:dyDescent="0.2">
      <c r="A37" s="166">
        <v>27</v>
      </c>
      <c r="B37" s="162" t="s">
        <v>204</v>
      </c>
      <c r="C37" s="215" t="s">
        <v>370</v>
      </c>
      <c r="D37" s="160" t="s">
        <v>88</v>
      </c>
      <c r="E37" s="161">
        <v>24</v>
      </c>
      <c r="F37" s="161"/>
      <c r="G37" s="167"/>
      <c r="H37" s="237"/>
      <c r="I37" s="238"/>
    </row>
    <row r="38" spans="1:9" s="151" customFormat="1" x14ac:dyDescent="0.2">
      <c r="A38" s="166">
        <v>28</v>
      </c>
      <c r="B38" s="162" t="s">
        <v>205</v>
      </c>
      <c r="C38" s="215" t="s">
        <v>190</v>
      </c>
      <c r="D38" s="160" t="s">
        <v>80</v>
      </c>
      <c r="E38" s="161">
        <v>12</v>
      </c>
      <c r="F38" s="161"/>
      <c r="G38" s="167"/>
      <c r="H38" s="198"/>
      <c r="I38" s="194"/>
    </row>
    <row r="39" spans="1:9" s="151" customFormat="1" x14ac:dyDescent="0.2">
      <c r="A39" s="166">
        <v>29</v>
      </c>
      <c r="B39" s="162" t="s">
        <v>366</v>
      </c>
      <c r="C39" s="215" t="s">
        <v>191</v>
      </c>
      <c r="D39" s="160" t="s">
        <v>80</v>
      </c>
      <c r="E39" s="161">
        <v>69</v>
      </c>
      <c r="F39" s="161"/>
      <c r="G39" s="167"/>
      <c r="H39" s="198"/>
      <c r="I39" s="194"/>
    </row>
    <row r="40" spans="1:9" s="151" customFormat="1" x14ac:dyDescent="0.2">
      <c r="A40" s="166">
        <v>30</v>
      </c>
      <c r="B40" s="162" t="s">
        <v>244</v>
      </c>
      <c r="C40" s="159" t="s">
        <v>259</v>
      </c>
      <c r="D40" s="160" t="s">
        <v>85</v>
      </c>
      <c r="E40" s="161">
        <v>1</v>
      </c>
      <c r="F40" s="161"/>
      <c r="G40" s="167"/>
      <c r="H40" s="198"/>
      <c r="I40" s="194"/>
    </row>
    <row r="41" spans="1:9" s="151" customFormat="1" x14ac:dyDescent="0.2">
      <c r="A41" s="166">
        <v>31</v>
      </c>
      <c r="B41" s="162" t="s">
        <v>91</v>
      </c>
      <c r="C41" s="159" t="s">
        <v>364</v>
      </c>
      <c r="D41" s="160" t="s">
        <v>92</v>
      </c>
      <c r="E41" s="161">
        <v>12</v>
      </c>
      <c r="F41" s="161"/>
      <c r="G41" s="167"/>
      <c r="H41" s="198"/>
      <c r="I41" s="194"/>
    </row>
    <row r="42" spans="1:9" s="151" customFormat="1" x14ac:dyDescent="0.2">
      <c r="A42" s="166">
        <v>32</v>
      </c>
      <c r="B42" s="162" t="s">
        <v>96</v>
      </c>
      <c r="C42" s="159" t="s">
        <v>365</v>
      </c>
      <c r="D42" s="160" t="s">
        <v>70</v>
      </c>
      <c r="E42" s="161">
        <v>1</v>
      </c>
      <c r="F42" s="161"/>
      <c r="G42" s="167"/>
      <c r="H42" s="198"/>
      <c r="I42" s="194"/>
    </row>
    <row r="43" spans="1:9" s="151" customFormat="1" x14ac:dyDescent="0.2">
      <c r="A43" s="166"/>
      <c r="B43" s="206" t="s">
        <v>71</v>
      </c>
      <c r="C43" s="207" t="s">
        <v>131</v>
      </c>
      <c r="D43" s="213"/>
      <c r="E43" s="214"/>
      <c r="F43" s="210"/>
      <c r="G43" s="189"/>
      <c r="H43" s="198"/>
      <c r="I43" s="194"/>
    </row>
    <row r="44" spans="1:9" s="151" customFormat="1" x14ac:dyDescent="0.2">
      <c r="A44" s="209" t="s">
        <v>69</v>
      </c>
      <c r="B44" s="201" t="s">
        <v>94</v>
      </c>
      <c r="C44" s="202" t="s">
        <v>95</v>
      </c>
      <c r="D44" s="213"/>
      <c r="E44" s="211"/>
      <c r="F44" s="211"/>
      <c r="G44" s="212"/>
      <c r="H44" s="198"/>
      <c r="I44" s="194"/>
    </row>
    <row r="45" spans="1:9" s="151" customFormat="1" ht="33.75" x14ac:dyDescent="0.2">
      <c r="A45" s="166">
        <v>33</v>
      </c>
      <c r="B45" s="162" t="s">
        <v>217</v>
      </c>
      <c r="C45" s="159" t="s">
        <v>256</v>
      </c>
      <c r="D45" s="160" t="s">
        <v>85</v>
      </c>
      <c r="E45" s="161">
        <v>28</v>
      </c>
      <c r="F45" s="161"/>
      <c r="G45" s="167"/>
      <c r="H45" s="198"/>
      <c r="I45" s="194"/>
    </row>
    <row r="46" spans="1:9" s="151" customFormat="1" x14ac:dyDescent="0.2">
      <c r="A46" s="203"/>
      <c r="B46" s="206" t="s">
        <v>71</v>
      </c>
      <c r="C46" s="207" t="s">
        <v>97</v>
      </c>
      <c r="D46" s="203"/>
      <c r="E46" s="208"/>
      <c r="F46" s="210"/>
      <c r="G46" s="189"/>
      <c r="H46" s="198"/>
      <c r="I46" s="194"/>
    </row>
    <row r="47" spans="1:9" s="151" customFormat="1" x14ac:dyDescent="0.2">
      <c r="A47" s="209" t="s">
        <v>69</v>
      </c>
      <c r="B47" s="201" t="s">
        <v>349</v>
      </c>
      <c r="C47" s="207" t="s">
        <v>350</v>
      </c>
      <c r="D47" s="203"/>
      <c r="E47" s="208"/>
      <c r="F47" s="208"/>
      <c r="G47" s="189"/>
      <c r="H47" s="198"/>
      <c r="I47" s="194"/>
    </row>
    <row r="48" spans="1:9" s="151" customFormat="1" x14ac:dyDescent="0.2">
      <c r="A48" s="166">
        <v>34</v>
      </c>
      <c r="B48" s="162" t="s">
        <v>351</v>
      </c>
      <c r="C48" s="159" t="s">
        <v>352</v>
      </c>
      <c r="D48" s="160" t="s">
        <v>70</v>
      </c>
      <c r="E48" s="161">
        <v>2</v>
      </c>
      <c r="F48" s="161"/>
      <c r="G48" s="167"/>
      <c r="H48" s="198"/>
      <c r="I48" s="194"/>
    </row>
    <row r="49" spans="1:10" s="151" customFormat="1" x14ac:dyDescent="0.2">
      <c r="A49" s="166">
        <v>35</v>
      </c>
      <c r="B49" s="162" t="s">
        <v>353</v>
      </c>
      <c r="C49" s="159" t="s">
        <v>354</v>
      </c>
      <c r="D49" s="160" t="s">
        <v>88</v>
      </c>
      <c r="E49" s="161">
        <v>24</v>
      </c>
      <c r="F49" s="161"/>
      <c r="G49" s="167"/>
      <c r="H49" s="198"/>
      <c r="I49" s="194"/>
    </row>
    <row r="50" spans="1:10" s="151" customFormat="1" x14ac:dyDescent="0.2">
      <c r="A50" s="166">
        <v>36</v>
      </c>
      <c r="B50" s="162" t="s">
        <v>355</v>
      </c>
      <c r="C50" s="159" t="s">
        <v>356</v>
      </c>
      <c r="D50" s="160" t="s">
        <v>88</v>
      </c>
      <c r="E50" s="161">
        <v>48</v>
      </c>
      <c r="F50" s="161"/>
      <c r="G50" s="167"/>
      <c r="H50" s="198"/>
      <c r="I50" s="194"/>
    </row>
    <row r="51" spans="1:10" s="151" customFormat="1" x14ac:dyDescent="0.2">
      <c r="A51" s="166">
        <v>37</v>
      </c>
      <c r="B51" s="162" t="s">
        <v>357</v>
      </c>
      <c r="C51" s="159" t="s">
        <v>358</v>
      </c>
      <c r="D51" s="160" t="s">
        <v>88</v>
      </c>
      <c r="E51" s="161">
        <v>48</v>
      </c>
      <c r="F51" s="161"/>
      <c r="G51" s="167"/>
      <c r="H51" s="198"/>
      <c r="I51" s="194"/>
    </row>
    <row r="52" spans="1:10" s="151" customFormat="1" x14ac:dyDescent="0.2">
      <c r="A52" s="166">
        <v>38</v>
      </c>
      <c r="B52" s="162" t="s">
        <v>225</v>
      </c>
      <c r="C52" s="159" t="s">
        <v>371</v>
      </c>
      <c r="D52" s="160" t="s">
        <v>70</v>
      </c>
      <c r="E52" s="161">
        <v>2</v>
      </c>
      <c r="F52" s="161"/>
      <c r="G52" s="167"/>
      <c r="H52" s="198"/>
      <c r="I52" s="194"/>
    </row>
    <row r="53" spans="1:10" s="151" customFormat="1" x14ac:dyDescent="0.2">
      <c r="A53" s="166">
        <v>39</v>
      </c>
      <c r="B53" s="162" t="s">
        <v>244</v>
      </c>
      <c r="C53" s="159" t="s">
        <v>367</v>
      </c>
      <c r="D53" s="160" t="s">
        <v>85</v>
      </c>
      <c r="E53" s="161">
        <v>1</v>
      </c>
      <c r="F53" s="161"/>
      <c r="G53" s="167"/>
      <c r="H53" s="198"/>
      <c r="I53" s="194"/>
    </row>
    <row r="54" spans="1:10" s="151" customFormat="1" x14ac:dyDescent="0.2">
      <c r="A54" s="166">
        <v>40</v>
      </c>
      <c r="B54" s="162" t="s">
        <v>359</v>
      </c>
      <c r="C54" s="159" t="s">
        <v>360</v>
      </c>
      <c r="D54" s="160" t="s">
        <v>70</v>
      </c>
      <c r="E54" s="161">
        <v>1</v>
      </c>
      <c r="F54" s="161"/>
      <c r="G54" s="167"/>
      <c r="H54" s="198"/>
      <c r="I54" s="194"/>
    </row>
    <row r="55" spans="1:10" s="151" customFormat="1" x14ac:dyDescent="0.2">
      <c r="A55" s="203"/>
      <c r="B55" s="206" t="s">
        <v>71</v>
      </c>
      <c r="C55" s="207" t="s">
        <v>361</v>
      </c>
      <c r="D55" s="203"/>
      <c r="E55" s="208"/>
      <c r="F55" s="210"/>
      <c r="G55" s="189"/>
      <c r="H55" s="198"/>
      <c r="I55" s="194"/>
    </row>
    <row r="56" spans="1:10" s="151" customFormat="1" x14ac:dyDescent="0.2">
      <c r="A56" s="209" t="s">
        <v>69</v>
      </c>
      <c r="B56" s="201" t="s">
        <v>98</v>
      </c>
      <c r="C56" s="202" t="s">
        <v>99</v>
      </c>
      <c r="D56" s="203"/>
      <c r="E56" s="204"/>
      <c r="F56" s="204"/>
      <c r="G56" s="205"/>
      <c r="H56" s="198"/>
      <c r="I56" s="194"/>
    </row>
    <row r="57" spans="1:10" s="200" customFormat="1" ht="22.5" x14ac:dyDescent="0.2">
      <c r="A57" s="166">
        <v>41</v>
      </c>
      <c r="B57" s="162" t="s">
        <v>218</v>
      </c>
      <c r="C57" s="159" t="s">
        <v>252</v>
      </c>
      <c r="D57" s="160" t="s">
        <v>80</v>
      </c>
      <c r="E57" s="161">
        <v>2</v>
      </c>
      <c r="F57" s="161"/>
      <c r="G57" s="167"/>
      <c r="H57" s="198"/>
      <c r="I57" s="194"/>
    </row>
    <row r="58" spans="1:10" s="200" customFormat="1" ht="22.5" x14ac:dyDescent="0.2">
      <c r="A58" s="166">
        <v>42</v>
      </c>
      <c r="B58" s="162" t="s">
        <v>218</v>
      </c>
      <c r="C58" s="159" t="s">
        <v>251</v>
      </c>
      <c r="D58" s="160" t="s">
        <v>80</v>
      </c>
      <c r="E58" s="161">
        <v>2</v>
      </c>
      <c r="F58" s="161"/>
      <c r="G58" s="167"/>
      <c r="H58" s="198"/>
      <c r="I58" s="194"/>
    </row>
    <row r="59" spans="1:10" s="200" customFormat="1" ht="56.25" x14ac:dyDescent="0.2">
      <c r="A59" s="166">
        <v>43</v>
      </c>
      <c r="B59" s="162" t="s">
        <v>219</v>
      </c>
      <c r="C59" s="159" t="s">
        <v>378</v>
      </c>
      <c r="D59" s="160" t="s">
        <v>80</v>
      </c>
      <c r="E59" s="161">
        <v>52</v>
      </c>
      <c r="F59" s="161"/>
      <c r="G59" s="167"/>
      <c r="H59" s="198"/>
      <c r="I59" s="194"/>
      <c r="J59" s="200" t="s">
        <v>169</v>
      </c>
    </row>
    <row r="60" spans="1:10" s="200" customFormat="1" ht="54.75" customHeight="1" x14ac:dyDescent="0.2">
      <c r="A60" s="166">
        <v>44</v>
      </c>
      <c r="B60" s="162" t="s">
        <v>220</v>
      </c>
      <c r="C60" s="159" t="s">
        <v>377</v>
      </c>
      <c r="D60" s="160" t="s">
        <v>80</v>
      </c>
      <c r="E60" s="161">
        <v>52</v>
      </c>
      <c r="F60" s="161"/>
      <c r="G60" s="167"/>
      <c r="H60" s="198"/>
      <c r="I60" s="194"/>
      <c r="J60" s="200" t="s">
        <v>169</v>
      </c>
    </row>
    <row r="61" spans="1:10" s="200" customFormat="1" x14ac:dyDescent="0.2">
      <c r="A61" s="166">
        <v>45</v>
      </c>
      <c r="B61" s="162" t="s">
        <v>221</v>
      </c>
      <c r="C61" s="159" t="s">
        <v>122</v>
      </c>
      <c r="D61" s="160" t="s">
        <v>80</v>
      </c>
      <c r="E61" s="161">
        <v>2</v>
      </c>
      <c r="F61" s="161"/>
      <c r="G61" s="167"/>
      <c r="H61" s="198"/>
      <c r="I61" s="194"/>
    </row>
    <row r="62" spans="1:10" s="200" customFormat="1" x14ac:dyDescent="0.2">
      <c r="A62" s="166">
        <v>46</v>
      </c>
      <c r="B62" s="224" t="s">
        <v>222</v>
      </c>
      <c r="C62" s="159" t="s">
        <v>123</v>
      </c>
      <c r="D62" s="160" t="s">
        <v>80</v>
      </c>
      <c r="E62" s="161">
        <v>2</v>
      </c>
      <c r="F62" s="161"/>
      <c r="G62" s="167"/>
      <c r="H62" s="198"/>
      <c r="I62" s="194"/>
    </row>
    <row r="63" spans="1:10" s="200" customFormat="1" ht="22.5" x14ac:dyDescent="0.2">
      <c r="A63" s="166">
        <v>47</v>
      </c>
      <c r="B63" s="224" t="s">
        <v>249</v>
      </c>
      <c r="C63" s="222" t="s">
        <v>250</v>
      </c>
      <c r="D63" s="232" t="s">
        <v>80</v>
      </c>
      <c r="E63" s="161">
        <v>10</v>
      </c>
      <c r="F63" s="224"/>
      <c r="G63" s="167"/>
      <c r="H63" s="198"/>
      <c r="I63" s="194"/>
    </row>
    <row r="64" spans="1:10" s="200" customFormat="1" x14ac:dyDescent="0.2">
      <c r="A64" s="166">
        <v>48</v>
      </c>
      <c r="B64" s="162" t="s">
        <v>176</v>
      </c>
      <c r="C64" s="233" t="s">
        <v>307</v>
      </c>
      <c r="D64" s="234" t="s">
        <v>80</v>
      </c>
      <c r="E64" s="235">
        <v>104</v>
      </c>
      <c r="F64" s="223"/>
      <c r="G64" s="236"/>
      <c r="H64" s="198"/>
      <c r="I64" s="194"/>
    </row>
    <row r="65" spans="1:9" s="200" customFormat="1" x14ac:dyDescent="0.2">
      <c r="A65" s="166">
        <v>49</v>
      </c>
      <c r="B65" s="162" t="s">
        <v>223</v>
      </c>
      <c r="C65" s="159" t="s">
        <v>162</v>
      </c>
      <c r="D65" s="160" t="s">
        <v>80</v>
      </c>
      <c r="E65" s="161">
        <v>56</v>
      </c>
      <c r="F65" s="161"/>
      <c r="G65" s="167"/>
      <c r="H65" s="198"/>
      <c r="I65" s="194"/>
    </row>
    <row r="66" spans="1:9" s="200" customFormat="1" x14ac:dyDescent="0.2">
      <c r="A66" s="166">
        <v>50</v>
      </c>
      <c r="B66" s="162" t="s">
        <v>224</v>
      </c>
      <c r="C66" s="159" t="s">
        <v>163</v>
      </c>
      <c r="D66" s="160" t="s">
        <v>80</v>
      </c>
      <c r="E66" s="161">
        <v>10</v>
      </c>
      <c r="F66" s="161"/>
      <c r="G66" s="167"/>
      <c r="H66" s="198"/>
      <c r="I66" s="194"/>
    </row>
    <row r="67" spans="1:9" s="200" customFormat="1" x14ac:dyDescent="0.2">
      <c r="A67" s="166">
        <v>51</v>
      </c>
      <c r="B67" s="162" t="s">
        <v>242</v>
      </c>
      <c r="C67" s="159" t="s">
        <v>147</v>
      </c>
      <c r="D67" s="160" t="s">
        <v>80</v>
      </c>
      <c r="E67" s="161">
        <v>66</v>
      </c>
      <c r="F67" s="161"/>
      <c r="G67" s="167"/>
      <c r="H67" s="198"/>
      <c r="I67" s="194"/>
    </row>
    <row r="68" spans="1:9" s="200" customFormat="1" x14ac:dyDescent="0.2">
      <c r="A68" s="166">
        <v>52</v>
      </c>
      <c r="B68" s="162" t="s">
        <v>225</v>
      </c>
      <c r="C68" s="159" t="s">
        <v>145</v>
      </c>
      <c r="D68" s="160" t="s">
        <v>70</v>
      </c>
      <c r="E68" s="161">
        <v>8</v>
      </c>
      <c r="F68" s="161"/>
      <c r="G68" s="167"/>
      <c r="H68" s="198"/>
      <c r="I68" s="194"/>
    </row>
    <row r="69" spans="1:9" s="200" customFormat="1" x14ac:dyDescent="0.2">
      <c r="A69" s="166">
        <v>53</v>
      </c>
      <c r="B69" s="162" t="s">
        <v>225</v>
      </c>
      <c r="C69" s="159" t="s">
        <v>146</v>
      </c>
      <c r="D69" s="160" t="s">
        <v>70</v>
      </c>
      <c r="E69" s="161">
        <v>8</v>
      </c>
      <c r="F69" s="161"/>
      <c r="G69" s="167"/>
      <c r="H69" s="198"/>
      <c r="I69" s="194"/>
    </row>
    <row r="70" spans="1:9" s="151" customFormat="1" x14ac:dyDescent="0.2">
      <c r="A70" s="166">
        <v>54</v>
      </c>
      <c r="B70" s="162" t="s">
        <v>226</v>
      </c>
      <c r="C70" s="159" t="s">
        <v>139</v>
      </c>
      <c r="D70" s="160" t="s">
        <v>70</v>
      </c>
      <c r="E70" s="161">
        <v>16</v>
      </c>
      <c r="F70" s="161"/>
      <c r="G70" s="167"/>
      <c r="H70" s="198"/>
      <c r="I70" s="194"/>
    </row>
    <row r="71" spans="1:9" s="151" customFormat="1" x14ac:dyDescent="0.2">
      <c r="A71" s="166">
        <v>55</v>
      </c>
      <c r="B71" s="162" t="s">
        <v>243</v>
      </c>
      <c r="C71" s="159" t="s">
        <v>154</v>
      </c>
      <c r="D71" s="160" t="s">
        <v>85</v>
      </c>
      <c r="E71" s="161">
        <v>1</v>
      </c>
      <c r="F71" s="161"/>
      <c r="G71" s="167"/>
      <c r="H71" s="198"/>
      <c r="I71" s="194"/>
    </row>
    <row r="72" spans="1:9" s="151" customFormat="1" ht="22.5" x14ac:dyDescent="0.2">
      <c r="A72" s="166">
        <v>56</v>
      </c>
      <c r="B72" s="162" t="s">
        <v>91</v>
      </c>
      <c r="C72" s="159" t="s">
        <v>150</v>
      </c>
      <c r="D72" s="160" t="s">
        <v>92</v>
      </c>
      <c r="E72" s="161">
        <v>52</v>
      </c>
      <c r="F72" s="161"/>
      <c r="G72" s="167"/>
      <c r="H72" s="198"/>
      <c r="I72" s="194"/>
    </row>
    <row r="73" spans="1:9" s="151" customFormat="1" x14ac:dyDescent="0.2">
      <c r="A73" s="166">
        <v>57</v>
      </c>
      <c r="B73" s="162" t="s">
        <v>124</v>
      </c>
      <c r="C73" s="159" t="s">
        <v>125</v>
      </c>
      <c r="D73" s="160" t="s">
        <v>3</v>
      </c>
      <c r="E73" s="161">
        <v>195</v>
      </c>
      <c r="F73" s="161"/>
      <c r="G73" s="167"/>
      <c r="H73" s="198"/>
      <c r="I73" s="194"/>
    </row>
    <row r="74" spans="1:9" s="151" customFormat="1" x14ac:dyDescent="0.2">
      <c r="A74" s="203"/>
      <c r="B74" s="206" t="s">
        <v>71</v>
      </c>
      <c r="C74" s="207" t="s">
        <v>100</v>
      </c>
      <c r="D74" s="203"/>
      <c r="E74" s="208"/>
      <c r="F74" s="210"/>
      <c r="G74" s="189"/>
      <c r="H74" s="198"/>
      <c r="I74" s="194"/>
    </row>
    <row r="75" spans="1:9" s="151" customFormat="1" x14ac:dyDescent="0.2">
      <c r="A75" s="209" t="s">
        <v>69</v>
      </c>
      <c r="B75" s="201" t="s">
        <v>101</v>
      </c>
      <c r="C75" s="202" t="s">
        <v>102</v>
      </c>
      <c r="D75" s="203"/>
      <c r="E75" s="204"/>
      <c r="F75" s="204"/>
      <c r="G75" s="205"/>
      <c r="H75" s="198"/>
      <c r="I75" s="194"/>
    </row>
    <row r="76" spans="1:9" s="151" customFormat="1" x14ac:dyDescent="0.2">
      <c r="A76" s="166"/>
      <c r="B76" s="162"/>
      <c r="C76" s="157" t="s">
        <v>261</v>
      </c>
      <c r="D76" s="163"/>
      <c r="E76" s="164"/>
      <c r="F76" s="164"/>
      <c r="G76" s="165"/>
      <c r="H76" s="198"/>
      <c r="I76" s="194"/>
    </row>
    <row r="77" spans="1:9" s="151" customFormat="1" x14ac:dyDescent="0.2">
      <c r="A77" s="166">
        <v>58</v>
      </c>
      <c r="B77" s="162" t="s">
        <v>232</v>
      </c>
      <c r="C77" s="159" t="s">
        <v>247</v>
      </c>
      <c r="D77" s="160" t="s">
        <v>70</v>
      </c>
      <c r="E77" s="161">
        <v>1</v>
      </c>
      <c r="F77" s="161"/>
      <c r="G77" s="167"/>
      <c r="H77" s="198"/>
      <c r="I77" s="194"/>
    </row>
    <row r="78" spans="1:9" s="151" customFormat="1" x14ac:dyDescent="0.2">
      <c r="A78" s="166">
        <v>59</v>
      </c>
      <c r="B78" s="162" t="s">
        <v>227</v>
      </c>
      <c r="C78" s="159" t="s">
        <v>144</v>
      </c>
      <c r="D78" s="160" t="s">
        <v>70</v>
      </c>
      <c r="E78" s="161">
        <v>5</v>
      </c>
      <c r="F78" s="161"/>
      <c r="G78" s="167"/>
      <c r="H78" s="198"/>
      <c r="I78" s="194"/>
    </row>
    <row r="79" spans="1:9" s="151" customFormat="1" x14ac:dyDescent="0.2">
      <c r="A79" s="166">
        <v>60</v>
      </c>
      <c r="B79" s="162" t="s">
        <v>233</v>
      </c>
      <c r="C79" s="159" t="s">
        <v>165</v>
      </c>
      <c r="D79" s="160" t="s">
        <v>74</v>
      </c>
      <c r="E79" s="161">
        <v>2</v>
      </c>
      <c r="F79" s="161"/>
      <c r="G79" s="167"/>
      <c r="H79" s="198"/>
      <c r="I79" s="194"/>
    </row>
    <row r="80" spans="1:9" s="151" customFormat="1" x14ac:dyDescent="0.2">
      <c r="A80" s="166">
        <v>61</v>
      </c>
      <c r="B80" s="162" t="s">
        <v>235</v>
      </c>
      <c r="C80" s="159" t="s">
        <v>248</v>
      </c>
      <c r="D80" s="160" t="s">
        <v>74</v>
      </c>
      <c r="E80" s="161">
        <v>4</v>
      </c>
      <c r="F80" s="161"/>
      <c r="G80" s="167"/>
      <c r="H80" s="198"/>
      <c r="I80" s="194"/>
    </row>
    <row r="81" spans="1:9" s="151" customFormat="1" x14ac:dyDescent="0.2">
      <c r="A81" s="166">
        <v>62</v>
      </c>
      <c r="B81" s="162" t="s">
        <v>230</v>
      </c>
      <c r="C81" s="159" t="s">
        <v>103</v>
      </c>
      <c r="D81" s="160" t="s">
        <v>74</v>
      </c>
      <c r="E81" s="161">
        <v>2</v>
      </c>
      <c r="F81" s="161"/>
      <c r="G81" s="167"/>
      <c r="H81" s="198"/>
      <c r="I81" s="194"/>
    </row>
    <row r="82" spans="1:9" s="151" customFormat="1" x14ac:dyDescent="0.2">
      <c r="A82" s="166">
        <v>63</v>
      </c>
      <c r="B82" s="162" t="s">
        <v>231</v>
      </c>
      <c r="C82" s="159" t="s">
        <v>236</v>
      </c>
      <c r="D82" s="160" t="s">
        <v>74</v>
      </c>
      <c r="E82" s="161">
        <v>4</v>
      </c>
      <c r="F82" s="161"/>
      <c r="G82" s="167"/>
      <c r="H82" s="198"/>
      <c r="I82" s="194"/>
    </row>
    <row r="83" spans="1:9" s="151" customFormat="1" x14ac:dyDescent="0.2">
      <c r="A83" s="166">
        <v>64</v>
      </c>
      <c r="B83" s="162" t="s">
        <v>239</v>
      </c>
      <c r="C83" s="159" t="s">
        <v>237</v>
      </c>
      <c r="D83" s="160" t="s">
        <v>74</v>
      </c>
      <c r="E83" s="161">
        <v>2</v>
      </c>
      <c r="F83" s="161"/>
      <c r="G83" s="167"/>
      <c r="H83" s="198"/>
      <c r="I83" s="194"/>
    </row>
    <row r="84" spans="1:9" s="151" customFormat="1" x14ac:dyDescent="0.2">
      <c r="A84" s="166">
        <v>65</v>
      </c>
      <c r="B84" s="162" t="s">
        <v>238</v>
      </c>
      <c r="C84" s="159" t="s">
        <v>104</v>
      </c>
      <c r="D84" s="160" t="s">
        <v>74</v>
      </c>
      <c r="E84" s="161">
        <v>4</v>
      </c>
      <c r="F84" s="161"/>
      <c r="G84" s="167"/>
      <c r="H84" s="198"/>
      <c r="I84" s="194"/>
    </row>
    <row r="85" spans="1:9" s="151" customFormat="1" x14ac:dyDescent="0.2">
      <c r="A85" s="166">
        <v>66</v>
      </c>
      <c r="B85" s="221" t="s">
        <v>228</v>
      </c>
      <c r="C85" s="159" t="s">
        <v>105</v>
      </c>
      <c r="D85" s="160" t="s">
        <v>74</v>
      </c>
      <c r="E85" s="161">
        <v>2</v>
      </c>
      <c r="F85" s="161"/>
      <c r="G85" s="167"/>
      <c r="H85" s="198"/>
      <c r="I85" s="194"/>
    </row>
    <row r="86" spans="1:9" s="151" customFormat="1" x14ac:dyDescent="0.2">
      <c r="A86" s="166">
        <v>67</v>
      </c>
      <c r="B86" s="162" t="s">
        <v>229</v>
      </c>
      <c r="C86" s="159" t="s">
        <v>160</v>
      </c>
      <c r="D86" s="160" t="s">
        <v>70</v>
      </c>
      <c r="E86" s="161">
        <v>2</v>
      </c>
      <c r="F86" s="161"/>
      <c r="G86" s="167"/>
      <c r="H86" s="198"/>
      <c r="I86" s="194"/>
    </row>
    <row r="87" spans="1:9" s="151" customFormat="1" x14ac:dyDescent="0.2">
      <c r="A87" s="166">
        <v>68</v>
      </c>
      <c r="B87" s="162" t="s">
        <v>234</v>
      </c>
      <c r="C87" s="159" t="s">
        <v>159</v>
      </c>
      <c r="D87" s="160" t="s">
        <v>70</v>
      </c>
      <c r="E87" s="161">
        <v>2</v>
      </c>
      <c r="F87" s="161"/>
      <c r="G87" s="167"/>
      <c r="H87" s="198"/>
      <c r="I87" s="194"/>
    </row>
    <row r="88" spans="1:9" s="151" customFormat="1" x14ac:dyDescent="0.2">
      <c r="A88" s="166">
        <v>69</v>
      </c>
      <c r="B88" s="162" t="s">
        <v>240</v>
      </c>
      <c r="C88" s="159" t="s">
        <v>136</v>
      </c>
      <c r="D88" s="160" t="s">
        <v>74</v>
      </c>
      <c r="E88" s="161">
        <v>2</v>
      </c>
      <c r="F88" s="161"/>
      <c r="G88" s="167"/>
      <c r="H88" s="198"/>
      <c r="I88" s="194"/>
    </row>
    <row r="89" spans="1:9" s="151" customFormat="1" x14ac:dyDescent="0.2">
      <c r="A89" s="166"/>
      <c r="B89" s="162"/>
      <c r="C89" s="157" t="s">
        <v>262</v>
      </c>
      <c r="D89" s="160"/>
      <c r="E89" s="161"/>
      <c r="F89" s="161"/>
      <c r="G89" s="167"/>
      <c r="H89" s="198"/>
      <c r="I89" s="194"/>
    </row>
    <row r="90" spans="1:9" s="151" customFormat="1" ht="45" x14ac:dyDescent="0.2">
      <c r="A90" s="166">
        <v>70</v>
      </c>
      <c r="B90" s="162" t="s">
        <v>315</v>
      </c>
      <c r="C90" s="159" t="s">
        <v>291</v>
      </c>
      <c r="D90" s="160" t="s">
        <v>70</v>
      </c>
      <c r="E90" s="161">
        <v>4</v>
      </c>
      <c r="F90" s="161"/>
      <c r="G90" s="167"/>
      <c r="H90" s="198"/>
      <c r="I90" s="194"/>
    </row>
    <row r="91" spans="1:9" s="151" customFormat="1" ht="45" x14ac:dyDescent="0.2">
      <c r="A91" s="166">
        <v>71</v>
      </c>
      <c r="B91" s="162" t="s">
        <v>316</v>
      </c>
      <c r="C91" s="159" t="s">
        <v>290</v>
      </c>
      <c r="D91" s="160" t="s">
        <v>70</v>
      </c>
      <c r="E91" s="161">
        <v>4</v>
      </c>
      <c r="F91" s="161"/>
      <c r="G91" s="167"/>
      <c r="H91" s="198"/>
      <c r="I91" s="194"/>
    </row>
    <row r="92" spans="1:9" s="151" customFormat="1" x14ac:dyDescent="0.2">
      <c r="A92" s="166">
        <v>72</v>
      </c>
      <c r="B92" s="162" t="s">
        <v>285</v>
      </c>
      <c r="C92" s="159" t="s">
        <v>266</v>
      </c>
      <c r="D92" s="160" t="s">
        <v>70</v>
      </c>
      <c r="E92" s="161">
        <v>2</v>
      </c>
      <c r="F92" s="161"/>
      <c r="G92" s="167"/>
      <c r="H92" s="198"/>
      <c r="I92" s="194"/>
    </row>
    <row r="93" spans="1:9" s="151" customFormat="1" ht="56.25" x14ac:dyDescent="0.2">
      <c r="A93" s="166">
        <v>73</v>
      </c>
      <c r="B93" s="162" t="s">
        <v>317</v>
      </c>
      <c r="C93" s="159" t="s">
        <v>287</v>
      </c>
      <c r="D93" s="160" t="s">
        <v>70</v>
      </c>
      <c r="E93" s="161">
        <v>4</v>
      </c>
      <c r="F93" s="161"/>
      <c r="G93" s="167"/>
      <c r="H93" s="198"/>
      <c r="I93" s="194"/>
    </row>
    <row r="94" spans="1:9" s="151" customFormat="1" ht="56.25" x14ac:dyDescent="0.2">
      <c r="A94" s="166">
        <v>74</v>
      </c>
      <c r="B94" s="162" t="s">
        <v>318</v>
      </c>
      <c r="C94" s="159" t="s">
        <v>288</v>
      </c>
      <c r="D94" s="160" t="s">
        <v>70</v>
      </c>
      <c r="E94" s="161">
        <v>4</v>
      </c>
      <c r="F94" s="161"/>
      <c r="G94" s="167"/>
      <c r="H94" s="198"/>
      <c r="I94" s="194"/>
    </row>
    <row r="95" spans="1:9" s="151" customFormat="1" x14ac:dyDescent="0.2">
      <c r="A95" s="166">
        <v>75</v>
      </c>
      <c r="B95" s="162" t="s">
        <v>286</v>
      </c>
      <c r="C95" s="159" t="s">
        <v>289</v>
      </c>
      <c r="D95" s="160" t="s">
        <v>70</v>
      </c>
      <c r="E95" s="161">
        <v>4</v>
      </c>
      <c r="F95" s="161"/>
      <c r="G95" s="167"/>
      <c r="H95" s="198"/>
      <c r="I95" s="194"/>
    </row>
    <row r="96" spans="1:9" s="151" customFormat="1" x14ac:dyDescent="0.2">
      <c r="A96" s="166">
        <v>76</v>
      </c>
      <c r="B96" s="162" t="s">
        <v>319</v>
      </c>
      <c r="C96" s="159" t="s">
        <v>293</v>
      </c>
      <c r="D96" s="160" t="s">
        <v>70</v>
      </c>
      <c r="E96" s="161">
        <v>2</v>
      </c>
      <c r="F96" s="161"/>
      <c r="G96" s="167"/>
      <c r="H96" s="198"/>
      <c r="I96" s="194"/>
    </row>
    <row r="97" spans="1:9" s="151" customFormat="1" x14ac:dyDescent="0.2">
      <c r="A97" s="166">
        <v>77</v>
      </c>
      <c r="B97" s="162" t="s">
        <v>241</v>
      </c>
      <c r="C97" s="159" t="s">
        <v>155</v>
      </c>
      <c r="D97" s="160" t="s">
        <v>85</v>
      </c>
      <c r="E97" s="161">
        <v>1</v>
      </c>
      <c r="F97" s="161"/>
      <c r="G97" s="167"/>
      <c r="H97" s="198"/>
      <c r="I97" s="194"/>
    </row>
    <row r="98" spans="1:9" s="151" customFormat="1" x14ac:dyDescent="0.2">
      <c r="A98" s="166">
        <v>78</v>
      </c>
      <c r="B98" s="162" t="s">
        <v>106</v>
      </c>
      <c r="C98" s="159" t="s">
        <v>107</v>
      </c>
      <c r="D98" s="160" t="s">
        <v>3</v>
      </c>
      <c r="E98" s="161">
        <v>160</v>
      </c>
      <c r="F98" s="161"/>
      <c r="G98" s="167"/>
      <c r="H98" s="198"/>
      <c r="I98" s="194"/>
    </row>
    <row r="99" spans="1:9" s="151" customFormat="1" x14ac:dyDescent="0.2">
      <c r="A99" s="203"/>
      <c r="B99" s="206" t="s">
        <v>71</v>
      </c>
      <c r="C99" s="207" t="s">
        <v>108</v>
      </c>
      <c r="D99" s="203"/>
      <c r="E99" s="208"/>
      <c r="F99" s="210"/>
      <c r="G99" s="189"/>
      <c r="H99" s="198"/>
      <c r="I99" s="194"/>
    </row>
    <row r="100" spans="1:9" s="151" customFormat="1" x14ac:dyDescent="0.2">
      <c r="A100" s="209" t="s">
        <v>69</v>
      </c>
      <c r="B100" s="201" t="s">
        <v>268</v>
      </c>
      <c r="C100" s="202" t="s">
        <v>279</v>
      </c>
      <c r="D100" s="203"/>
      <c r="E100" s="208"/>
      <c r="F100" s="210"/>
      <c r="G100" s="189"/>
      <c r="H100" s="198"/>
      <c r="I100" s="194"/>
    </row>
    <row r="101" spans="1:9" s="151" customFormat="1" x14ac:dyDescent="0.2">
      <c r="A101" s="166">
        <v>79</v>
      </c>
      <c r="B101" s="162" t="s">
        <v>281</v>
      </c>
      <c r="C101" s="159" t="s">
        <v>270</v>
      </c>
      <c r="D101" s="160" t="s">
        <v>70</v>
      </c>
      <c r="E101" s="161">
        <v>1</v>
      </c>
      <c r="F101" s="161"/>
      <c r="G101" s="167"/>
      <c r="H101" s="198"/>
      <c r="I101" s="194"/>
    </row>
    <row r="102" spans="1:9" s="151" customFormat="1" x14ac:dyDescent="0.2">
      <c r="A102" s="166">
        <v>80</v>
      </c>
      <c r="B102" s="162" t="s">
        <v>282</v>
      </c>
      <c r="C102" s="159" t="s">
        <v>343</v>
      </c>
      <c r="D102" s="160" t="s">
        <v>70</v>
      </c>
      <c r="E102" s="161">
        <v>4</v>
      </c>
      <c r="F102" s="161"/>
      <c r="G102" s="167"/>
      <c r="H102" s="198"/>
      <c r="I102" s="194"/>
    </row>
    <row r="103" spans="1:9" s="151" customFormat="1" x14ac:dyDescent="0.2">
      <c r="A103" s="166">
        <v>81</v>
      </c>
      <c r="B103" s="162" t="s">
        <v>278</v>
      </c>
      <c r="C103" s="159" t="s">
        <v>309</v>
      </c>
      <c r="D103" s="160" t="s">
        <v>80</v>
      </c>
      <c r="E103" s="161">
        <v>129</v>
      </c>
      <c r="F103" s="161"/>
      <c r="G103" s="167"/>
      <c r="H103" s="198"/>
      <c r="I103" s="194"/>
    </row>
    <row r="104" spans="1:9" s="151" customFormat="1" x14ac:dyDescent="0.2">
      <c r="A104" s="166">
        <v>82</v>
      </c>
      <c r="B104" s="162" t="s">
        <v>277</v>
      </c>
      <c r="C104" s="159" t="s">
        <v>276</v>
      </c>
      <c r="D104" s="160" t="s">
        <v>70</v>
      </c>
      <c r="E104" s="161">
        <v>6</v>
      </c>
      <c r="F104" s="161"/>
      <c r="G104" s="167"/>
      <c r="H104" s="198"/>
      <c r="I104" s="194"/>
    </row>
    <row r="105" spans="1:9" s="151" customFormat="1" x14ac:dyDescent="0.2">
      <c r="A105" s="166">
        <v>83</v>
      </c>
      <c r="B105" s="162" t="s">
        <v>283</v>
      </c>
      <c r="C105" s="159" t="s">
        <v>305</v>
      </c>
      <c r="D105" s="160" t="s">
        <v>70</v>
      </c>
      <c r="E105" s="161">
        <v>1</v>
      </c>
      <c r="F105" s="161"/>
      <c r="G105" s="167"/>
      <c r="H105" s="198"/>
      <c r="I105" s="194"/>
    </row>
    <row r="106" spans="1:9" s="151" customFormat="1" x14ac:dyDescent="0.2">
      <c r="A106" s="166">
        <v>84</v>
      </c>
      <c r="B106" s="162" t="s">
        <v>283</v>
      </c>
      <c r="C106" s="159" t="s">
        <v>342</v>
      </c>
      <c r="D106" s="160" t="s">
        <v>75</v>
      </c>
      <c r="E106" s="161">
        <v>8</v>
      </c>
      <c r="F106" s="161"/>
      <c r="G106" s="167"/>
      <c r="H106" s="198"/>
      <c r="I106" s="194"/>
    </row>
    <row r="107" spans="1:9" s="151" customFormat="1" x14ac:dyDescent="0.2">
      <c r="A107" s="166">
        <v>85</v>
      </c>
      <c r="B107" s="162" t="s">
        <v>322</v>
      </c>
      <c r="C107" s="159" t="s">
        <v>321</v>
      </c>
      <c r="D107" s="160" t="s">
        <v>75</v>
      </c>
      <c r="E107" s="161">
        <v>56</v>
      </c>
      <c r="F107" s="161"/>
      <c r="G107" s="167"/>
      <c r="H107" s="198"/>
      <c r="I107" s="194"/>
    </row>
    <row r="108" spans="1:9" s="151" customFormat="1" x14ac:dyDescent="0.2">
      <c r="A108" s="166">
        <v>85</v>
      </c>
      <c r="B108" s="162" t="s">
        <v>284</v>
      </c>
      <c r="C108" s="159" t="s">
        <v>269</v>
      </c>
      <c r="D108" s="160" t="s">
        <v>85</v>
      </c>
      <c r="E108" s="161">
        <v>1</v>
      </c>
      <c r="F108" s="161"/>
      <c r="G108" s="167"/>
      <c r="H108" s="198"/>
      <c r="I108" s="194"/>
    </row>
    <row r="109" spans="1:9" s="151" customFormat="1" x14ac:dyDescent="0.2">
      <c r="A109" s="203"/>
      <c r="B109" s="206" t="s">
        <v>71</v>
      </c>
      <c r="C109" s="207" t="s">
        <v>280</v>
      </c>
      <c r="D109" s="203"/>
      <c r="E109" s="208"/>
      <c r="F109" s="210"/>
      <c r="G109" s="189"/>
      <c r="H109" s="198"/>
      <c r="I109" s="194"/>
    </row>
    <row r="110" spans="1:9" s="151" customFormat="1" x14ac:dyDescent="0.2">
      <c r="A110" s="209" t="s">
        <v>69</v>
      </c>
      <c r="B110" s="201" t="s">
        <v>81</v>
      </c>
      <c r="C110" s="202" t="s">
        <v>82</v>
      </c>
      <c r="D110" s="213"/>
      <c r="E110" s="211"/>
      <c r="F110" s="211"/>
      <c r="G110" s="212"/>
      <c r="H110" s="198"/>
      <c r="I110" s="194"/>
    </row>
    <row r="111" spans="1:9" s="151" customFormat="1" x14ac:dyDescent="0.2">
      <c r="A111" s="166">
        <v>86</v>
      </c>
      <c r="B111" s="162" t="s">
        <v>295</v>
      </c>
      <c r="C111" s="159" t="s">
        <v>340</v>
      </c>
      <c r="D111" s="160" t="s">
        <v>70</v>
      </c>
      <c r="E111" s="161">
        <v>4</v>
      </c>
      <c r="F111" s="161"/>
      <c r="G111" s="167"/>
      <c r="H111" s="198"/>
      <c r="I111" s="194"/>
    </row>
    <row r="112" spans="1:9" s="151" customFormat="1" x14ac:dyDescent="0.2">
      <c r="A112" s="166">
        <v>87</v>
      </c>
      <c r="B112" s="162" t="s">
        <v>302</v>
      </c>
      <c r="C112" s="159" t="s">
        <v>341</v>
      </c>
      <c r="D112" s="160" t="s">
        <v>70</v>
      </c>
      <c r="E112" s="161">
        <v>2</v>
      </c>
      <c r="F112" s="161"/>
      <c r="G112" s="167"/>
      <c r="H112" s="198"/>
      <c r="I112" s="194"/>
    </row>
    <row r="113" spans="1:9" s="151" customFormat="1" x14ac:dyDescent="0.2">
      <c r="A113" s="166">
        <v>88</v>
      </c>
      <c r="B113" s="162" t="s">
        <v>299</v>
      </c>
      <c r="C113" s="159" t="s">
        <v>298</v>
      </c>
      <c r="D113" s="160" t="s">
        <v>70</v>
      </c>
      <c r="E113" s="161">
        <v>16</v>
      </c>
      <c r="F113" s="161"/>
      <c r="G113" s="167"/>
      <c r="H113" s="198"/>
      <c r="I113" s="194"/>
    </row>
    <row r="114" spans="1:9" s="151" customFormat="1" x14ac:dyDescent="0.2">
      <c r="A114" s="166">
        <v>89</v>
      </c>
      <c r="B114" s="162" t="s">
        <v>301</v>
      </c>
      <c r="C114" s="159" t="s">
        <v>300</v>
      </c>
      <c r="D114" s="160" t="s">
        <v>70</v>
      </c>
      <c r="E114" s="161">
        <v>1</v>
      </c>
      <c r="F114" s="161"/>
      <c r="G114" s="167"/>
      <c r="H114" s="198"/>
      <c r="I114" s="194"/>
    </row>
    <row r="115" spans="1:9" s="151" customFormat="1" ht="22.5" x14ac:dyDescent="0.2">
      <c r="A115" s="166">
        <v>90</v>
      </c>
      <c r="B115" s="162" t="s">
        <v>344</v>
      </c>
      <c r="C115" s="159" t="s">
        <v>346</v>
      </c>
      <c r="D115" s="160" t="s">
        <v>345</v>
      </c>
      <c r="E115" s="161">
        <v>1</v>
      </c>
      <c r="F115" s="161"/>
      <c r="G115" s="167"/>
      <c r="H115" s="198"/>
      <c r="I115" s="194"/>
    </row>
    <row r="116" spans="1:9" s="151" customFormat="1" x14ac:dyDescent="0.2">
      <c r="A116" s="166">
        <v>91</v>
      </c>
      <c r="B116" s="162" t="s">
        <v>193</v>
      </c>
      <c r="C116" s="159" t="s">
        <v>348</v>
      </c>
      <c r="D116" s="160" t="s">
        <v>76</v>
      </c>
      <c r="E116" s="161">
        <v>250</v>
      </c>
      <c r="F116" s="161"/>
      <c r="G116" s="167"/>
      <c r="H116" s="198"/>
      <c r="I116" s="194"/>
    </row>
    <row r="117" spans="1:9" s="151" customFormat="1" ht="25.5" customHeight="1" x14ac:dyDescent="0.2">
      <c r="A117" s="166">
        <v>92</v>
      </c>
      <c r="B117" s="162" t="s">
        <v>193</v>
      </c>
      <c r="C117" s="159" t="s">
        <v>109</v>
      </c>
      <c r="D117" s="160" t="s">
        <v>76</v>
      </c>
      <c r="E117" s="161">
        <v>350</v>
      </c>
      <c r="F117" s="161"/>
      <c r="G117" s="167"/>
      <c r="H117" s="198"/>
      <c r="I117" s="194"/>
    </row>
    <row r="118" spans="1:9" s="151" customFormat="1" x14ac:dyDescent="0.2">
      <c r="A118" s="166">
        <v>93</v>
      </c>
      <c r="B118" s="162" t="s">
        <v>194</v>
      </c>
      <c r="C118" s="159" t="s">
        <v>110</v>
      </c>
      <c r="D118" s="160" t="s">
        <v>76</v>
      </c>
      <c r="E118" s="161">
        <v>1900</v>
      </c>
      <c r="F118" s="161"/>
      <c r="G118" s="167"/>
      <c r="H118" s="198"/>
      <c r="I118" s="194"/>
    </row>
    <row r="119" spans="1:9" s="151" customFormat="1" x14ac:dyDescent="0.2">
      <c r="A119" s="166">
        <v>94</v>
      </c>
      <c r="B119" s="162" t="s">
        <v>111</v>
      </c>
      <c r="C119" s="159" t="s">
        <v>84</v>
      </c>
      <c r="D119" s="160" t="s">
        <v>3</v>
      </c>
      <c r="E119" s="161">
        <v>37.5</v>
      </c>
      <c r="F119" s="161"/>
      <c r="G119" s="167"/>
      <c r="H119" s="198"/>
      <c r="I119" s="194"/>
    </row>
    <row r="120" spans="1:9" s="151" customFormat="1" x14ac:dyDescent="0.2">
      <c r="A120" s="203"/>
      <c r="B120" s="206" t="s">
        <v>71</v>
      </c>
      <c r="C120" s="207" t="s">
        <v>83</v>
      </c>
      <c r="D120" s="203"/>
      <c r="E120" s="208"/>
      <c r="F120" s="210"/>
      <c r="G120" s="189"/>
      <c r="H120" s="198"/>
      <c r="I120" s="194"/>
    </row>
    <row r="121" spans="1:9" s="151" customFormat="1" x14ac:dyDescent="0.2">
      <c r="A121" s="209" t="s">
        <v>69</v>
      </c>
      <c r="B121" s="201" t="s">
        <v>324</v>
      </c>
      <c r="C121" s="207" t="s">
        <v>325</v>
      </c>
      <c r="D121" s="203"/>
      <c r="E121" s="208"/>
      <c r="F121" s="210"/>
      <c r="G121" s="189"/>
      <c r="H121" s="198"/>
      <c r="I121" s="194"/>
    </row>
    <row r="122" spans="1:9" s="151" customFormat="1" x14ac:dyDescent="0.2">
      <c r="A122" s="166">
        <v>95</v>
      </c>
      <c r="B122" s="162" t="s">
        <v>323</v>
      </c>
      <c r="C122" s="159" t="s">
        <v>310</v>
      </c>
      <c r="D122" s="160" t="s">
        <v>75</v>
      </c>
      <c r="E122" s="161">
        <v>8</v>
      </c>
      <c r="F122" s="161"/>
      <c r="G122" s="167"/>
      <c r="H122" s="198"/>
      <c r="I122" s="194"/>
    </row>
    <row r="123" spans="1:9" s="151" customFormat="1" x14ac:dyDescent="0.2">
      <c r="A123" s="166">
        <v>96</v>
      </c>
      <c r="B123" s="162" t="s">
        <v>327</v>
      </c>
      <c r="C123" s="159" t="s">
        <v>326</v>
      </c>
      <c r="D123" s="160" t="s">
        <v>75</v>
      </c>
      <c r="E123" s="161">
        <v>8</v>
      </c>
      <c r="F123" s="161"/>
      <c r="G123" s="167"/>
      <c r="H123" s="198"/>
      <c r="I123" s="194"/>
    </row>
    <row r="124" spans="1:9" s="151" customFormat="1" x14ac:dyDescent="0.2">
      <c r="A124" s="166">
        <v>97</v>
      </c>
      <c r="B124" s="162" t="s">
        <v>328</v>
      </c>
      <c r="C124" s="159" t="s">
        <v>329</v>
      </c>
      <c r="D124" s="160" t="s">
        <v>75</v>
      </c>
      <c r="E124" s="161">
        <v>8</v>
      </c>
      <c r="F124" s="161"/>
      <c r="G124" s="167"/>
      <c r="H124" s="198"/>
      <c r="I124" s="194"/>
    </row>
    <row r="125" spans="1:9" s="151" customFormat="1" x14ac:dyDescent="0.2">
      <c r="A125" s="166">
        <v>98</v>
      </c>
      <c r="B125" s="162" t="s">
        <v>330</v>
      </c>
      <c r="C125" s="159" t="s">
        <v>308</v>
      </c>
      <c r="D125" s="161" t="s">
        <v>75</v>
      </c>
      <c r="E125" s="161">
        <v>56</v>
      </c>
      <c r="F125" s="161"/>
      <c r="G125" s="167"/>
      <c r="H125" s="198"/>
      <c r="I125" s="194"/>
    </row>
    <row r="126" spans="1:9" s="151" customFormat="1" x14ac:dyDescent="0.2">
      <c r="A126" s="166">
        <v>99</v>
      </c>
      <c r="B126" s="162" t="s">
        <v>297</v>
      </c>
      <c r="C126" s="159" t="s">
        <v>306</v>
      </c>
      <c r="D126" s="161" t="s">
        <v>70</v>
      </c>
      <c r="E126" s="161">
        <v>1</v>
      </c>
      <c r="F126" s="161"/>
      <c r="G126" s="167"/>
      <c r="H126" s="198"/>
      <c r="I126" s="194"/>
    </row>
    <row r="127" spans="1:9" s="151" customFormat="1" x14ac:dyDescent="0.2">
      <c r="A127" s="166">
        <v>100</v>
      </c>
      <c r="B127" s="162" t="s">
        <v>333</v>
      </c>
      <c r="C127" s="159" t="s">
        <v>334</v>
      </c>
      <c r="D127" s="161" t="s">
        <v>70</v>
      </c>
      <c r="E127" s="161">
        <v>1</v>
      </c>
      <c r="F127" s="161"/>
      <c r="G127" s="167"/>
      <c r="H127" s="198"/>
      <c r="I127" s="194"/>
    </row>
    <row r="128" spans="1:9" s="151" customFormat="1" x14ac:dyDescent="0.2">
      <c r="A128" s="166">
        <v>101</v>
      </c>
      <c r="B128" s="162" t="s">
        <v>296</v>
      </c>
      <c r="C128" s="159" t="s">
        <v>347</v>
      </c>
      <c r="D128" s="160" t="s">
        <v>3</v>
      </c>
      <c r="E128" s="161">
        <v>250</v>
      </c>
      <c r="F128" s="161"/>
      <c r="G128" s="167"/>
      <c r="H128" s="198"/>
      <c r="I128" s="194"/>
    </row>
    <row r="129" spans="1:9" s="151" customFormat="1" x14ac:dyDescent="0.2">
      <c r="A129" s="203"/>
      <c r="B129" s="206" t="s">
        <v>71</v>
      </c>
      <c r="C129" s="207" t="s">
        <v>338</v>
      </c>
      <c r="D129" s="161"/>
      <c r="E129" s="161"/>
      <c r="F129" s="210"/>
      <c r="G129" s="189"/>
      <c r="H129" s="198"/>
      <c r="I129" s="194"/>
    </row>
    <row r="130" spans="1:9" s="151" customFormat="1" x14ac:dyDescent="0.2">
      <c r="A130" s="209" t="s">
        <v>69</v>
      </c>
      <c r="B130" s="201" t="s">
        <v>112</v>
      </c>
      <c r="C130" s="202" t="s">
        <v>113</v>
      </c>
      <c r="D130" s="161"/>
      <c r="E130" s="161"/>
      <c r="F130" s="211"/>
      <c r="G130" s="212"/>
      <c r="H130" s="198"/>
      <c r="I130" s="194"/>
    </row>
    <row r="131" spans="1:9" s="151" customFormat="1" x14ac:dyDescent="0.2">
      <c r="A131" s="166">
        <v>102</v>
      </c>
      <c r="B131" s="162" t="s">
        <v>183</v>
      </c>
      <c r="C131" s="159" t="s">
        <v>114</v>
      </c>
      <c r="D131" s="161" t="s">
        <v>75</v>
      </c>
      <c r="E131" s="161">
        <v>10</v>
      </c>
      <c r="F131" s="161"/>
      <c r="G131" s="167"/>
      <c r="H131" s="198"/>
      <c r="I131" s="194"/>
    </row>
    <row r="132" spans="1:9" s="151" customFormat="1" x14ac:dyDescent="0.2">
      <c r="A132" s="166">
        <v>103</v>
      </c>
      <c r="B132" s="162" t="s">
        <v>184</v>
      </c>
      <c r="C132" s="159" t="s">
        <v>164</v>
      </c>
      <c r="D132" s="161" t="s">
        <v>80</v>
      </c>
      <c r="E132" s="161">
        <v>4</v>
      </c>
      <c r="F132" s="161"/>
      <c r="G132" s="167"/>
      <c r="H132" s="198"/>
      <c r="I132" s="194"/>
    </row>
    <row r="133" spans="1:9" s="151" customFormat="1" x14ac:dyDescent="0.2">
      <c r="A133" s="166">
        <v>104</v>
      </c>
      <c r="B133" s="162" t="s">
        <v>185</v>
      </c>
      <c r="C133" s="159" t="s">
        <v>115</v>
      </c>
      <c r="D133" s="161" t="s">
        <v>80</v>
      </c>
      <c r="E133" s="161">
        <v>14</v>
      </c>
      <c r="F133" s="161"/>
      <c r="G133" s="167"/>
      <c r="H133" s="198"/>
      <c r="I133" s="194"/>
    </row>
    <row r="134" spans="1:9" s="151" customFormat="1" x14ac:dyDescent="0.2">
      <c r="A134" s="166"/>
      <c r="B134" s="206" t="s">
        <v>71</v>
      </c>
      <c r="C134" s="207" t="s">
        <v>116</v>
      </c>
      <c r="D134" s="203"/>
      <c r="E134" s="208"/>
      <c r="F134" s="210"/>
      <c r="G134" s="189"/>
      <c r="H134" s="198"/>
      <c r="I134" s="194"/>
    </row>
    <row r="135" spans="1:9" s="151" customFormat="1" x14ac:dyDescent="0.2">
      <c r="A135" s="209" t="s">
        <v>69</v>
      </c>
      <c r="B135" s="201" t="s">
        <v>335</v>
      </c>
      <c r="C135" s="202" t="s">
        <v>336</v>
      </c>
      <c r="D135" s="203"/>
      <c r="E135" s="208"/>
      <c r="F135" s="210"/>
      <c r="G135" s="189"/>
      <c r="H135" s="198"/>
      <c r="I135" s="194"/>
    </row>
    <row r="136" spans="1:9" s="151" customFormat="1" x14ac:dyDescent="0.2">
      <c r="A136" s="166">
        <v>105</v>
      </c>
      <c r="B136" s="162" t="s">
        <v>332</v>
      </c>
      <c r="C136" s="159" t="s">
        <v>331</v>
      </c>
      <c r="D136" s="161" t="s">
        <v>75</v>
      </c>
      <c r="E136" s="161">
        <v>56</v>
      </c>
      <c r="F136" s="161"/>
      <c r="G136" s="167"/>
      <c r="H136" s="198"/>
      <c r="I136" s="194"/>
    </row>
    <row r="137" spans="1:9" s="151" customFormat="1" x14ac:dyDescent="0.2">
      <c r="A137" s="166"/>
      <c r="B137" s="206" t="s">
        <v>71</v>
      </c>
      <c r="C137" s="207" t="s">
        <v>337</v>
      </c>
      <c r="D137" s="203"/>
      <c r="E137" s="208"/>
      <c r="F137" s="210"/>
      <c r="G137" s="189"/>
      <c r="H137" s="198"/>
      <c r="I137" s="194"/>
    </row>
    <row r="138" spans="1:9" s="151" customFormat="1" x14ac:dyDescent="0.2">
      <c r="A138" s="166"/>
      <c r="B138" s="201" t="s">
        <v>86</v>
      </c>
      <c r="C138" s="202" t="s">
        <v>135</v>
      </c>
      <c r="D138" s="203"/>
      <c r="E138" s="204"/>
      <c r="F138" s="204"/>
      <c r="G138" s="205"/>
      <c r="H138" s="198"/>
      <c r="I138" s="194"/>
    </row>
    <row r="139" spans="1:9" s="151" customFormat="1" ht="22.5" x14ac:dyDescent="0.2">
      <c r="A139" s="166">
        <v>106</v>
      </c>
      <c r="B139" s="162" t="s">
        <v>171</v>
      </c>
      <c r="C139" s="159" t="s">
        <v>339</v>
      </c>
      <c r="D139" s="160" t="s">
        <v>85</v>
      </c>
      <c r="E139" s="161">
        <v>1</v>
      </c>
      <c r="F139" s="161"/>
      <c r="G139" s="167"/>
      <c r="H139" s="198"/>
      <c r="I139" s="194"/>
    </row>
    <row r="140" spans="1:9" s="151" customFormat="1" ht="22.5" x14ac:dyDescent="0.2">
      <c r="A140" s="166">
        <v>107</v>
      </c>
      <c r="B140" s="162" t="s">
        <v>198</v>
      </c>
      <c r="C140" s="159" t="s">
        <v>264</v>
      </c>
      <c r="D140" s="160" t="s">
        <v>85</v>
      </c>
      <c r="E140" s="161">
        <v>1</v>
      </c>
      <c r="F140" s="161"/>
      <c r="G140" s="167"/>
      <c r="H140" s="198"/>
      <c r="I140" s="194"/>
    </row>
    <row r="141" spans="1:9" s="151" customFormat="1" x14ac:dyDescent="0.2">
      <c r="A141" s="166">
        <v>108</v>
      </c>
      <c r="B141" s="162" t="s">
        <v>379</v>
      </c>
      <c r="C141" s="159" t="s">
        <v>265</v>
      </c>
      <c r="D141" s="160" t="s">
        <v>85</v>
      </c>
      <c r="E141" s="161">
        <v>1</v>
      </c>
      <c r="F141" s="161"/>
      <c r="G141" s="167"/>
      <c r="H141" s="198"/>
      <c r="I141" s="194"/>
    </row>
    <row r="142" spans="1:9" s="151" customFormat="1" x14ac:dyDescent="0.2">
      <c r="A142" s="166">
        <v>109</v>
      </c>
      <c r="B142" s="162" t="s">
        <v>314</v>
      </c>
      <c r="C142" s="159" t="s">
        <v>294</v>
      </c>
      <c r="D142" s="160" t="s">
        <v>85</v>
      </c>
      <c r="E142" s="161">
        <v>1</v>
      </c>
      <c r="F142" s="161"/>
      <c r="G142" s="167"/>
      <c r="H142" s="198"/>
      <c r="I142" s="194"/>
    </row>
    <row r="143" spans="1:9" s="151" customFormat="1" x14ac:dyDescent="0.2">
      <c r="A143" s="166">
        <v>110</v>
      </c>
      <c r="B143" s="162" t="s">
        <v>311</v>
      </c>
      <c r="C143" s="159" t="s">
        <v>267</v>
      </c>
      <c r="D143" s="160" t="s">
        <v>70</v>
      </c>
      <c r="E143" s="161">
        <v>1</v>
      </c>
      <c r="F143" s="161"/>
      <c r="G143" s="167"/>
      <c r="H143" s="198"/>
      <c r="I143" s="194"/>
    </row>
    <row r="144" spans="1:9" s="151" customFormat="1" x14ac:dyDescent="0.2">
      <c r="A144" s="166">
        <v>111</v>
      </c>
      <c r="B144" s="162" t="s">
        <v>313</v>
      </c>
      <c r="C144" s="159" t="s">
        <v>292</v>
      </c>
      <c r="D144" s="160" t="s">
        <v>70</v>
      </c>
      <c r="E144" s="161">
        <v>1</v>
      </c>
      <c r="F144" s="161"/>
      <c r="G144" s="167"/>
      <c r="H144" s="198"/>
      <c r="I144" s="194"/>
    </row>
    <row r="145" spans="1:9" s="151" customFormat="1" x14ac:dyDescent="0.2">
      <c r="A145" s="166">
        <v>112</v>
      </c>
      <c r="B145" s="162" t="s">
        <v>312</v>
      </c>
      <c r="C145" s="159" t="s">
        <v>386</v>
      </c>
      <c r="D145" s="160" t="s">
        <v>70</v>
      </c>
      <c r="E145" s="161">
        <v>5</v>
      </c>
      <c r="F145" s="161"/>
      <c r="G145" s="167"/>
      <c r="H145" s="198"/>
      <c r="I145" s="194"/>
    </row>
    <row r="146" spans="1:9" s="151" customFormat="1" x14ac:dyDescent="0.2">
      <c r="A146" s="166">
        <v>113</v>
      </c>
      <c r="B146" s="162" t="s">
        <v>174</v>
      </c>
      <c r="C146" s="159" t="s">
        <v>254</v>
      </c>
      <c r="D146" s="160" t="s">
        <v>255</v>
      </c>
      <c r="E146" s="161">
        <v>3</v>
      </c>
      <c r="F146" s="161"/>
      <c r="G146" s="167"/>
      <c r="H146" s="198"/>
      <c r="I146" s="194"/>
    </row>
    <row r="147" spans="1:9" s="151" customFormat="1" x14ac:dyDescent="0.2">
      <c r="A147" s="166">
        <v>114</v>
      </c>
      <c r="B147" s="162" t="s">
        <v>173</v>
      </c>
      <c r="C147" s="159" t="s">
        <v>126</v>
      </c>
      <c r="D147" s="160" t="s">
        <v>85</v>
      </c>
      <c r="E147" s="161">
        <v>1</v>
      </c>
      <c r="F147" s="161"/>
      <c r="G147" s="167"/>
      <c r="H147" s="198"/>
      <c r="I147" s="194"/>
    </row>
    <row r="148" spans="1:9" s="151" customFormat="1" x14ac:dyDescent="0.2">
      <c r="A148" s="166">
        <v>115</v>
      </c>
      <c r="B148" s="162" t="s">
        <v>172</v>
      </c>
      <c r="C148" s="159" t="s">
        <v>117</v>
      </c>
      <c r="D148" s="160" t="s">
        <v>85</v>
      </c>
      <c r="E148" s="161">
        <v>1</v>
      </c>
      <c r="F148" s="161"/>
      <c r="G148" s="167"/>
      <c r="H148" s="198"/>
      <c r="I148" s="194"/>
    </row>
    <row r="149" spans="1:9" s="151" customFormat="1" x14ac:dyDescent="0.2">
      <c r="A149" s="166">
        <v>116</v>
      </c>
      <c r="B149" s="162" t="s">
        <v>175</v>
      </c>
      <c r="C149" s="159" t="s">
        <v>118</v>
      </c>
      <c r="D149" s="160" t="s">
        <v>92</v>
      </c>
      <c r="E149" s="161">
        <v>12</v>
      </c>
      <c r="F149" s="161"/>
      <c r="G149" s="167"/>
      <c r="H149" s="198"/>
      <c r="I149" s="194"/>
    </row>
    <row r="150" spans="1:9" s="151" customFormat="1" x14ac:dyDescent="0.2">
      <c r="A150" s="166">
        <v>117</v>
      </c>
      <c r="B150" s="162" t="s">
        <v>176</v>
      </c>
      <c r="C150" s="159" t="s">
        <v>149</v>
      </c>
      <c r="D150" s="160" t="s">
        <v>92</v>
      </c>
      <c r="E150" s="161">
        <v>12</v>
      </c>
      <c r="F150" s="161"/>
      <c r="G150" s="167"/>
      <c r="H150" s="198"/>
      <c r="I150" s="194"/>
    </row>
    <row r="151" spans="1:9" s="151" customFormat="1" x14ac:dyDescent="0.2">
      <c r="A151" s="166">
        <v>118</v>
      </c>
      <c r="B151" s="162" t="s">
        <v>181</v>
      </c>
      <c r="C151" s="159" t="s">
        <v>137</v>
      </c>
      <c r="D151" s="160" t="s">
        <v>92</v>
      </c>
      <c r="E151" s="161">
        <v>24</v>
      </c>
      <c r="F151" s="161"/>
      <c r="G151" s="167"/>
      <c r="H151" s="198"/>
      <c r="I151" s="194"/>
    </row>
    <row r="152" spans="1:9" s="151" customFormat="1" x14ac:dyDescent="0.2">
      <c r="A152" s="166">
        <v>119</v>
      </c>
      <c r="B152" s="162" t="s">
        <v>180</v>
      </c>
      <c r="C152" s="159" t="s">
        <v>138</v>
      </c>
      <c r="D152" s="160" t="s">
        <v>70</v>
      </c>
      <c r="E152" s="161">
        <v>1</v>
      </c>
      <c r="F152" s="161"/>
      <c r="G152" s="167"/>
      <c r="H152" s="198"/>
      <c r="I152" s="194"/>
    </row>
    <row r="153" spans="1:9" s="151" customFormat="1" x14ac:dyDescent="0.2">
      <c r="A153" s="166">
        <v>120</v>
      </c>
      <c r="B153" s="162" t="s">
        <v>182</v>
      </c>
      <c r="C153" s="159" t="s">
        <v>192</v>
      </c>
      <c r="D153" s="160" t="s">
        <v>92</v>
      </c>
      <c r="E153" s="161">
        <v>12</v>
      </c>
      <c r="F153" s="161"/>
      <c r="G153" s="167"/>
      <c r="H153" s="198"/>
      <c r="I153" s="194"/>
    </row>
    <row r="154" spans="1:9" s="151" customFormat="1" ht="90" x14ac:dyDescent="0.2">
      <c r="A154" s="166">
        <v>121</v>
      </c>
      <c r="B154" s="162" t="s">
        <v>178</v>
      </c>
      <c r="C154" s="159" t="s">
        <v>320</v>
      </c>
      <c r="D154" s="160" t="s">
        <v>3</v>
      </c>
      <c r="E154" s="161">
        <v>0.5</v>
      </c>
      <c r="F154" s="161"/>
      <c r="G154" s="167"/>
      <c r="H154" s="198"/>
      <c r="I154" s="194"/>
    </row>
    <row r="155" spans="1:9" s="151" customFormat="1" ht="22.5" x14ac:dyDescent="0.2">
      <c r="A155" s="166">
        <v>122</v>
      </c>
      <c r="B155" s="162" t="s">
        <v>177</v>
      </c>
      <c r="C155" s="159" t="s">
        <v>119</v>
      </c>
      <c r="D155" s="160" t="s">
        <v>92</v>
      </c>
      <c r="E155" s="161">
        <v>24</v>
      </c>
      <c r="F155" s="161"/>
      <c r="G155" s="167"/>
      <c r="H155" s="198"/>
      <c r="I155" s="194"/>
    </row>
    <row r="156" spans="1:9" s="151" customFormat="1" x14ac:dyDescent="0.2">
      <c r="A156" s="166">
        <v>123</v>
      </c>
      <c r="B156" s="162" t="s">
        <v>179</v>
      </c>
      <c r="C156" s="159" t="s">
        <v>127</v>
      </c>
      <c r="D156" s="160" t="s">
        <v>92</v>
      </c>
      <c r="E156" s="161">
        <v>72</v>
      </c>
      <c r="F156" s="161"/>
      <c r="G156" s="167"/>
      <c r="H156" s="198"/>
      <c r="I156" s="194"/>
    </row>
    <row r="157" spans="1:9" s="151" customFormat="1" x14ac:dyDescent="0.2">
      <c r="A157" s="203"/>
      <c r="B157" s="206" t="s">
        <v>71</v>
      </c>
      <c r="C157" s="207" t="s">
        <v>120</v>
      </c>
      <c r="D157" s="203"/>
      <c r="E157" s="208"/>
      <c r="F157" s="208"/>
      <c r="G157" s="189"/>
      <c r="H157" s="198"/>
      <c r="I157" s="194"/>
    </row>
    <row r="158" spans="1:9" s="151" customFormat="1" x14ac:dyDescent="0.2">
      <c r="A158" s="239"/>
      <c r="B158" s="240"/>
      <c r="C158" s="241"/>
      <c r="D158" s="239"/>
      <c r="E158" s="242"/>
      <c r="F158" s="242"/>
      <c r="G158" s="243"/>
      <c r="H158" s="244"/>
      <c r="I158" s="245"/>
    </row>
    <row r="159" spans="1:9" s="151" customFormat="1" ht="45" x14ac:dyDescent="0.2">
      <c r="A159" s="156"/>
      <c r="B159" s="156"/>
      <c r="C159" s="147" t="s">
        <v>148</v>
      </c>
      <c r="D159" s="156"/>
      <c r="E159" s="156"/>
      <c r="F159" s="156"/>
      <c r="G159" s="156"/>
      <c r="H159" s="196"/>
      <c r="I159" s="192"/>
    </row>
    <row r="160" spans="1:9" s="151" customFormat="1" ht="22.5" x14ac:dyDescent="0.2">
      <c r="A160" s="156"/>
      <c r="B160" s="156"/>
      <c r="C160" s="147" t="s">
        <v>368</v>
      </c>
      <c r="D160" s="156"/>
      <c r="E160" s="156"/>
      <c r="F160" s="156"/>
      <c r="G160" s="156"/>
      <c r="H160" s="196"/>
      <c r="I160" s="192"/>
    </row>
    <row r="161" spans="1:9" s="151" customFormat="1" ht="101.25" x14ac:dyDescent="0.2">
      <c r="A161" s="156"/>
      <c r="B161" s="156"/>
      <c r="C161" s="147" t="s">
        <v>380</v>
      </c>
      <c r="D161" s="156"/>
      <c r="E161" s="156"/>
      <c r="F161" s="156"/>
      <c r="G161" s="156"/>
      <c r="H161" s="196"/>
      <c r="I161" s="192"/>
    </row>
    <row r="162" spans="1:9" s="151" customFormat="1" ht="22.5" x14ac:dyDescent="0.2">
      <c r="A162" s="156"/>
      <c r="B162" s="156"/>
      <c r="C162" s="171" t="s">
        <v>142</v>
      </c>
      <c r="D162" s="156"/>
      <c r="E162" s="156"/>
      <c r="F162" s="156"/>
      <c r="G162" s="156"/>
      <c r="H162" s="196"/>
      <c r="I162" s="192"/>
    </row>
    <row r="163" spans="1:9" x14ac:dyDescent="0.2">
      <c r="G163" s="158">
        <f>G25+G4+G46+G74+G99+G120+G134+G157+G137+G129+G109+G55+G43</f>
        <v>0</v>
      </c>
      <c r="I163" s="218">
        <f>SUM(G8:G157)/2</f>
        <v>0</v>
      </c>
    </row>
  </sheetData>
  <mergeCells count="5">
    <mergeCell ref="A1:G1"/>
    <mergeCell ref="A3:B3"/>
    <mergeCell ref="A4:B4"/>
    <mergeCell ref="E4:G4"/>
    <mergeCell ref="H3:I4"/>
  </mergeCells>
  <printOptions horizontalCentered="1" gridLinesSet="0"/>
  <pageMargins left="0.39370078740157483" right="0.39370078740157483" top="0.39370078740157483" bottom="0.39370078740157483" header="0.11811023622047245" footer="0.11811023622047245"/>
  <pageSetup paperSize="9" scale="63" fitToHeight="0" orientation="portrait" r:id="rId1"/>
  <headerFooter alignWithMargins="0">
    <oddFooter>&amp;R&amp;"Arial,Obyčejné"Strana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11</vt:i4>
      </vt:variant>
    </vt:vector>
  </HeadingPairs>
  <TitlesOfParts>
    <vt:vector size="14" baseType="lpstr">
      <vt:lpstr>KL</vt:lpstr>
      <vt:lpstr> Rek</vt:lpstr>
      <vt:lpstr>CHL</vt:lpstr>
      <vt:lpstr>MONT.713</vt:lpstr>
      <vt:lpstr>MONT.731</vt:lpstr>
      <vt:lpstr>mont.732</vt:lpstr>
      <vt:lpstr>mont.733</vt:lpstr>
      <vt:lpstr>mont.734</vt:lpstr>
      <vt:lpstr>mont.767</vt:lpstr>
      <vt:lpstr>' Rek'!Názvy_tisku</vt:lpstr>
      <vt:lpstr>CHL!Názvy_tisku</vt:lpstr>
      <vt:lpstr>' Rek'!Oblast_tisku</vt:lpstr>
      <vt:lpstr>CHL!Oblast_tisku</vt:lpstr>
      <vt:lpstr>KL!Oblast_tisku</vt:lpstr>
    </vt:vector>
  </TitlesOfParts>
  <Company>Ferebauer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Ferebauer</dc:creator>
  <cp:lastModifiedBy>Topferova Miroslava</cp:lastModifiedBy>
  <cp:lastPrinted>2016-05-25T12:35:19Z</cp:lastPrinted>
  <dcterms:created xsi:type="dcterms:W3CDTF">2014-01-27T07:40:27Z</dcterms:created>
  <dcterms:modified xsi:type="dcterms:W3CDTF">2016-07-12T13:49:42Z</dcterms:modified>
</cp:coreProperties>
</file>