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440" windowHeight="13020" tabRatio="933" activeTab="2"/>
  </bookViews>
  <sheets>
    <sheet name="KL" sheetId="29" r:id="rId1"/>
    <sheet name=" Rek" sheetId="30" r:id="rId2"/>
    <sheet name="CHL" sheetId="32" r:id="rId3"/>
  </sheets>
  <externalReferences>
    <externalReference r:id="rId4"/>
  </externalReferences>
  <definedNames>
    <definedName name="Dodavka">' Rek'!#REF!</definedName>
    <definedName name="HSV">' Rek'!#REF!</definedName>
    <definedName name="Mont">' Rek'!#REF!</definedName>
    <definedName name="MONT.713">' Rek'!$H$8</definedName>
    <definedName name="MONT.731">' Rek'!$H$9</definedName>
    <definedName name="mont.732">' Rek'!$H$10</definedName>
    <definedName name="mont.733">' Rek'!$H$12</definedName>
    <definedName name="mont.734">' Rek'!$H$13</definedName>
    <definedName name="mont.767">' Rek'!$H$15</definedName>
    <definedName name="_xlnm.Print_Titles" localSheetId="1">' Rek'!$1:$4</definedName>
    <definedName name="_xlnm.Print_Titles" localSheetId="2">CHL!$1:$6</definedName>
    <definedName name="_xlnm.Print_Area" localSheetId="1">' Rek'!$A$1:$I$28</definedName>
    <definedName name="_xlnm.Print_Area" localSheetId="2">CHL!$A$1:$I$202</definedName>
    <definedName name="_xlnm.Print_Area" localSheetId="0">KL!$A$1:$G$45</definedName>
    <definedName name="PSV">' Rek'!#REF!</definedName>
    <definedName name="solver_lin" localSheetId="2" hidden="1">0</definedName>
    <definedName name="solver_num" localSheetId="2" hidden="1">0</definedName>
    <definedName name="solver_opt" localSheetId="2" hidden="1">CHL!#REF!</definedName>
    <definedName name="solver_typ" localSheetId="2" hidden="1">1</definedName>
    <definedName name="solver_val" localSheetId="2" hidden="1">0</definedName>
  </definedNames>
  <calcPr calcId="152511"/>
</workbook>
</file>

<file path=xl/calcChain.xml><?xml version="1.0" encoding="utf-8"?>
<calcChain xmlns="http://schemas.openxmlformats.org/spreadsheetml/2006/main">
  <c r="F134" i="32" l="1"/>
  <c r="G57" i="32"/>
  <c r="F57" i="32"/>
  <c r="I12" i="30"/>
  <c r="G99" i="32"/>
  <c r="G98" i="32"/>
  <c r="G97" i="32"/>
  <c r="H12" i="30" s="1"/>
  <c r="F3" i="32"/>
  <c r="G81" i="32" l="1"/>
  <c r="G82" i="32"/>
  <c r="G83" i="32"/>
  <c r="G84" i="32"/>
  <c r="G85" i="32"/>
  <c r="G86" i="32"/>
  <c r="G87" i="32"/>
  <c r="G88" i="32"/>
  <c r="G89" i="32"/>
  <c r="G90" i="32"/>
  <c r="G91" i="32"/>
  <c r="G92" i="32"/>
  <c r="G93" i="32"/>
  <c r="G94" i="32"/>
  <c r="G95" i="32"/>
  <c r="G96" i="32"/>
  <c r="G103" i="32"/>
  <c r="G104" i="32"/>
  <c r="G105" i="32"/>
  <c r="G184" i="32"/>
  <c r="G183" i="32"/>
  <c r="G172" i="32" l="1"/>
  <c r="G171" i="32"/>
  <c r="G170" i="32"/>
  <c r="G124" i="32"/>
  <c r="G52" i="32"/>
  <c r="I9" i="30" s="1"/>
  <c r="G53" i="32"/>
  <c r="G20" i="32"/>
  <c r="G22" i="32"/>
  <c r="A9" i="32" l="1"/>
  <c r="A10" i="32" s="1"/>
  <c r="A11" i="32" s="1"/>
  <c r="A12" i="32" s="1"/>
  <c r="A13" i="32" s="1"/>
  <c r="A14" i="32" s="1"/>
  <c r="A15" i="32" s="1"/>
  <c r="A16" i="32" s="1"/>
  <c r="A17" i="32" s="1"/>
  <c r="A18" i="32" s="1"/>
  <c r="A19" i="32" s="1"/>
  <c r="A20" i="32" s="1"/>
  <c r="A21" i="32" s="1"/>
  <c r="A22"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6" i="32" s="1"/>
  <c r="A59" i="32" s="1"/>
  <c r="A60" i="32" s="1"/>
  <c r="A61" i="32" s="1"/>
  <c r="A62" i="32" s="1"/>
  <c r="A63" i="32" s="1"/>
  <c r="A64" i="32" s="1"/>
  <c r="A65" i="32" s="1"/>
  <c r="A66" i="32" s="1"/>
  <c r="A67" i="32" s="1"/>
  <c r="A68" i="32" s="1"/>
  <c r="A69" i="32" s="1"/>
  <c r="A70" i="32" s="1"/>
  <c r="A71" i="32" s="1"/>
  <c r="A72" i="32" s="1"/>
  <c r="A73" i="32" s="1"/>
  <c r="A76" i="32" s="1"/>
  <c r="A77" i="32" s="1"/>
  <c r="A78" i="32" s="1"/>
  <c r="A79" i="32" s="1"/>
  <c r="A80" i="32" s="1"/>
  <c r="A81" i="32" s="1"/>
  <c r="A82" i="32" s="1"/>
  <c r="A83" i="32" s="1"/>
  <c r="A84" i="32" s="1"/>
  <c r="A85" i="32" s="1"/>
  <c r="A86" i="32" s="1"/>
  <c r="A87" i="32" l="1"/>
  <c r="A88" i="32" s="1"/>
  <c r="A89" i="32" s="1"/>
  <c r="A90" i="32" s="1"/>
  <c r="A91" i="32" s="1"/>
  <c r="A92" i="32" s="1"/>
  <c r="A93" i="32" s="1"/>
  <c r="A94" i="32" s="1"/>
  <c r="A95" i="32" s="1"/>
  <c r="A96" i="32" s="1"/>
  <c r="A97" i="32" s="1"/>
  <c r="A98" i="32" s="1"/>
  <c r="A99" i="32" s="1"/>
  <c r="A103" i="32" s="1"/>
  <c r="A104" i="32" s="1"/>
  <c r="A105" i="32" s="1"/>
  <c r="A106" i="32" s="1"/>
  <c r="A107" i="32" s="1"/>
  <c r="A108" i="32" s="1"/>
  <c r="A109" i="32" s="1"/>
  <c r="A110" i="32" s="1"/>
  <c r="A111" i="32" s="1"/>
  <c r="A112" i="32" s="1"/>
  <c r="A113" i="32" s="1"/>
  <c r="A114" i="32" s="1"/>
  <c r="A116" i="32" s="1"/>
  <c r="A117" i="32" s="1"/>
  <c r="A118" i="32" s="1"/>
  <c r="A119" i="32" s="1"/>
  <c r="A120" i="32" s="1"/>
  <c r="A121" i="32" s="1"/>
  <c r="A122" i="32" s="1"/>
  <c r="A123" i="32" s="1"/>
  <c r="A124" i="32" s="1"/>
  <c r="A127" i="32" s="1"/>
  <c r="A128" i="32" s="1"/>
  <c r="A129" i="32" s="1"/>
  <c r="A130" i="32" s="1"/>
  <c r="A131" i="32" s="1"/>
  <c r="A132" i="32" s="1"/>
  <c r="A133" i="32" s="1"/>
  <c r="A136" i="32" s="1"/>
  <c r="A137" i="32" s="1"/>
  <c r="A138" i="32" s="1"/>
  <c r="A139" i="32" s="1"/>
  <c r="A140" i="32" s="1"/>
  <c r="A141" i="32" s="1"/>
  <c r="A142" i="32" s="1"/>
  <c r="A143" i="32" s="1"/>
  <c r="A144" i="32" s="1"/>
  <c r="A145" i="32" s="1"/>
  <c r="A146" i="32" s="1"/>
  <c r="A147" i="32" s="1"/>
  <c r="A150" i="32" s="1"/>
  <c r="A151" i="32" s="1"/>
  <c r="A152" i="32" s="1"/>
  <c r="A153" i="32" s="1"/>
  <c r="A154" i="32" s="1"/>
  <c r="A155" i="32" s="1"/>
  <c r="A156" i="32" s="1"/>
  <c r="A159" i="32" s="1"/>
  <c r="A160" i="32" s="1"/>
  <c r="A163" i="32" s="1"/>
  <c r="A164" i="32" s="1"/>
  <c r="A165" i="32" s="1"/>
  <c r="A168" i="32" s="1"/>
  <c r="A169" i="32" s="1"/>
  <c r="A170" i="32" s="1"/>
  <c r="G151" i="32"/>
  <c r="G47" i="32"/>
  <c r="G48" i="32"/>
  <c r="G49" i="32"/>
  <c r="G50" i="32"/>
  <c r="G63" i="32"/>
  <c r="G68" i="32"/>
  <c r="A171" i="32" l="1"/>
  <c r="A172" i="32" s="1"/>
  <c r="A173" i="32" s="1"/>
  <c r="A176" i="32" s="1"/>
  <c r="A177" i="32" s="1"/>
  <c r="A178" i="32" s="1"/>
  <c r="A179" i="32" s="1"/>
  <c r="A180" i="32" s="1"/>
  <c r="A181" i="32" s="1"/>
  <c r="A182" i="32" s="1"/>
  <c r="A183" i="32" s="1"/>
  <c r="A184" i="32" s="1"/>
  <c r="A185" i="32" s="1"/>
  <c r="A186" i="32" s="1"/>
  <c r="A187" i="32" s="1"/>
  <c r="A188" i="32" s="1"/>
  <c r="A189" i="32" s="1"/>
  <c r="A190" i="32" s="1"/>
  <c r="A191" i="32" s="1"/>
  <c r="A192" i="32" s="1"/>
  <c r="A193" i="32" s="1"/>
  <c r="A194" i="32" s="1"/>
  <c r="A195" i="32" s="1"/>
  <c r="A196" i="32" s="1"/>
  <c r="A197" i="32" s="1"/>
  <c r="G177" i="32"/>
  <c r="G178" i="32"/>
  <c r="G179" i="32"/>
  <c r="G180" i="32"/>
  <c r="G181" i="32"/>
  <c r="G182" i="32"/>
  <c r="G185" i="32"/>
  <c r="G186" i="32"/>
  <c r="G187" i="32"/>
  <c r="G188" i="32"/>
  <c r="G189" i="32"/>
  <c r="G190" i="32"/>
  <c r="G191" i="32"/>
  <c r="G192" i="32"/>
  <c r="G193" i="32"/>
  <c r="G194" i="32"/>
  <c r="G195" i="32"/>
  <c r="G196" i="32"/>
  <c r="G197" i="32"/>
  <c r="G176" i="32"/>
  <c r="G169" i="32"/>
  <c r="G173" i="32"/>
  <c r="G168" i="32"/>
  <c r="F174" i="32" s="1"/>
  <c r="G164" i="32"/>
  <c r="G165" i="32"/>
  <c r="G163" i="32"/>
  <c r="F166" i="32" s="1"/>
  <c r="G160" i="32"/>
  <c r="G159" i="32"/>
  <c r="F161" i="32" s="1"/>
  <c r="G152" i="32"/>
  <c r="G153" i="32"/>
  <c r="G154" i="32"/>
  <c r="G155" i="32"/>
  <c r="G156" i="32"/>
  <c r="G150" i="32"/>
  <c r="G137" i="32"/>
  <c r="G138" i="32"/>
  <c r="G139" i="32"/>
  <c r="G140" i="32"/>
  <c r="G141" i="32"/>
  <c r="G142" i="32"/>
  <c r="G143" i="32"/>
  <c r="G144" i="32"/>
  <c r="G145" i="32"/>
  <c r="G146" i="32"/>
  <c r="G147" i="32"/>
  <c r="G136" i="32"/>
  <c r="G128" i="32"/>
  <c r="G129" i="32"/>
  <c r="G130" i="32"/>
  <c r="G131" i="32"/>
  <c r="G132" i="32"/>
  <c r="G133" i="32"/>
  <c r="G127" i="32"/>
  <c r="G106" i="32"/>
  <c r="G107" i="32"/>
  <c r="G108" i="32"/>
  <c r="G109" i="32"/>
  <c r="G110" i="32"/>
  <c r="G111" i="32"/>
  <c r="G112" i="32"/>
  <c r="G113" i="32"/>
  <c r="G114" i="32"/>
  <c r="G115" i="32"/>
  <c r="G116" i="32"/>
  <c r="G117" i="32"/>
  <c r="G118" i="32"/>
  <c r="G119" i="32"/>
  <c r="G120" i="32"/>
  <c r="G121" i="32"/>
  <c r="G122" i="32"/>
  <c r="G77" i="32"/>
  <c r="G78" i="32"/>
  <c r="G79" i="32"/>
  <c r="G80" i="32"/>
  <c r="G76" i="32"/>
  <c r="G73" i="32"/>
  <c r="G72" i="32"/>
  <c r="H11" i="30" s="1"/>
  <c r="G60" i="32"/>
  <c r="G61" i="32"/>
  <c r="G62" i="32"/>
  <c r="G64" i="32"/>
  <c r="G65" i="32"/>
  <c r="G66" i="32"/>
  <c r="G67" i="32"/>
  <c r="G69" i="32"/>
  <c r="G70" i="32"/>
  <c r="G71" i="32"/>
  <c r="G59" i="32"/>
  <c r="G56" i="32"/>
  <c r="G26" i="32"/>
  <c r="G27" i="32"/>
  <c r="G28" i="32"/>
  <c r="G29" i="32"/>
  <c r="G30" i="32"/>
  <c r="G31" i="32"/>
  <c r="G32" i="32"/>
  <c r="G33" i="32"/>
  <c r="G34" i="32"/>
  <c r="G35" i="32"/>
  <c r="G36" i="32"/>
  <c r="G37" i="32"/>
  <c r="G38" i="32"/>
  <c r="G46" i="32"/>
  <c r="G25" i="32"/>
  <c r="G9" i="32"/>
  <c r="G10" i="32"/>
  <c r="G11" i="32"/>
  <c r="G12" i="32"/>
  <c r="G13" i="32"/>
  <c r="G14" i="32"/>
  <c r="G15" i="32"/>
  <c r="G16" i="32"/>
  <c r="G17" i="32"/>
  <c r="G18" i="32"/>
  <c r="G19" i="32"/>
  <c r="G8" i="32"/>
  <c r="E85" i="32"/>
  <c r="E66" i="32"/>
  <c r="F148" i="32" l="1"/>
  <c r="F23" i="32"/>
  <c r="F100" i="32"/>
  <c r="G100" i="32" s="1"/>
  <c r="F157" i="32"/>
  <c r="F125" i="32"/>
  <c r="F74" i="32"/>
  <c r="G198" i="32"/>
  <c r="G161" i="32"/>
  <c r="G134" i="32"/>
  <c r="G148" i="32"/>
  <c r="G166" i="32"/>
  <c r="G157" i="32"/>
  <c r="G174" i="32"/>
  <c r="G74" i="32"/>
  <c r="G45" i="32"/>
  <c r="G41" i="32"/>
  <c r="G40" i="32"/>
  <c r="F54" i="32" s="1"/>
  <c r="G42" i="32"/>
  <c r="G43" i="32"/>
  <c r="G44" i="32"/>
  <c r="G39" i="32"/>
  <c r="F17" i="30" l="1"/>
  <c r="E17" i="30"/>
  <c r="E16" i="30"/>
  <c r="F16" i="30"/>
  <c r="E15" i="30" l="1"/>
  <c r="E13" i="30"/>
  <c r="E12" i="30"/>
  <c r="F11" i="30"/>
  <c r="E11" i="30"/>
  <c r="E9" i="30"/>
  <c r="F8" i="30"/>
  <c r="E8" i="30"/>
  <c r="E19" i="30" l="1"/>
  <c r="B14" i="30" l="1"/>
  <c r="A14" i="30"/>
  <c r="F14" i="30" l="1"/>
  <c r="H1" i="30" l="1"/>
  <c r="F9" i="30" l="1"/>
  <c r="C2" i="30" l="1"/>
  <c r="C4" i="32" s="1"/>
  <c r="C1" i="30"/>
  <c r="C3" i="32" s="1"/>
  <c r="F12" i="30" l="1"/>
  <c r="F10" i="30" l="1"/>
  <c r="F20" i="30"/>
  <c r="F13" i="30" l="1"/>
  <c r="G123" i="32" s="1"/>
  <c r="F15" i="30"/>
  <c r="F18" i="30"/>
  <c r="E21" i="30"/>
  <c r="C15" i="29" s="1"/>
  <c r="I21" i="30"/>
  <c r="C21" i="29" s="1"/>
  <c r="G125" i="32" l="1"/>
  <c r="H13" i="30"/>
  <c r="C33" i="29"/>
  <c r="F33" i="29" s="1"/>
  <c r="C31" i="29"/>
  <c r="G7" i="29"/>
  <c r="G23" i="29" l="1"/>
  <c r="G21" i="30" l="1"/>
  <c r="F21" i="30" l="1"/>
  <c r="C16" i="29" l="1"/>
  <c r="G26" i="30"/>
  <c r="I26" i="30" s="1"/>
  <c r="G27" i="30"/>
  <c r="I27" i="30" s="1"/>
  <c r="H28" i="30" l="1"/>
  <c r="G21" i="32" l="1"/>
  <c r="G23" i="32" s="1"/>
  <c r="G51" i="32"/>
  <c r="H8" i="30" l="1"/>
  <c r="H9" i="30"/>
  <c r="G54" i="32"/>
  <c r="H21" i="30"/>
  <c r="C17" i="29" s="1"/>
  <c r="C19" i="29" s="1"/>
  <c r="C23" i="29" s="1"/>
  <c r="F30" i="29" s="1"/>
  <c r="F31" i="29" s="1"/>
  <c r="F34" i="29" s="1"/>
</calcChain>
</file>

<file path=xl/sharedStrings.xml><?xml version="1.0" encoding="utf-8"?>
<sst xmlns="http://schemas.openxmlformats.org/spreadsheetml/2006/main" count="696" uniqueCount="471">
  <si>
    <t xml:space="preserve"> </t>
  </si>
  <si>
    <t>Stavba :</t>
  </si>
  <si>
    <t>Základ pro DPH</t>
  </si>
  <si>
    <t>%</t>
  </si>
  <si>
    <t>HSV</t>
  </si>
  <si>
    <t>PSV</t>
  </si>
  <si>
    <t>Dodávka</t>
  </si>
  <si>
    <t>Montáž</t>
  </si>
  <si>
    <t>HZS</t>
  </si>
  <si>
    <t>POLOŽKOVÝ ROZPOČET</t>
  </si>
  <si>
    <t>Rozpočet</t>
  </si>
  <si>
    <t xml:space="preserve">JKSO </t>
  </si>
  <si>
    <t>Objekt</t>
  </si>
  <si>
    <t xml:space="preserve">SKP </t>
  </si>
  <si>
    <t>Měrná jednotka</t>
  </si>
  <si>
    <t>Počet jednotek</t>
  </si>
  <si>
    <t>Náklady na m.j.</t>
  </si>
  <si>
    <t>Projektant</t>
  </si>
  <si>
    <t>Typ rozpočtu</t>
  </si>
  <si>
    <t>Zpracovatel projektu</t>
  </si>
  <si>
    <t>Objednatel</t>
  </si>
  <si>
    <t>Dodavatel</t>
  </si>
  <si>
    <t xml:space="preserve">Zakázkové číslo </t>
  </si>
  <si>
    <t>Rozpočtoval</t>
  </si>
  <si>
    <t>Počet listů</t>
  </si>
  <si>
    <t>ROZPOČTOVÉ NÁKLADY</t>
  </si>
  <si>
    <t>Základní rozpočtové náklady</t>
  </si>
  <si>
    <t>Ostatní rozpočtové náklady</t>
  </si>
  <si>
    <t>HSV celkem</t>
  </si>
  <si>
    <t>Z</t>
  </si>
  <si>
    <t>PSV celkem</t>
  </si>
  <si>
    <t>R</t>
  </si>
  <si>
    <t>M práce celkem</t>
  </si>
  <si>
    <t>N</t>
  </si>
  <si>
    <t>M dodávky celkem</t>
  </si>
  <si>
    <t>ZRN celkem</t>
  </si>
  <si>
    <t>ZRN+HZS</t>
  </si>
  <si>
    <t>Ostatní náklady neuvedené</t>
  </si>
  <si>
    <t>ZRN+ost.náklady+HZS</t>
  </si>
  <si>
    <t>Ostatní náklady celkem</t>
  </si>
  <si>
    <t>Vypracoval</t>
  </si>
  <si>
    <t>Za zhotovitele</t>
  </si>
  <si>
    <t>Za objednatele</t>
  </si>
  <si>
    <t>Jméno :</t>
  </si>
  <si>
    <t>Datum :</t>
  </si>
  <si>
    <t>Podpis :</t>
  </si>
  <si>
    <t>Podpis:</t>
  </si>
  <si>
    <t xml:space="preserve">%  </t>
  </si>
  <si>
    <t>DPH</t>
  </si>
  <si>
    <t xml:space="preserve">% </t>
  </si>
  <si>
    <t>CENA ZA OBJEKT CELKEM</t>
  </si>
  <si>
    <t>Poznámka :</t>
  </si>
  <si>
    <t>Rozpočet :</t>
  </si>
  <si>
    <t>Objekt :</t>
  </si>
  <si>
    <t>REKAPITULACE  STAVEBNÍCH  DÍLŮ</t>
  </si>
  <si>
    <t>Stavební díl</t>
  </si>
  <si>
    <t>CELKEM  OBJEKT</t>
  </si>
  <si>
    <t>VEDLEJŠÍ ROZPOČTOVÉ  NÁKLADY</t>
  </si>
  <si>
    <t>Název VRN</t>
  </si>
  <si>
    <t>Kč</t>
  </si>
  <si>
    <t>Základna</t>
  </si>
  <si>
    <t>CELKEM VRN</t>
  </si>
  <si>
    <t xml:space="preserve">Položkový rozpočet </t>
  </si>
  <si>
    <t>P.č.</t>
  </si>
  <si>
    <t>Číslo položky</t>
  </si>
  <si>
    <t>Název položky</t>
  </si>
  <si>
    <t>MJ</t>
  </si>
  <si>
    <t>množství</t>
  </si>
  <si>
    <t>cena / MJ</t>
  </si>
  <si>
    <t>celkem (Kč)</t>
  </si>
  <si>
    <t>Díl:</t>
  </si>
  <si>
    <t>ks</t>
  </si>
  <si>
    <t>Celkem za</t>
  </si>
  <si>
    <t>Mimostaveništní doprava</t>
  </si>
  <si>
    <t>Zařízení staveniště</t>
  </si>
  <si>
    <t>kus</t>
  </si>
  <si>
    <t>m2</t>
  </si>
  <si>
    <t>kg</t>
  </si>
  <si>
    <t>713</t>
  </si>
  <si>
    <t>Izolace tepelné</t>
  </si>
  <si>
    <t>713 Izolace tepelné</t>
  </si>
  <si>
    <t>m</t>
  </si>
  <si>
    <t>767</t>
  </si>
  <si>
    <t>Konstrukce zámečnické</t>
  </si>
  <si>
    <t>767 Konstrukce zámečnické</t>
  </si>
  <si>
    <t xml:space="preserve">Přesun hmot pro zámečnické konstr., výšky do 12 m </t>
  </si>
  <si>
    <t>soubor</t>
  </si>
  <si>
    <t>900</t>
  </si>
  <si>
    <t>Ostatní položky</t>
  </si>
  <si>
    <t>bm</t>
  </si>
  <si>
    <t>998713201</t>
  </si>
  <si>
    <t xml:space="preserve">Přesun hmot pro izolace tepelné, výšky do 6 m </t>
  </si>
  <si>
    <t>911      T00</t>
  </si>
  <si>
    <t>hod</t>
  </si>
  <si>
    <t>731</t>
  </si>
  <si>
    <t>732</t>
  </si>
  <si>
    <t>Strojovny</t>
  </si>
  <si>
    <t>998732202</t>
  </si>
  <si>
    <t>732 Strojovny</t>
  </si>
  <si>
    <t>733</t>
  </si>
  <si>
    <t>Rozvod potrubí</t>
  </si>
  <si>
    <t>733 Rozvod potrubí</t>
  </si>
  <si>
    <t>734</t>
  </si>
  <si>
    <t>Armatury</t>
  </si>
  <si>
    <t xml:space="preserve">Teploměr dvoukovový, pevný stonek 100 mm </t>
  </si>
  <si>
    <t xml:space="preserve">Montáž tlakoměru deformačního 0-10 MPa </t>
  </si>
  <si>
    <t>Automatické odvzdušňovací ventil do DN15 vč.kohoutu kul.do DN15</t>
  </si>
  <si>
    <t>998734203</t>
  </si>
  <si>
    <t xml:space="preserve">Přesun hmot pro armatury, výšky do 24 m </t>
  </si>
  <si>
    <t>734 Armatury</t>
  </si>
  <si>
    <t>Montáž atypických konstrukcí hmotnosti do 10 kg Materiál, určený k uložení/zavěšení potrubních tras (mimo objímek, třmenů apod.) - nosné konzoly apod.</t>
  </si>
  <si>
    <t xml:space="preserve">Doplnkove kce. slozene z ocel.mat. </t>
  </si>
  <si>
    <t>998767202</t>
  </si>
  <si>
    <t>783</t>
  </si>
  <si>
    <t>Nátěry</t>
  </si>
  <si>
    <t xml:space="preserve">Nátěr syntetický OK "C" nebo "CC" 2x + 1x email </t>
  </si>
  <si>
    <t xml:space="preserve">Nátěr syntet. potrubí do DN 150 mm Z +2x +1x email </t>
  </si>
  <si>
    <t>783 Nátěry</t>
  </si>
  <si>
    <t>Vodivé pospojování</t>
  </si>
  <si>
    <t>Napuštění a odvzdušnění systému</t>
  </si>
  <si>
    <t>Zkouška těsnosti po jednotlivých úsecích včetně výstupních protokolů jednotlivých odzkoušených úseků - v návaznosti na harmonogram stavby</t>
  </si>
  <si>
    <t>900 Ostatní položky</t>
  </si>
  <si>
    <t>Parotěsná páska lepící tl. min. 3mm</t>
  </si>
  <si>
    <t>Potrubí hladké bezešvé nízkotlaké D 108 (DN 100) včetně tvarovek a přechodů</t>
  </si>
  <si>
    <t>Potrubí hladké bezešvé nízkotlaké D 133 (DN 125) včetně tvarovek a přechodů</t>
  </si>
  <si>
    <t>998733203</t>
  </si>
  <si>
    <t xml:space="preserve">Přesun hmot pro rozvody potrubí, výšky do 12 m </t>
  </si>
  <si>
    <t>zkouška provozní obsahující zkoušku dilatační a chladící  včetně výstupních protokolů</t>
  </si>
  <si>
    <t>FourClima s.r.o.</t>
  </si>
  <si>
    <t>Ing. Hájek</t>
  </si>
  <si>
    <t>Zdroj chladu</t>
  </si>
  <si>
    <t>731 Zdroj chladu</t>
  </si>
  <si>
    <t>ČÁST CHLAZENÍ</t>
  </si>
  <si>
    <t xml:space="preserve"> CHLAZENÍ </t>
  </si>
  <si>
    <t xml:space="preserve">Ostatní položky </t>
  </si>
  <si>
    <t>Zpětná klapka k odvzušňovacímu ventilu DN 3/8</t>
  </si>
  <si>
    <t>Měření hluku</t>
  </si>
  <si>
    <t>Dodavatelská dokumentace</t>
  </si>
  <si>
    <t>Vrty do D100</t>
  </si>
  <si>
    <t>upevňovací prvek pro potrubí chlazení - 57</t>
  </si>
  <si>
    <t>upevňovací prvek pro potrubí chlazení - 76</t>
  </si>
  <si>
    <t xml:space="preserve">Rozpočet: </t>
  </si>
  <si>
    <t>Dodavatel musí zpracovat realizační dokumentaci stavby - dodavatelskou dokumentaci stavby, a musí ji předložit stavebníkovi a autorskému dozoru před realizací ke kontrole.</t>
  </si>
  <si>
    <t>Součástí dodávky je kompletní uvedení do provozu a zaregulování zařízení a jeho armatur, nastavení provozních parametrů jako i všech rozvodných a regulačních zařízení, až do přejímky a garance.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Bez provedení kontroly není možno držet záruky za škody vzniklé vynecháním kontroly</t>
  </si>
  <si>
    <t>V cenách musí být zahrnuty náklady na odvoz, skládkovné, přesuny materiálu, protiprašná opatření, trvalý úklid všech prostor dotčených stavbou, opatření BOZP. Ceny v nabídce musí vycházet nejen z předloženého soupisu výkonů, ale i ze znalosti celého projektu. Prostudování kompletní dokumentace je nutnou podmínkou předložení nabídky. Předpokádá se kompletní uvedení do provozu a zaregulování zařízení a jeho armatur, nastavení provozních parametrů jako i všech rozvodných a regulačních zařízení, až do přejímky a garance. A to včetně sladění se skutečnými provozními vztahy jako je zaučení provozního personálu a předání zařízení uživateli.
Dodavatel musí zpracovat realizační dokumentaci stavby - dodavatelskou dokumentaci stavby, a musí ji předložit stavebníkovi a autorskému dozoru před realizací ke kontrole.</t>
  </si>
  <si>
    <t>tlakoměr smyčka kohout, + 2 x KK a potrubní zapojení pro měření tlakové diference na filtru</t>
  </si>
  <si>
    <t>Prostup s chráničkou pro DN 50 včetně požárního zatěsnění</t>
  </si>
  <si>
    <t>Prostup s chráničkou pro DN 65 včetně požárního zatěsnění</t>
  </si>
  <si>
    <t>Montážní systém pro upevnění rozvodů chladu</t>
  </si>
  <si>
    <t>V jednotlivých cenách musí být zahrnuty náklady na vlastní montáž, odvoz, skládkovné, veškeré přesuny materiálu, protiprašná opatření, trvalý úklid všech prostor dotčených stavbou, opatření BOZP a to zejména zabezpečení všech stavebních prostupů proti propadnutí. Cenová nabídka je včetně dodržování odpadového hospodářství.</t>
  </si>
  <si>
    <t>Ceny v nabídce musí vycházet nejen z předloženého soupisu výkonů, ale i ze znalosti celého prováděcího projektu. Prostudování kompletní dokumentace je nutnou podmínkou předložení nabídky. S ohledem na propojení objektu jedním potrubní systémem je dokumentace platná jako celek, ikdyž je členěna na dva pavilony.</t>
  </si>
  <si>
    <t>Čištění filtrů - 2x, včetně proplachu soustavy -2x</t>
  </si>
  <si>
    <t>Hzs - zednické výpomoci vrty, prostupy, drážky, přípomoci během trasnportu potrubí, koordinace vůči ostatním profesím, koordinace při etapizaci prací</t>
  </si>
  <si>
    <t>Akce</t>
  </si>
  <si>
    <t>Akce :</t>
  </si>
  <si>
    <t>CHLAZENÍ</t>
  </si>
  <si>
    <t>Kompletní montáž rozvodů potrubí</t>
  </si>
  <si>
    <t>Kompletní montáž armatur</t>
  </si>
  <si>
    <t>Upřesnění výrobků</t>
  </si>
  <si>
    <t>Výrobce</t>
  </si>
  <si>
    <t>Typ</t>
  </si>
  <si>
    <t>Uzavírací motýlkový ventil DN15 pro odvzdunšnění</t>
  </si>
  <si>
    <t xml:space="preserve">Odvzdušňovací nádoba DN80 s víky a nátrubkem pro napojení potrubí DN15 </t>
  </si>
  <si>
    <t>l</t>
  </si>
  <si>
    <t>Tlaková zkouška potrubí  ocelového do DN 50 (včetně)</t>
  </si>
  <si>
    <t>Tlak. zkouška ocelového hladkého potrubí do DN 150</t>
  </si>
  <si>
    <t>Nátěr syntet. potrubí do DN 50 mm  Z+2x +1x email (včetně)</t>
  </si>
  <si>
    <t>Kohouty plnicí a vypouštěcí DN 20 , s výtokem na hadici</t>
  </si>
  <si>
    <t>Potrubní pouzdra parotěsná (µ=min 7000) ze syntetického kaučuku rozvody chladné vody, do prům 18, tl. 19mm</t>
  </si>
  <si>
    <t>Potrubní pouzdra parotěsná (µ=min 7000) ze syntetického kaučuku rozvody chladné vody, do prům 22, tl. 19mm</t>
  </si>
  <si>
    <t>Potrubní pouzdra parotěsná (µ=min 7000) ze syntetického kaučuku rozvody chladné vody, do prům 108, tl. 32mm</t>
  </si>
  <si>
    <t>Potrubní pouzdra parotěsná (µ=min 7000) ze syntetického kaučuku rozvody chladné vody, do prům 133, tl. 32mm</t>
  </si>
  <si>
    <t>330010144R00</t>
  </si>
  <si>
    <t>272533711RR02</t>
  </si>
  <si>
    <t>230071000R01</t>
  </si>
  <si>
    <t>941955004R00</t>
  </si>
  <si>
    <t>735191910R01</t>
  </si>
  <si>
    <t>735191910R02</t>
  </si>
  <si>
    <t>733190106R01</t>
  </si>
  <si>
    <t>715289911R01</t>
  </si>
  <si>
    <t>733190106R02</t>
  </si>
  <si>
    <t>005241010R01</t>
  </si>
  <si>
    <t>230260013R03</t>
  </si>
  <si>
    <t>733190106R03</t>
  </si>
  <si>
    <t>78312210R00</t>
  </si>
  <si>
    <t>783424340R00</t>
  </si>
  <si>
    <t>783426260R00</t>
  </si>
  <si>
    <t>Izolační desky parotěsná (µ=min 7000)  tl.32 mm pro izolování armatur větších DN 65</t>
  </si>
  <si>
    <t>Izolační desky parotěsná (µ=min 7000)  tl.25 mm pro izolování armatur menších DN 65</t>
  </si>
  <si>
    <t>Kompletní montáž izolace tepelné včetně lepení</t>
  </si>
  <si>
    <t>Lepidlo s odolností na tlak, pro danou izolaci odolné vůči klimatickým vlivům a stárnutí</t>
  </si>
  <si>
    <t>Kabelový žlab vč. víka, kolen, spojek, příslušenství a montážního materiálu</t>
  </si>
  <si>
    <t>Trubka pevná, průměr 20mm, vč. spojek, kolen, příchytů a příslušenství</t>
  </si>
  <si>
    <t>Zaregulování chladícícho systému, vyhotovení protokolu a to včetně funkčních zkoušek</t>
  </si>
  <si>
    <t>767995101R00</t>
  </si>
  <si>
    <t>767995105R00</t>
  </si>
  <si>
    <t>767995100R01</t>
  </si>
  <si>
    <t>722181211RA5</t>
  </si>
  <si>
    <t>722181211RA4</t>
  </si>
  <si>
    <t>432</t>
  </si>
  <si>
    <t>110- .R01</t>
  </si>
  <si>
    <t>432-.R01</t>
  </si>
  <si>
    <t>432-.R02</t>
  </si>
  <si>
    <t>432-.R06</t>
  </si>
  <si>
    <t>432-.R07</t>
  </si>
  <si>
    <t>432-.R09</t>
  </si>
  <si>
    <t>432-.R11</t>
  </si>
  <si>
    <t>432-.R12</t>
  </si>
  <si>
    <t>722181211RA16</t>
  </si>
  <si>
    <t>722181211RA19</t>
  </si>
  <si>
    <t>722181211RA20</t>
  </si>
  <si>
    <t>722181211RA22</t>
  </si>
  <si>
    <t>722181211RA23</t>
  </si>
  <si>
    <t>722181211RA24</t>
  </si>
  <si>
    <t>722181211RA25</t>
  </si>
  <si>
    <t>42310110RU7</t>
  </si>
  <si>
    <t>42310110RU9</t>
  </si>
  <si>
    <t>42310110RU14</t>
  </si>
  <si>
    <t>24742210R</t>
  </si>
  <si>
    <t>732199100R00</t>
  </si>
  <si>
    <t>14470102R</t>
  </si>
  <si>
    <t>14470116R</t>
  </si>
  <si>
    <t>14470124R</t>
  </si>
  <si>
    <t>14470129R</t>
  </si>
  <si>
    <t>14470133R</t>
  </si>
  <si>
    <t>733190219R00</t>
  </si>
  <si>
    <t>733190235R00</t>
  </si>
  <si>
    <t>210020922R00R</t>
  </si>
  <si>
    <t>970031100R00</t>
  </si>
  <si>
    <t>734421130R01</t>
  </si>
  <si>
    <t>734213112R00</t>
  </si>
  <si>
    <t>73314103R00</t>
  </si>
  <si>
    <t>734413122R00</t>
  </si>
  <si>
    <t>734421130R00</t>
  </si>
  <si>
    <t>734163119R00</t>
  </si>
  <si>
    <t>734293313R00</t>
  </si>
  <si>
    <t>734233111R00</t>
  </si>
  <si>
    <t>734193223R00</t>
  </si>
  <si>
    <t>Tlakoměr - chladící médium</t>
  </si>
  <si>
    <t xml:space="preserve">Montáž teploměru dvoukovového </t>
  </si>
  <si>
    <t>734429101R00</t>
  </si>
  <si>
    <t>734419112R00</t>
  </si>
  <si>
    <t>734245420R00</t>
  </si>
  <si>
    <t>722219120R01</t>
  </si>
  <si>
    <t>733111222R01</t>
  </si>
  <si>
    <t>733111222R02</t>
  </si>
  <si>
    <t>732111222R01</t>
  </si>
  <si>
    <t>722111222R01</t>
  </si>
  <si>
    <t xml:space="preserve">D1.01.04-003 </t>
  </si>
  <si>
    <t>Filtr přírubový, DN150 s nav.přírub včetně navařovacích protipřírub 2ks</t>
  </si>
  <si>
    <t>Klapka mezipřírubová KL DN 150vč. 2 ks protipřírub</t>
  </si>
  <si>
    <t>14470135R</t>
  </si>
  <si>
    <t>Potrubí hladké bezešvé nízkotlaké D 159 (DN 150) včetně tvarovek a přechodů, spojování svařováním</t>
  </si>
  <si>
    <t>Potrubí hladké bezešvé nízkotlaké D 22 (DN 15)včetně tvarovek a přechodů, spojování svařování/šroubení</t>
  </si>
  <si>
    <t>Potrubí hladké bezešvé nízkotlaké D 16 (DN 12) včetně tvarovek a přechodů, spojování svařováním/šroubením</t>
  </si>
  <si>
    <t xml:space="preserve">Potrubí Cu 67 včetně tvarovek a přechodů, spojování tvrdým pájením. Trubky budou vyrobeny z vysoce kvalitní mědi se suchým, čistým, bezoxydovým  a nemastným vnitřním povrchem. Jsou dodávány v  tyčích.
Chemické složení odpovídá DIN 1787. Aby byla zajištěna potřebná pevnost spojů, je třeba pro pájení použít pájky s vyšším obsahem stříbra. Potrubí je dodáváno se zátkováním.
</t>
  </si>
  <si>
    <t xml:space="preserve">Potrubí Cu D 54 včetně tvarovek a přechodů, spojování tvrdým pájením. Trubky budou vyrobeny z vysoce kvalitní mědi se suchým, čistým, bezoxydovým  a nemastným vnitřním povrchem. Jsou dodávány v  tyčích.
Chemické složení odpovídá DIN 1787. Aby byla zajištěna potřebná pevnost spojů, je třeba pro pájení použít pájky s vyšším obsahem stříbra. Potrubí je dodáváno se zátkováním.
</t>
  </si>
  <si>
    <t>Venkovní kondenzátor s výměníky ve tvaru V je vybaven: 2 samostatnými chladivovými okruhy, pracuje s chlad. R134A, Q CH = 428,08 kW, Pe = 4,27 kW při 400V a 8,56 A, při podmínkách: t kond = 51,1 °C, t E = 35C° Hladina akustického výkonu: L W = 72,0 dB(A). Hladina akustického tlaku v 10 m(Q=1): L P,10m = 40 dB(A). Napojení výměníku: 24 a 42 mm, váha do 1800 kg, náplně 57,6 dm3, zařízení do délky: 4640 mm včetně, do šířky 2255 mm včetně, do výšky: 2000 mm včetně. otáčky ventilátorů: 480 rpm, průtok vzduchu min. 95800 m3/h. Součástí dodávky celku zdroje chladu bude možnost snížení hluku pro noční režim.                                                                                                                                                                             Včetně příslušenství:
-regulace otáček ventilátorů vč. tlakového čidla
-rozvaděč včetně hlavního vypínače, prokabelování
-antivibrační podložky
-servisní spínače pro jednotlivé ventilátory
-kryté kabely</t>
  </si>
  <si>
    <t>Doprava zdroje chladu jako celku: zdroj a 2 ks oddělených kondenzátorů  na místo stavby z výrobního závodu</t>
  </si>
  <si>
    <t>Sevisní technik zprovoznění a proškolení obsluhy včetně prvotního nastavení zdroje chladu - podmínkou záruky</t>
  </si>
  <si>
    <t xml:space="preserve">Podpůrné montážní kce pro montáž rozvodů </t>
  </si>
  <si>
    <t>dny</t>
  </si>
  <si>
    <t>Montáž orientačního štítku včetně dodávky štítku (Popisy důležitých částí systému a jednotlivých armatur, popisy zařízení, půdorys a pohledy zařízení zdroje chladu, směr toku média, jmenovité parametry médií)</t>
  </si>
  <si>
    <t>upevňovací prvek pro potrubí chlazení - 159</t>
  </si>
  <si>
    <t>Napojení zdroje chladu na vizualizaci prostřednictvím regulátoru včetně přeprogramování, nebo doplnění SW - technik MaR</t>
  </si>
  <si>
    <t>Kompletní montáž zdroje chladu</t>
  </si>
  <si>
    <t xml:space="preserve">Antiibrační podložky pro výše uvedený zdroj chladu </t>
  </si>
  <si>
    <t>Flowswitch</t>
  </si>
  <si>
    <t>Armatury na vodní straně -   všechny armatury budou min. PN 16</t>
  </si>
  <si>
    <t>Armatury chladivové strany</t>
  </si>
  <si>
    <t>Izolační desky parotěsná (µ=min 7000)  tl.32 mm pro izolování potrubní trasy D159</t>
  </si>
  <si>
    <t>Doprava prvků chlazení ostatní mimo zařízení zdroje chladu, která je specifikována jako součást zdroje chladu</t>
  </si>
  <si>
    <t>Doprava OCK prvků a kcí</t>
  </si>
  <si>
    <t>Minerální zzolace parního potrubí ve strojovně tl. 20 mm s AL polepem (ostatní části Cu potrubí nebudou izolovány)</t>
  </si>
  <si>
    <t>Pojistný ventil  pro oddělený kondenzátor 28 bar</t>
  </si>
  <si>
    <t>Ekologická likvidace chladiva R22</t>
  </si>
  <si>
    <t>041</t>
  </si>
  <si>
    <t>Ekologická likvidace včetně dopravy</t>
  </si>
  <si>
    <t>Demontáž zdroje chladu (strojovna chl)</t>
  </si>
  <si>
    <t>m3</t>
  </si>
  <si>
    <t>432-.R03</t>
  </si>
  <si>
    <t>432-.R04</t>
  </si>
  <si>
    <t>432-.R05</t>
  </si>
  <si>
    <t>432-.R08</t>
  </si>
  <si>
    <t>432-.R10</t>
  </si>
  <si>
    <t>Demontáž základových ŽB desk hmotnosti do 5 t, včetně odstranění spojovací vrstvy z betonu</t>
  </si>
  <si>
    <t>963011111R00</t>
  </si>
  <si>
    <t>Demontáž armatur se dvěma přírubami do DN200</t>
  </si>
  <si>
    <t>734100814R00</t>
  </si>
  <si>
    <t>Demontáž potrubí z hladkých trubek do D219</t>
  </si>
  <si>
    <t>733120839R00</t>
  </si>
  <si>
    <t>Demontáž stávajícího zařízení</t>
  </si>
  <si>
    <t>041 Demontáž stávajícího zařízení</t>
  </si>
  <si>
    <t>731100900R01</t>
  </si>
  <si>
    <t>731100900R02</t>
  </si>
  <si>
    <t>971028661R00</t>
  </si>
  <si>
    <t>979981100R01</t>
  </si>
  <si>
    <t>317941123R01</t>
  </si>
  <si>
    <t>738119317R01</t>
  </si>
  <si>
    <t>727212712R01</t>
  </si>
  <si>
    <t>Doplnění chadiva R134a - 12kg</t>
  </si>
  <si>
    <t>Uzavírací armatura chladivového okruhu rozměr 54 slouží k uzavírání potrubí na sací i výtlačné straně zařízení. Konstrukce zaručuje minimální tlakovou ztrátu. Ovládací hřídelka je těsněna speciálním neoprénovým těsněním, uzavírací kulový píst je těsněn teflonovým těsněním. Snížení tlaku působícího na těleso ventilu je zajištěno speciálními odlehčovacími ventilky. Při pájení je nutné ventil intenzivně chladit, plamen hořáku nesmí ohřívat těleso ventilu. položka je včetně napojení na potrubí.</t>
  </si>
  <si>
    <t>Uzavírací armatura chladivového okruhu rozměr 67 slouží k uzavírání potrubí na sací i výtlačné straně zařízení. Konstrukce zaručuje minimální tlakovou ztrátu. Ovládací hřídelka je těsněna speciálním neoprénovým těsněním, uzavírací kulový píst je těsněn teflonovým těsněním. Snížení tlaku působícího na těleso ventilu je zajištěno speciálními odlehčovacími ventilky. Při pájení je nutné ventil intenzivně chladit, plamen hořáku nesmí ohřívat těleso ventilu.  položka je včetně napojení na potrubí.</t>
  </si>
  <si>
    <t>Tlumič hluku na potrubí rozměru 67 - 2ks d 54mm položka je včetně napojení na potrubí.</t>
  </si>
  <si>
    <t xml:space="preserve">Pružné napojení pro Cu 67 - je vyrobeno z nerezového materiálu. Vlnovec a opletení jsou z nerezu, připojovací koncovky jsou poměděné. Celá hadice je plazmově svařena v ochranné atmosféře. Při pájení není nutno hadice chladit. Pro správnou montáž hadic je třeba přesně určit smysl vibrací. Položka je včetně napojení na potrubí </t>
  </si>
  <si>
    <t xml:space="preserve">Pružné napojení pro Cu do rozměru 54 - je vyrobeno z nerezového materiálu. Vlnovec a opletení jsou z nerezu, připojovací koncovky jsou poměděné. Celá hadice je plazmově svařena v ochranné atmosféře. Při pájení není nutno hadice chladit. Pro správnou montáž hadic je třeba přesně určit smysl vibrací. položka je včetně napojení na potrubí. </t>
  </si>
  <si>
    <t>Zatěsnění netěsností mezi PUR panelem a zdivem pomocí PUR pěny</t>
  </si>
  <si>
    <t xml:space="preserve">Venkovní protideštová žaluzie atypického rozměru včetně síta proti hmyzu s požadavkem na RAL do rozměru 2,4 x 2,4 m - instalace bude </t>
  </si>
  <si>
    <t xml:space="preserve">Čištění potrubí </t>
  </si>
  <si>
    <r>
      <t>Kohout s páčkou, oboustraně vnitřní závit, PN 40 180</t>
    </r>
    <r>
      <rPr>
        <sz val="8"/>
        <rFont val="Calibri"/>
        <family val="2"/>
        <charset val="238"/>
      </rPr>
      <t>°</t>
    </r>
    <r>
      <rPr>
        <sz val="8"/>
        <rFont val="Arial"/>
        <family val="2"/>
        <charset val="238"/>
      </rPr>
      <t>C, chrom, voda/plyn DN 3/8"</t>
    </r>
  </si>
  <si>
    <t>317941123R02</t>
  </si>
  <si>
    <t>Ostatní materiál potřebný pro transport zdroje chladu</t>
  </si>
  <si>
    <t xml:space="preserve">Přeprava těžkých břemen do 3.NP nemocnice min. 2 stání včetně vyřízení případného záboru, zabezpečení stavby apod </t>
  </si>
  <si>
    <t xml:space="preserve">Příplatek za zařezání PUR panelu </t>
  </si>
  <si>
    <t>Minerální zvukoizolační panel tl. 120 mm rozměru transportního otvoru, s oplechováním s děrováním, na vnější straně pak polyesterový fleec, včetně  požadavku na RAL  vnitřní strany- odstín bílé, do rozměru 2400x2400, instalace bude provedena dle výrobní řady daného panelu</t>
  </si>
  <si>
    <t>Vybourání otvorů zeď smíš.pl.4m2, tl. 60cm (do 2400x2400mm)</t>
  </si>
  <si>
    <t>317941123R03</t>
  </si>
  <si>
    <t>272533711R01</t>
  </si>
  <si>
    <t>714</t>
  </si>
  <si>
    <t>Akustická a protiotřesová opatření</t>
  </si>
  <si>
    <t>714 Akustická a protiotřesová opatření</t>
  </si>
  <si>
    <t xml:space="preserve">Přesun hmot pro akustická opatření, výšky do 12 m </t>
  </si>
  <si>
    <t>998714102R00</t>
  </si>
  <si>
    <t>42953122AR01</t>
  </si>
  <si>
    <t>Připojení PUR panelu na zdivo pomocí ocelových úhelníků</t>
  </si>
  <si>
    <t>28376452AR01</t>
  </si>
  <si>
    <t>714192001R01</t>
  </si>
  <si>
    <t>714111201R01</t>
  </si>
  <si>
    <t>23170110R01</t>
  </si>
  <si>
    <t>Napojení na stávající patky - kotvení, úprava, vyrovnání</t>
  </si>
  <si>
    <t>767995101R01</t>
  </si>
  <si>
    <t>Dodávka a montáž ocelových ploten, plochy pro osazení jednotek</t>
  </si>
  <si>
    <t>767995101R02</t>
  </si>
  <si>
    <t>Osazení ocelových válcovaných nostníků profilu HEA 200 - 6200mm</t>
  </si>
  <si>
    <t>317941123R04</t>
  </si>
  <si>
    <t>59321145R01</t>
  </si>
  <si>
    <t>Překlad železobetonový nad otvorem do 2900mm délky</t>
  </si>
  <si>
    <t>422738101R01</t>
  </si>
  <si>
    <t>422738101R02</t>
  </si>
  <si>
    <t>734111414R01</t>
  </si>
  <si>
    <t>734111415R01</t>
  </si>
  <si>
    <t>734234415R00</t>
  </si>
  <si>
    <t>998767102R01</t>
  </si>
  <si>
    <t>767995102R01</t>
  </si>
  <si>
    <t>Osazení ocelových válcovaných nostníků profilu HEA 200 - do 1700mm</t>
  </si>
  <si>
    <t>979990210R01</t>
  </si>
  <si>
    <t>Demontáž VZT jednotky u transportního otvoru</t>
  </si>
  <si>
    <t>933901311R01</t>
  </si>
  <si>
    <t>933901311R02</t>
  </si>
  <si>
    <t>240150001R01</t>
  </si>
  <si>
    <t>240150001R02</t>
  </si>
  <si>
    <t>728</t>
  </si>
  <si>
    <t>Vzduchotechnika</t>
  </si>
  <si>
    <t>728 Vzduchotechnika</t>
  </si>
  <si>
    <t>998728102R00</t>
  </si>
  <si>
    <t xml:space="preserve">Přesun hmot pro vzduchotechniku, výšky do 12 m </t>
  </si>
  <si>
    <t>801-4</t>
  </si>
  <si>
    <t>Opravy a údržba</t>
  </si>
  <si>
    <t>801-4 Opravy a údržba</t>
  </si>
  <si>
    <t>317121351R01</t>
  </si>
  <si>
    <t>Montáž ŽB překladů do délky 2900mm</t>
  </si>
  <si>
    <t>Vzhledem k přihlédnutím k rekonstrukci za provozu nemocnice jako celku je nutné rezervovat část nákladů na nepředvídatelné vlivy zahrnující možné poškození izolací stávajících rozvodů, možné poškození regulačních armatur. Dále spolupráci při odstavení systému a najíždění systému a s ohledem k napojení na stávající systém. Dále je třeba zohlednit požadavky na zrychlenou montáž při přepojování zdroje chladu  včetně kompletního zabezpečení stavby a nepředvídatelné provozní stavy, současně s ohledem na omezené prostorové možnosti strojoven, dále s ohledem k možným nepřesnostem v výchozí dokumentaci, a s ohledem k ostatním nepředvídatelným vlivům  je v realizační části vyhrazena část na nepředvídatelné vlivy na úrovni: 0,5% zakázky.</t>
  </si>
  <si>
    <t>Hzs - zednické výpomoci přípomoci během trasnportu zařízení</t>
  </si>
  <si>
    <t>antivibrační rohož vyrobená na míru 500x1500, tl.30mm pro instalaci pod nosné profily zdroje chladu</t>
  </si>
  <si>
    <t>Kabelový žlab 60x100x0.75, kompletní, včetně oblouků, kolen, krytu a kotvících prvků</t>
  </si>
  <si>
    <t>Příplatek za přepojení zdroje chladu na stávající kabeláž</t>
  </si>
  <si>
    <t>Zapojení beznapěťových kontaktů pro vzdálené ovládání a signalizaci - včetně zapojení a případné úpravy stávajícího regulátoru, obsahuje sdruženou poruchu, zap/vypnuto stroje a univerzální analogový vstup (s možností využití na změnu teploty výstupní vody)</t>
  </si>
  <si>
    <t>Přídavná karta umožňující protokol BACNET IP, MODBUS IP, SNMP včetně doprogramování vizualizace na web (zobrazení jako HTML stránka) a příslušenství pro MaR včetně doplnění regulátoru umožňující vzdálené vypnutí a zapnutí zdroje chladu, umožňující automatický a manuální provoz a umožňující nastavení teploty chlazené vody - projekt neobsahuje z důvodů omezených finančních prostředků, lze však v rámci servisního zásahu doplnit</t>
  </si>
  <si>
    <t>432-.R13</t>
  </si>
  <si>
    <t>Zabetonování otvorů o ploše do 1m2 ve stropech</t>
  </si>
  <si>
    <t>411388531R00</t>
  </si>
  <si>
    <t>Spouštěč motorový SM1E - 16,0 A</t>
  </si>
  <si>
    <t>35864110R</t>
  </si>
  <si>
    <t>28324570R01</t>
  </si>
  <si>
    <t>34140966R</t>
  </si>
  <si>
    <t>vodič silový CY zelenožlutý 6,00 mm2 - drát</t>
  </si>
  <si>
    <t>Kabel CYKY-m 750V 5 x 2,5 mm2 volně uložený</t>
  </si>
  <si>
    <t>210810016R00</t>
  </si>
  <si>
    <t>210290931R01</t>
  </si>
  <si>
    <t>M21</t>
  </si>
  <si>
    <t>Elektromontáže</t>
  </si>
  <si>
    <t>M21 Elektromontáže</t>
  </si>
  <si>
    <t>Demontáž kondenzátorů (střecha) včetně elektroinstalace</t>
  </si>
  <si>
    <t>Výroba, dodávka a montáž nové ocelové prvky v pozinku - HEA 160mm do  4800mm</t>
  </si>
  <si>
    <t>Výroba, dodávka a montáž nové ocelové prvky v pozinku - U 160mm, do 9000 mm</t>
  </si>
  <si>
    <t>767995101R03</t>
  </si>
  <si>
    <t>Dodávka a montáž - schůdky k rozvaděči samonosné dva stupně vybané pororoštem se spodním roznášecím zesíleným plechem</t>
  </si>
  <si>
    <t>ka</t>
  </si>
  <si>
    <t>Spojovací materiál, zavětrovací materiál</t>
  </si>
  <si>
    <t xml:space="preserve">Přesun hmot pro zdroje chladu, výšky do 12 m </t>
  </si>
  <si>
    <t>Kompletní montáž elektroinstalace</t>
  </si>
  <si>
    <t>Kabeláž pro napojení beznapěťových kontaktů JYTY 4x1</t>
  </si>
  <si>
    <t>Kabeláž pro napojení výstupu 0-10V JYTY 4x1</t>
  </si>
  <si>
    <t>Požární prostupka  pro kabeláže</t>
  </si>
  <si>
    <t xml:space="preserve">Zdroj chladu má 2 chladivové okruhy/ 2 šroubové kompresory, pracuje s chlad. R134a (náplň je max. 10kg na jeden okruh).,Q CH = 643,75 kW, Pe = 212,48 kW, EER = 3,03 ,při podmínkách: 6/12 °C, t kond = 51,1 °C . Tlaková ztráta na straně vody max 21,37 kPa při průtoku: 25,6 l/s s napojením do 6“. 
Chladící jednotka bude  pracovat ve výkonových stupních 25-100% - každý kompresor s elektronickým vstřikovacím ventilem. Regulace výkonu po výkonových krocích kompresoru.  Příkon jednotky: 212,48kW; startovací proud maximální LRA: 670A; FLA: 468 A; nominální proud: 354,13A. Jednotka má maximální hladinu akustického výkonu dle ČSN EN ISO 9614-2: 93,5dB. Součástí zařízení je průtokový spínač, pružinové antivibrační podložky.  Délka, šířka a výška stroje je omezena v rámci instalace o maximálních venkovních rozměrech: délka do 4,03m, výška do 2,05 m, šířka do 1,47m. Hmotnost ( bez vody a náplní): max. 4470 kg, náplně: do 50kg). 
Dodávka zdroje bude s rozvaděčem na boku zařízení.  
Zdroj chladu bude vybaven beznapěťovými kontakty pro vzdálené ovládání a signalizaci a bude obsahovat  sdruženou poruchu, zap/vypnuto stroje a univerzální analogový vstup (s možností využití na změnu teploty výstupní vody), dále bude umožňovat doi-instalaci přídavné karty umožňující protokol BACNET IP, MODBUS IP, SNMP včetně doprogramování vizualizace na web (zobrazení jako HTML stránka) a příslušenství pro MaR včetně doplnění regulátoru umožňující vzdálené vypnutí a zapnutí zdroje chladu, umožňující automatický a manuální provoz a umožňující nastavení teploty chlazené vody - projekt tuto kratu neobsahuje z důvodů omezených finančních prostředků, lze však v rámci servisního zásahu doplnit
</t>
  </si>
  <si>
    <t>Přesun ELE kabelových žlabů</t>
  </si>
  <si>
    <t>432-.R14</t>
  </si>
  <si>
    <t>Venkovní SingleSplit jednotka s invertorovým kompresorem, jmenovitý chladící výkon 5,0kW, jmenovitý topný výkon 5,8kW, rozměry: 640x800x290mm(VxŠxH), hmotnost: 40,5kg, připojení: kapalina ∅6,35(1/4"), plyn ∅12,7(1/2"), 1fáze, 220-240V, 50Hz, 14A</t>
  </si>
  <si>
    <t>Venkovní MultiSplit jednotka s invertorovým kompresorem, jmenovitý chladící výkon 12,5kW, jmenovitý topný výkon 13,5kW, rozměry: 945x970x370mm(VxŠxH), hmotnost: 92kg, připojení: kapalina ∅6,35(1/4"), plyn ∅12,7(1/2")</t>
  </si>
  <si>
    <t>Vnitřní nástěnná jednotka, jmenovitý chladící výkon 5,0kW,  jmenovitý topný výkon 5,8kW, rozměry: 294x798x229mm(VxŠxH), hmotnost: 9,5kg, připojení: kapalina ∅6,35(1/4"), plyn ∅12,7(1/2"), napájení od venkovní jednotky</t>
  </si>
  <si>
    <t>Vnitřní kazetová jednotka, jmenovitý chladící výkon 3,5kW, jmenovitý topný výkon Qt=4,5kW, rozměry: (VxŠxH), jednotka 248x570x570mm, panel 35x700x700mm, hmotnost: 18,5kg, připojení: kapalina ∅6,35(1/4"), plyn ∅12,7(1/2"), napájení od venkovní jednotky</t>
  </si>
  <si>
    <t>Venkovní SingleSplit jednotka s invertorovým kompresorem, jmenovitý chladící výkon 5,0kW, jmenovitý topný výkon 5,4kW, rozměry: 640x800x290mm(VxŠxH), hmotnost: 45kg, připojení: kapalina ∅6,35(1/4"), plyn ∅12,7(1/2"), 1fáze, 220-240V, 50Hz, 14A</t>
  </si>
  <si>
    <t>Dekorační panel kazetové jednotky</t>
  </si>
  <si>
    <t>432-.R15</t>
  </si>
  <si>
    <t>432-.R16</t>
  </si>
  <si>
    <t>432-.R17</t>
  </si>
  <si>
    <t>432-.R18</t>
  </si>
  <si>
    <t>432-.R19</t>
  </si>
  <si>
    <t>432-.R20</t>
  </si>
  <si>
    <t>432-.R21</t>
  </si>
  <si>
    <t>432-.R22</t>
  </si>
  <si>
    <t>Vnitřní kazetová jednotka, jmenovitý chladící výkon 5,0kW, jmenovitý topný výkon 5,4kW
rozměry: (VxŠxH), jednotka 248x570x570mm, panel 35x700x700mm, hmotnost: 18,5kg, připojení: kapalina ∅6,35(1/4"), plyn ∅12,7(1/2"), napájení od venkovní jednotky</t>
  </si>
  <si>
    <t>733-R01</t>
  </si>
  <si>
    <t>733-R02</t>
  </si>
  <si>
    <t>Výchozí revize elektro pro hlavní zařízení CHL, jednotlivé kondenzační jednotky SERVER, UPS, STERILIZACE</t>
  </si>
  <si>
    <t>Kabelový žlab 50x65x0.75, kompletní, včetně oblouků, kolen, krytu a kotvících prvků</t>
  </si>
  <si>
    <t>28324570R02</t>
  </si>
  <si>
    <t>Jistič jednofázový 16A</t>
  </si>
  <si>
    <t>Lišta plastová pro vedení svazku Cu potrubí 60x40</t>
  </si>
  <si>
    <t>Kabel CYKY-J 3x2,5mm2 pro napojení venkovních jednotek z rozvaděče elektro</t>
  </si>
  <si>
    <t>zapojení venkovní kondenzační jednotky</t>
  </si>
  <si>
    <t>zapojení vnitřní nástěnné jednotky</t>
  </si>
  <si>
    <t>zapojení vnitřní kazetové jednotky</t>
  </si>
  <si>
    <t>Jistič jednofázový 30A</t>
  </si>
  <si>
    <t xml:space="preserve">zapojení kabeláže do rozvaděče </t>
  </si>
  <si>
    <t>Osazení jistících prvků</t>
  </si>
  <si>
    <t>Svazek Cu potrubí; kapalina ∅6,35(1/4"), plyn ∅12,7(1/2") včetně izolace a komunikační kabeláže</t>
  </si>
  <si>
    <t>Plastové potrubí PPR DN32 pro odvod kondenzátu vnitřních chladicích jednotek, včetně tvarovek, spojování svařováním</t>
  </si>
  <si>
    <t>Sifony pro napojení odvodu kondnezátu DN 32 s kuličkou proti pronikání zápachu</t>
  </si>
  <si>
    <t>antivibrační gumové podložky pod kondenzační jednotky typu split/multisplit</t>
  </si>
  <si>
    <t>Protipožární zatěsnění pro svazek Cu potrubí  s komunikační kabeláží</t>
  </si>
  <si>
    <t>nástěnný kabelový ovladač včetně kabeláže s krycí lištou do délky 6bm</t>
  </si>
  <si>
    <t>Betonové dlaždice pro ukotvení kondenzačních jednotek split/multisplit včetně závitových tyčí a chemického kotvení</t>
  </si>
  <si>
    <t>733-R03</t>
  </si>
  <si>
    <t>733-R04</t>
  </si>
  <si>
    <t>210810046R01</t>
  </si>
  <si>
    <t>210810046R02</t>
  </si>
  <si>
    <t>210120451R01</t>
  </si>
  <si>
    <t>210120451R02</t>
  </si>
  <si>
    <t>210010105R00</t>
  </si>
  <si>
    <t>Lišta elektroinstalační PVC š. do 40mm, šroubováním</t>
  </si>
  <si>
    <t>M21-R01</t>
  </si>
  <si>
    <t>M21-R02</t>
  </si>
  <si>
    <t>432-.R23</t>
  </si>
  <si>
    <t>432-.R24</t>
  </si>
  <si>
    <t>432-.R25</t>
  </si>
  <si>
    <t>432-.R26</t>
  </si>
  <si>
    <t>272533711R02</t>
  </si>
  <si>
    <t>953921111R01</t>
  </si>
  <si>
    <t>Otvor kruhový v plechu tl.4mm, D do 160mm</t>
  </si>
  <si>
    <t>210021015R00</t>
  </si>
  <si>
    <t>Zhotovení otvoru do žb konstrukce D do 160mm</t>
  </si>
  <si>
    <t>222261612R01</t>
  </si>
  <si>
    <t xml:space="preserve">Zhotovení prostupky včetně ochranného plastového potrubí, zaizolování kolem prostupu proti zatékání </t>
  </si>
  <si>
    <t>222261612R02</t>
  </si>
  <si>
    <t>Kabel CYKY-J 3x4mm2 pro napojení venkovních jednotek z rozvaděče elektro</t>
  </si>
  <si>
    <t>Vakuování a plnění okruhu chladivem pro centrální zdroj chladu</t>
  </si>
  <si>
    <t>933901311R03</t>
  </si>
  <si>
    <t>933901311R04</t>
  </si>
  <si>
    <t>Doplnění chadiva R410a - pro kondenzační jednotky do 12kW</t>
  </si>
  <si>
    <t>Vakuování a plnění okruhu chladivem pro lokální kondenzační jednotky</t>
  </si>
  <si>
    <t>Zpětná montáž VZT jednotky u transportního otvoru  včetně znovu zapojení MaR a výchozí revize</t>
  </si>
  <si>
    <t>Prostup stěnový se zajištěním proti zatékání a zapravením prostupu</t>
  </si>
  <si>
    <t xml:space="preserve">Prostup přes strop s izolací tl. 40 mm, včetně zajištění proti zatékání a krycí části </t>
  </si>
  <si>
    <t>Řezání zaplechování včetně prostopky</t>
  </si>
  <si>
    <t>733-R05</t>
  </si>
  <si>
    <t>733-R06</t>
  </si>
  <si>
    <t>733-R07</t>
  </si>
  <si>
    <t>D.1.01.04 - Zařízení pro ochlazování staveb</t>
  </si>
  <si>
    <t>Výměna zdroje chladu objektu F včetně zimního chlazení UPS, SERVERU, STERILIZACE</t>
  </si>
  <si>
    <t>Dětská nemocnice Brno - Černopolní  - objekt 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</si>
</sst>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dd/mm/yy"/>
    <numFmt numFmtId="166" formatCode="#,##0\ &quot;Kč&quot;"/>
    <numFmt numFmtId="167" formatCode="#,##0.00\ &quot;Kč&quot;"/>
  </numFmts>
  <fonts count="23" x14ac:knownFonts="1">
    <font>
      <sz val="10"/>
      <name val="Arial CE"/>
      <charset val="238"/>
    </font>
    <font>
      <sz val="10"/>
      <name val="Arial"/>
      <family val="2"/>
      <charset val="238"/>
    </font>
    <font>
      <b/>
      <sz val="14"/>
      <name val="Arial"/>
      <family val="2"/>
      <charset val="238"/>
    </font>
    <font>
      <sz val="9"/>
      <name val="Arial"/>
      <family val="2"/>
      <charset val="238"/>
    </font>
    <font>
      <b/>
      <sz val="9"/>
      <name val="Arial"/>
      <family val="2"/>
      <charset val="238"/>
    </font>
    <font>
      <b/>
      <sz val="12"/>
      <name val="Arial"/>
      <family val="2"/>
      <charset val="238"/>
    </font>
    <font>
      <b/>
      <sz val="10"/>
      <name val="Arial"/>
      <family val="2"/>
      <charset val="238"/>
    </font>
    <font>
      <sz val="8"/>
      <name val="Arial"/>
      <family val="2"/>
      <charset val="238"/>
    </font>
    <font>
      <sz val="10"/>
      <name val="Arial CE"/>
    </font>
    <font>
      <b/>
      <u/>
      <sz val="12"/>
      <name val="Arial"/>
      <family val="2"/>
      <charset val="238"/>
    </font>
    <font>
      <b/>
      <u/>
      <sz val="10"/>
      <name val="Arial"/>
      <family val="2"/>
      <charset val="238"/>
    </font>
    <font>
      <u/>
      <sz val="10"/>
      <name val="Arial"/>
      <family val="2"/>
      <charset val="238"/>
    </font>
    <font>
      <b/>
      <i/>
      <sz val="10"/>
      <name val="Arial"/>
      <family val="2"/>
      <charset val="238"/>
    </font>
    <font>
      <sz val="10"/>
      <color rgb="FFFF0000"/>
      <name val="Arial"/>
      <family val="2"/>
      <charset val="238"/>
    </font>
    <font>
      <sz val="10"/>
      <color rgb="FFFF0000"/>
      <name val="Arial CE"/>
    </font>
    <font>
      <b/>
      <sz val="10"/>
      <name val="Calibri"/>
      <family val="2"/>
      <charset val="238"/>
    </font>
    <font>
      <sz val="8"/>
      <name val="Arial CE"/>
      <family val="2"/>
      <charset val="238"/>
    </font>
    <font>
      <sz val="8"/>
      <name val="Arial CE"/>
    </font>
    <font>
      <sz val="10"/>
      <name val="Arial CE"/>
      <charset val="238"/>
    </font>
    <font>
      <b/>
      <sz val="10"/>
      <name val="Arial CE"/>
      <family val="2"/>
      <charset val="238"/>
    </font>
    <font>
      <sz val="10"/>
      <color theme="0"/>
      <name val="Arial"/>
      <family val="2"/>
      <charset val="238"/>
    </font>
    <font>
      <sz val="8"/>
      <name val="Arial CE"/>
      <charset val="238"/>
    </font>
    <font>
      <sz val="8"/>
      <name val="Calibri"/>
      <family val="2"/>
      <charset val="238"/>
    </font>
  </fonts>
  <fills count="5">
    <fill>
      <patternFill patternType="none"/>
    </fill>
    <fill>
      <patternFill patternType="gray125"/>
    </fill>
    <fill>
      <patternFill patternType="solid">
        <fgColor indexed="22"/>
        <bgColor indexed="64"/>
      </patternFill>
    </fill>
    <fill>
      <patternFill patternType="solid">
        <fgColor theme="6" tint="0.79998168889431442"/>
        <bgColor indexed="64"/>
      </patternFill>
    </fill>
    <fill>
      <patternFill patternType="solid">
        <fgColor theme="4" tint="0.79998168889431442"/>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s>
  <cellStyleXfs count="4">
    <xf numFmtId="0" fontId="0" fillId="0" borderId="0"/>
    <xf numFmtId="0" fontId="8" fillId="0" borderId="0"/>
    <xf numFmtId="0" fontId="1" fillId="0" borderId="0"/>
    <xf numFmtId="9" fontId="18" fillId="0" borderId="0" applyFont="0" applyFill="0" applyBorder="0" applyAlignment="0" applyProtection="0"/>
  </cellStyleXfs>
  <cellXfs count="262">
    <xf numFmtId="0" fontId="0" fillId="0" borderId="0" xfId="0"/>
    <xf numFmtId="0" fontId="1" fillId="0" borderId="0" xfId="0" applyFont="1"/>
    <xf numFmtId="0" fontId="1" fillId="0" borderId="0" xfId="0" applyFont="1" applyAlignment="1"/>
    <xf numFmtId="4" fontId="1" fillId="0" borderId="0" xfId="0" applyNumberFormat="1" applyFont="1"/>
    <xf numFmtId="0" fontId="3" fillId="0" borderId="0" xfId="0" applyFont="1" applyBorder="1"/>
    <xf numFmtId="0" fontId="2" fillId="0" borderId="8" xfId="0" applyFont="1" applyBorder="1" applyAlignment="1">
      <alignment horizontal="centerContinuous" vertical="top"/>
    </xf>
    <xf numFmtId="0" fontId="1" fillId="0" borderId="8" xfId="0" applyFont="1" applyBorder="1" applyAlignment="1">
      <alignment horizontal="centerContinuous"/>
    </xf>
    <xf numFmtId="0" fontId="6" fillId="2" borderId="18" xfId="0" applyFont="1" applyFill="1" applyBorder="1" applyAlignment="1">
      <alignment horizontal="left"/>
    </xf>
    <xf numFmtId="0" fontId="3" fillId="2" borderId="19" xfId="0" applyFont="1" applyFill="1" applyBorder="1" applyAlignment="1">
      <alignment horizontal="centerContinuous"/>
    </xf>
    <xf numFmtId="49" fontId="4" fillId="2" borderId="20" xfId="0" applyNumberFormat="1" applyFont="1" applyFill="1" applyBorder="1" applyAlignment="1">
      <alignment horizontal="left"/>
    </xf>
    <xf numFmtId="49" fontId="3" fillId="2" borderId="19" xfId="0" applyNumberFormat="1" applyFont="1" applyFill="1" applyBorder="1" applyAlignment="1">
      <alignment horizontal="centerContinuous"/>
    </xf>
    <xf numFmtId="0" fontId="3" fillId="0" borderId="15" xfId="0" applyFont="1" applyBorder="1"/>
    <xf numFmtId="49" fontId="3" fillId="0" borderId="21" xfId="0" applyNumberFormat="1" applyFont="1" applyBorder="1" applyAlignment="1">
      <alignment horizontal="left"/>
    </xf>
    <xf numFmtId="0" fontId="1" fillId="0" borderId="22" xfId="0" applyFont="1" applyBorder="1"/>
    <xf numFmtId="0" fontId="3" fillId="0" borderId="3" xfId="0" applyFont="1" applyBorder="1"/>
    <xf numFmtId="49" fontId="3" fillId="0" borderId="2" xfId="0" applyNumberFormat="1" applyFont="1" applyBorder="1"/>
    <xf numFmtId="49" fontId="3" fillId="0" borderId="3" xfId="0" applyNumberFormat="1" applyFont="1" applyBorder="1"/>
    <xf numFmtId="0" fontId="3" fillId="0" borderId="12" xfId="0" applyFont="1" applyBorder="1"/>
    <xf numFmtId="0" fontId="3" fillId="0" borderId="23" xfId="0" applyFont="1" applyBorder="1" applyAlignment="1">
      <alignment horizontal="left"/>
    </xf>
    <xf numFmtId="0" fontId="6" fillId="0" borderId="22" xfId="0" applyFont="1" applyBorder="1"/>
    <xf numFmtId="49" fontId="3" fillId="0" borderId="23" xfId="0" applyNumberFormat="1" applyFont="1" applyBorder="1" applyAlignment="1">
      <alignment horizontal="left"/>
    </xf>
    <xf numFmtId="49" fontId="6" fillId="2" borderId="22" xfId="0" applyNumberFormat="1" applyFont="1" applyFill="1" applyBorder="1"/>
    <xf numFmtId="49" fontId="1" fillId="2" borderId="3" xfId="0" applyNumberFormat="1" applyFont="1" applyFill="1" applyBorder="1"/>
    <xf numFmtId="49" fontId="6" fillId="2" borderId="2" xfId="0" applyNumberFormat="1" applyFont="1" applyFill="1" applyBorder="1"/>
    <xf numFmtId="49" fontId="1" fillId="2" borderId="2" xfId="0" applyNumberFormat="1" applyFont="1" applyFill="1" applyBorder="1"/>
    <xf numFmtId="0" fontId="3" fillId="0" borderId="12" xfId="0" applyFont="1" applyFill="1" applyBorder="1"/>
    <xf numFmtId="3" fontId="3" fillId="0" borderId="23" xfId="0" applyNumberFormat="1" applyFont="1" applyBorder="1" applyAlignment="1">
      <alignment horizontal="left"/>
    </xf>
    <xf numFmtId="0" fontId="1" fillId="0" borderId="0" xfId="0" applyFont="1" applyFill="1"/>
    <xf numFmtId="49" fontId="6" fillId="2" borderId="24" xfId="0" applyNumberFormat="1" applyFont="1" applyFill="1" applyBorder="1"/>
    <xf numFmtId="49" fontId="6" fillId="2" borderId="0" xfId="0" applyNumberFormat="1" applyFont="1" applyFill="1" applyBorder="1"/>
    <xf numFmtId="49" fontId="1" fillId="2" borderId="0" xfId="0" applyNumberFormat="1" applyFont="1" applyFill="1" applyBorder="1"/>
    <xf numFmtId="49" fontId="3" fillId="0" borderId="12" xfId="0" applyNumberFormat="1" applyFont="1" applyBorder="1" applyAlignment="1">
      <alignment horizontal="left"/>
    </xf>
    <xf numFmtId="0" fontId="3" fillId="0" borderId="25" xfId="0" applyFont="1" applyBorder="1"/>
    <xf numFmtId="0" fontId="3" fillId="0" borderId="12" xfId="0" applyNumberFormat="1" applyFont="1" applyBorder="1"/>
    <xf numFmtId="0" fontId="3" fillId="0" borderId="26" xfId="0" applyNumberFormat="1" applyFont="1" applyBorder="1" applyAlignment="1">
      <alignment horizontal="left"/>
    </xf>
    <xf numFmtId="0" fontId="1" fillId="0" borderId="0" xfId="0" applyNumberFormat="1" applyFont="1" applyBorder="1"/>
    <xf numFmtId="0" fontId="1" fillId="0" borderId="0" xfId="0" applyNumberFormat="1" applyFont="1"/>
    <xf numFmtId="0" fontId="3" fillId="0" borderId="26" xfId="0" applyFont="1" applyBorder="1" applyAlignment="1">
      <alignment horizontal="left"/>
    </xf>
    <xf numFmtId="0" fontId="1" fillId="0" borderId="0" xfId="0" applyFont="1" applyBorder="1"/>
    <xf numFmtId="0" fontId="3" fillId="0" borderId="12" xfId="0" applyFont="1" applyFill="1" applyBorder="1" applyAlignment="1"/>
    <xf numFmtId="0" fontId="3" fillId="0" borderId="26" xfId="0" applyFont="1" applyFill="1" applyBorder="1" applyAlignment="1"/>
    <xf numFmtId="0" fontId="1" fillId="0" borderId="0" xfId="0" applyFont="1" applyFill="1" applyBorder="1" applyAlignment="1"/>
    <xf numFmtId="0" fontId="3" fillId="0" borderId="12" xfId="0" applyFont="1" applyBorder="1" applyAlignment="1"/>
    <xf numFmtId="0" fontId="3" fillId="0" borderId="26" xfId="0" applyFont="1" applyBorder="1" applyAlignment="1"/>
    <xf numFmtId="3" fontId="1" fillId="0" borderId="0" xfId="0" applyNumberFormat="1" applyFont="1"/>
    <xf numFmtId="0" fontId="3" fillId="0" borderId="22" xfId="0" applyFont="1" applyBorder="1"/>
    <xf numFmtId="0" fontId="3" fillId="0" borderId="15" xfId="0" applyFont="1" applyBorder="1" applyAlignment="1">
      <alignment horizontal="left"/>
    </xf>
    <xf numFmtId="0" fontId="3" fillId="0" borderId="27" xfId="0" applyFont="1" applyBorder="1" applyAlignment="1">
      <alignment horizontal="left"/>
    </xf>
    <xf numFmtId="0" fontId="2" fillId="0" borderId="28" xfId="0" applyFont="1" applyBorder="1" applyAlignment="1">
      <alignment horizontal="centerContinuous" vertical="center"/>
    </xf>
    <xf numFmtId="0" fontId="5" fillId="0" borderId="29" xfId="0" applyFont="1" applyBorder="1" applyAlignment="1">
      <alignment horizontal="centerContinuous" vertical="center"/>
    </xf>
    <xf numFmtId="0" fontId="1" fillId="0" borderId="29" xfId="0" applyFont="1" applyBorder="1" applyAlignment="1">
      <alignment horizontal="centerContinuous" vertical="center"/>
    </xf>
    <xf numFmtId="0" fontId="1" fillId="0" borderId="30" xfId="0" applyFont="1" applyBorder="1" applyAlignment="1">
      <alignment horizontal="centerContinuous" vertical="center"/>
    </xf>
    <xf numFmtId="0" fontId="6" fillId="2" borderId="9" xfId="0" applyFont="1" applyFill="1" applyBorder="1" applyAlignment="1">
      <alignment horizontal="left"/>
    </xf>
    <xf numFmtId="0" fontId="1" fillId="2" borderId="10" xfId="0" applyFont="1" applyFill="1" applyBorder="1" applyAlignment="1">
      <alignment horizontal="left"/>
    </xf>
    <xf numFmtId="0" fontId="1" fillId="2" borderId="31" xfId="0" applyFont="1" applyFill="1" applyBorder="1" applyAlignment="1">
      <alignment horizontal="centerContinuous"/>
    </xf>
    <xf numFmtId="0" fontId="6" fillId="2" borderId="10" xfId="0" applyFont="1" applyFill="1" applyBorder="1" applyAlignment="1">
      <alignment horizontal="centerContinuous"/>
    </xf>
    <xf numFmtId="0" fontId="1" fillId="2" borderId="10" xfId="0" applyFont="1" applyFill="1" applyBorder="1" applyAlignment="1">
      <alignment horizontal="centerContinuous"/>
    </xf>
    <xf numFmtId="0" fontId="1" fillId="0" borderId="32" xfId="0" applyFont="1" applyBorder="1"/>
    <xf numFmtId="0" fontId="1" fillId="0" borderId="17" xfId="0" applyFont="1" applyBorder="1"/>
    <xf numFmtId="3" fontId="1" fillId="0" borderId="21" xfId="0" applyNumberFormat="1" applyFont="1" applyBorder="1"/>
    <xf numFmtId="0" fontId="1" fillId="0" borderId="18" xfId="0" applyFont="1" applyBorder="1"/>
    <xf numFmtId="3" fontId="1" fillId="0" borderId="20" xfId="0" applyNumberFormat="1" applyFont="1" applyBorder="1"/>
    <xf numFmtId="0" fontId="1" fillId="0" borderId="19" xfId="0" applyFont="1" applyBorder="1"/>
    <xf numFmtId="3" fontId="1" fillId="0" borderId="2" xfId="0" applyNumberFormat="1" applyFont="1" applyBorder="1"/>
    <xf numFmtId="0" fontId="1" fillId="0" borderId="3" xfId="0" applyFont="1" applyBorder="1"/>
    <xf numFmtId="0" fontId="1" fillId="0" borderId="33" xfId="0" applyFont="1" applyBorder="1"/>
    <xf numFmtId="0" fontId="1" fillId="0" borderId="17" xfId="0" applyFont="1" applyBorder="1" applyAlignment="1">
      <alignment shrinkToFit="1"/>
    </xf>
    <xf numFmtId="0" fontId="1" fillId="0" borderId="34" xfId="0" applyFont="1" applyBorder="1"/>
    <xf numFmtId="0" fontId="1" fillId="0" borderId="24" xfId="0" applyFont="1" applyBorder="1"/>
    <xf numFmtId="3" fontId="1" fillId="0" borderId="37" xfId="0" applyNumberFormat="1" applyFont="1" applyBorder="1"/>
    <xf numFmtId="0" fontId="1" fillId="0" borderId="35" xfId="0" applyFont="1" applyBorder="1"/>
    <xf numFmtId="3" fontId="1" fillId="0" borderId="38" xfId="0" applyNumberFormat="1" applyFont="1" applyBorder="1"/>
    <xf numFmtId="0" fontId="1" fillId="0" borderId="36" xfId="0" applyFont="1" applyBorder="1"/>
    <xf numFmtId="0" fontId="6" fillId="2" borderId="18" xfId="0" applyFont="1" applyFill="1" applyBorder="1"/>
    <xf numFmtId="0" fontId="6" fillId="2" borderId="20" xfId="0" applyFont="1" applyFill="1" applyBorder="1"/>
    <xf numFmtId="0" fontId="6" fillId="2" borderId="19" xfId="0" applyFont="1" applyFill="1" applyBorder="1"/>
    <xf numFmtId="0" fontId="6" fillId="2" borderId="39" xfId="0" applyFont="1" applyFill="1" applyBorder="1"/>
    <xf numFmtId="0" fontId="6" fillId="2" borderId="40" xfId="0" applyFont="1" applyFill="1" applyBorder="1"/>
    <xf numFmtId="0" fontId="1" fillId="0" borderId="5" xfId="0" applyFont="1" applyBorder="1"/>
    <xf numFmtId="0" fontId="1" fillId="0" borderId="4" xfId="0" applyFont="1" applyBorder="1"/>
    <xf numFmtId="0" fontId="1" fillId="0" borderId="41" xfId="0" applyFont="1" applyBorder="1"/>
    <xf numFmtId="0" fontId="1" fillId="0" borderId="0" xfId="0" applyFont="1" applyBorder="1" applyAlignment="1">
      <alignment horizontal="right"/>
    </xf>
    <xf numFmtId="165" fontId="1" fillId="0" borderId="0" xfId="0" applyNumberFormat="1" applyFont="1" applyBorder="1"/>
    <xf numFmtId="0" fontId="1" fillId="0" borderId="0" xfId="0" applyFont="1" applyFill="1" applyBorder="1"/>
    <xf numFmtId="0" fontId="1" fillId="0" borderId="14" xfId="0" applyFont="1" applyBorder="1"/>
    <xf numFmtId="0" fontId="1" fillId="0" borderId="16" xfId="0" applyFont="1" applyBorder="1"/>
    <xf numFmtId="0" fontId="1" fillId="0" borderId="42" xfId="0" applyFont="1" applyBorder="1"/>
    <xf numFmtId="0" fontId="1" fillId="0" borderId="6" xfId="0" applyFont="1" applyBorder="1"/>
    <xf numFmtId="164" fontId="1" fillId="0" borderId="7" xfId="0" applyNumberFormat="1" applyFont="1" applyBorder="1" applyAlignment="1">
      <alignment horizontal="right"/>
    </xf>
    <xf numFmtId="0" fontId="1" fillId="0" borderId="7" xfId="0" applyFont="1" applyBorder="1"/>
    <xf numFmtId="0" fontId="1" fillId="0" borderId="2" xfId="0" applyFont="1" applyBorder="1"/>
    <xf numFmtId="164" fontId="1" fillId="0" borderId="3" xfId="0" applyNumberFormat="1" applyFont="1" applyBorder="1" applyAlignment="1">
      <alignment horizontal="right"/>
    </xf>
    <xf numFmtId="0" fontId="5" fillId="2" borderId="35" xfId="0" applyFont="1" applyFill="1" applyBorder="1"/>
    <xf numFmtId="0" fontId="5" fillId="2" borderId="38" xfId="0" applyFont="1" applyFill="1" applyBorder="1"/>
    <xf numFmtId="0" fontId="5" fillId="2" borderId="36" xfId="0" applyFont="1" applyFill="1" applyBorder="1"/>
    <xf numFmtId="0" fontId="5" fillId="0" borderId="0" xfId="0" applyFont="1"/>
    <xf numFmtId="0" fontId="1" fillId="0" borderId="0" xfId="0" applyFont="1" applyAlignment="1">
      <alignment vertical="justify"/>
    </xf>
    <xf numFmtId="49" fontId="1" fillId="0" borderId="47" xfId="1" applyNumberFormat="1" applyFont="1" applyBorder="1"/>
    <xf numFmtId="49" fontId="1" fillId="0" borderId="47" xfId="1" applyNumberFormat="1" applyFont="1" applyBorder="1" applyAlignment="1">
      <alignment horizontal="right"/>
    </xf>
    <xf numFmtId="0" fontId="1" fillId="0" borderId="48" xfId="1" applyFont="1" applyBorder="1"/>
    <xf numFmtId="49" fontId="1" fillId="0" borderId="47" xfId="0" applyNumberFormat="1" applyFont="1" applyBorder="1" applyAlignment="1">
      <alignment horizontal="left"/>
    </xf>
    <xf numFmtId="0" fontId="1" fillId="0" borderId="49" xfId="0" applyNumberFormat="1" applyFont="1" applyBorder="1"/>
    <xf numFmtId="49" fontId="1" fillId="0" borderId="52" xfId="1" applyNumberFormat="1" applyFont="1" applyBorder="1"/>
    <xf numFmtId="49" fontId="1" fillId="0" borderId="52" xfId="1" applyNumberFormat="1" applyFont="1" applyBorder="1" applyAlignment="1">
      <alignment horizontal="right"/>
    </xf>
    <xf numFmtId="49" fontId="2" fillId="0" borderId="0" xfId="0" applyNumberFormat="1" applyFont="1" applyAlignment="1">
      <alignment horizontal="centerContinuous"/>
    </xf>
    <xf numFmtId="0" fontId="2" fillId="0" borderId="0" xfId="0" applyFont="1" applyAlignment="1">
      <alignment horizontal="centerContinuous"/>
    </xf>
    <xf numFmtId="0" fontId="2" fillId="0" borderId="0" xfId="0" applyFont="1" applyBorder="1" applyAlignment="1">
      <alignment horizontal="centerContinuous"/>
    </xf>
    <xf numFmtId="49" fontId="6" fillId="2" borderId="9" xfId="0" applyNumberFormat="1" applyFont="1" applyFill="1" applyBorder="1" applyAlignment="1">
      <alignment horizontal="center"/>
    </xf>
    <xf numFmtId="0" fontId="6" fillId="2" borderId="10" xfId="0" applyFont="1" applyFill="1" applyBorder="1" applyAlignment="1">
      <alignment horizontal="center"/>
    </xf>
    <xf numFmtId="0" fontId="6" fillId="2" borderId="31" xfId="0" applyFont="1" applyFill="1" applyBorder="1" applyAlignment="1">
      <alignment horizontal="center"/>
    </xf>
    <xf numFmtId="0" fontId="6" fillId="2" borderId="11" xfId="0" applyFont="1" applyFill="1" applyBorder="1" applyAlignment="1">
      <alignment horizontal="center"/>
    </xf>
    <xf numFmtId="0" fontId="6" fillId="2" borderId="55" xfId="0" applyFont="1" applyFill="1" applyBorder="1" applyAlignment="1">
      <alignment horizontal="center"/>
    </xf>
    <xf numFmtId="0" fontId="6" fillId="2" borderId="56" xfId="0" applyFont="1" applyFill="1" applyBorder="1" applyAlignment="1">
      <alignment horizontal="center"/>
    </xf>
    <xf numFmtId="3" fontId="1" fillId="0" borderId="41" xfId="0" applyNumberFormat="1" applyFont="1" applyBorder="1"/>
    <xf numFmtId="0" fontId="6" fillId="2" borderId="9" xfId="0" applyFont="1" applyFill="1" applyBorder="1"/>
    <xf numFmtId="0" fontId="6" fillId="2" borderId="10" xfId="0" applyFont="1" applyFill="1" applyBorder="1"/>
    <xf numFmtId="3" fontId="6" fillId="2" borderId="31" xfId="0" applyNumberFormat="1" applyFont="1" applyFill="1" applyBorder="1"/>
    <xf numFmtId="3" fontId="6" fillId="2" borderId="11" xfId="0" applyNumberFormat="1" applyFont="1" applyFill="1" applyBorder="1"/>
    <xf numFmtId="3" fontId="6" fillId="2" borderId="55" xfId="0" applyNumberFormat="1" applyFont="1" applyFill="1" applyBorder="1"/>
    <xf numFmtId="3" fontId="6" fillId="2" borderId="56" xfId="0" applyNumberFormat="1" applyFont="1" applyFill="1" applyBorder="1"/>
    <xf numFmtId="3" fontId="2" fillId="0" borderId="0" xfId="0" applyNumberFormat="1" applyFont="1" applyAlignment="1">
      <alignment horizontal="centerContinuous"/>
    </xf>
    <xf numFmtId="0" fontId="1" fillId="2" borderId="40" xfId="0" applyFont="1" applyFill="1" applyBorder="1"/>
    <xf numFmtId="0" fontId="6" fillId="2" borderId="58" xfId="0" applyFont="1" applyFill="1" applyBorder="1" applyAlignment="1">
      <alignment horizontal="right"/>
    </xf>
    <xf numFmtId="0" fontId="6" fillId="2" borderId="20" xfId="0" applyFont="1" applyFill="1" applyBorder="1" applyAlignment="1">
      <alignment horizontal="right"/>
    </xf>
    <xf numFmtId="0" fontId="6" fillId="2" borderId="19" xfId="0" applyFont="1" applyFill="1" applyBorder="1" applyAlignment="1">
      <alignment horizontal="center"/>
    </xf>
    <xf numFmtId="4" fontId="4" fillId="2" borderId="20" xfId="0" applyNumberFormat="1" applyFont="1" applyFill="1" applyBorder="1" applyAlignment="1">
      <alignment horizontal="right"/>
    </xf>
    <xf numFmtId="4" fontId="4" fillId="2" borderId="40" xfId="0" applyNumberFormat="1" applyFont="1" applyFill="1" applyBorder="1" applyAlignment="1">
      <alignment horizontal="right"/>
    </xf>
    <xf numFmtId="0" fontId="1" fillId="0" borderId="27" xfId="0" applyFont="1" applyBorder="1"/>
    <xf numFmtId="3" fontId="1" fillId="0" borderId="33" xfId="0" applyNumberFormat="1" applyFont="1" applyBorder="1" applyAlignment="1">
      <alignment horizontal="right"/>
    </xf>
    <xf numFmtId="164" fontId="1" fillId="0" borderId="12" xfId="0" applyNumberFormat="1" applyFont="1" applyBorder="1" applyAlignment="1">
      <alignment horizontal="right"/>
    </xf>
    <xf numFmtId="3" fontId="1" fillId="0" borderId="14" xfId="0" applyNumberFormat="1" applyFont="1" applyBorder="1" applyAlignment="1">
      <alignment horizontal="right"/>
    </xf>
    <xf numFmtId="4" fontId="1" fillId="0" borderId="17" xfId="0" applyNumberFormat="1" applyFont="1" applyBorder="1" applyAlignment="1">
      <alignment horizontal="right"/>
    </xf>
    <xf numFmtId="3" fontId="1" fillId="0" borderId="27" xfId="0" applyNumberFormat="1" applyFont="1" applyBorder="1" applyAlignment="1">
      <alignment horizontal="right"/>
    </xf>
    <xf numFmtId="0" fontId="1" fillId="2" borderId="35" xfId="0" applyFont="1" applyFill="1" applyBorder="1"/>
    <xf numFmtId="0" fontId="6" fillId="2" borderId="38" xfId="0" applyFont="1" applyFill="1" applyBorder="1"/>
    <xf numFmtId="0" fontId="1" fillId="2" borderId="38" xfId="0" applyFont="1" applyFill="1" applyBorder="1"/>
    <xf numFmtId="4" fontId="1" fillId="2" borderId="44" xfId="0" applyNumberFormat="1" applyFont="1" applyFill="1" applyBorder="1"/>
    <xf numFmtId="4" fontId="1" fillId="2" borderId="35" xfId="0" applyNumberFormat="1" applyFont="1" applyFill="1" applyBorder="1"/>
    <xf numFmtId="4" fontId="1" fillId="2" borderId="38" xfId="0" applyNumberFormat="1" applyFont="1" applyFill="1" applyBorder="1"/>
    <xf numFmtId="3" fontId="3" fillId="0" borderId="0" xfId="0" applyNumberFormat="1" applyFont="1"/>
    <xf numFmtId="4" fontId="3" fillId="0" borderId="0" xfId="0" applyNumberFormat="1" applyFont="1"/>
    <xf numFmtId="0" fontId="1" fillId="0" borderId="0" xfId="1" applyFont="1"/>
    <xf numFmtId="0" fontId="1" fillId="0" borderId="0" xfId="1" applyFont="1" applyAlignment="1">
      <alignment horizontal="right"/>
    </xf>
    <xf numFmtId="49" fontId="3" fillId="0" borderId="24" xfId="0" applyNumberFormat="1" applyFont="1" applyBorder="1"/>
    <xf numFmtId="3" fontId="1" fillId="0" borderId="5" xfId="0" applyNumberFormat="1" applyFont="1" applyBorder="1"/>
    <xf numFmtId="3" fontId="1" fillId="0" borderId="13" xfId="0" applyNumberFormat="1" applyFont="1" applyBorder="1"/>
    <xf numFmtId="3" fontId="1" fillId="0" borderId="57" xfId="0" applyNumberFormat="1" applyFont="1" applyBorder="1"/>
    <xf numFmtId="0" fontId="7" fillId="0" borderId="0" xfId="1" applyFont="1" applyFill="1" applyBorder="1" applyAlignment="1">
      <alignment vertical="center" wrapText="1"/>
    </xf>
    <xf numFmtId="49" fontId="6" fillId="2" borderId="3" xfId="0" applyNumberFormat="1" applyFont="1" applyFill="1" applyBorder="1"/>
    <xf numFmtId="0" fontId="6" fillId="0" borderId="0" xfId="0" applyFont="1" applyFill="1" applyBorder="1"/>
    <xf numFmtId="3" fontId="6" fillId="0" borderId="0" xfId="0" applyNumberFormat="1" applyFont="1" applyFill="1" applyBorder="1"/>
    <xf numFmtId="0" fontId="1" fillId="0" borderId="0" xfId="1" applyFont="1" applyFill="1"/>
    <xf numFmtId="0" fontId="1" fillId="0" borderId="47" xfId="1" applyFont="1" applyFill="1" applyBorder="1"/>
    <xf numFmtId="49" fontId="1" fillId="0" borderId="47" xfId="1" applyNumberFormat="1" applyFont="1" applyFill="1" applyBorder="1" applyAlignment="1">
      <alignment horizontal="left"/>
    </xf>
    <xf numFmtId="0" fontId="1" fillId="0" borderId="49" xfId="1" applyFont="1" applyFill="1" applyBorder="1"/>
    <xf numFmtId="0" fontId="1" fillId="0" borderId="52" xfId="1" applyFont="1" applyFill="1" applyBorder="1"/>
    <xf numFmtId="0" fontId="14" fillId="0" borderId="0" xfId="1" applyFont="1" applyFill="1"/>
    <xf numFmtId="0" fontId="15" fillId="0" borderId="12" xfId="0" applyFont="1" applyFill="1" applyBorder="1" applyAlignment="1">
      <alignment vertical="center"/>
    </xf>
    <xf numFmtId="4" fontId="1" fillId="0" borderId="0" xfId="1" applyNumberFormat="1" applyFont="1"/>
    <xf numFmtId="0" fontId="7" fillId="0" borderId="12" xfId="1" applyFont="1" applyFill="1" applyBorder="1" applyAlignment="1">
      <alignment vertical="center" wrapText="1"/>
    </xf>
    <xf numFmtId="49" fontId="7" fillId="0" borderId="12" xfId="1" applyNumberFormat="1" applyFont="1" applyFill="1" applyBorder="1" applyAlignment="1">
      <alignment horizontal="center" vertical="center" shrinkToFit="1"/>
    </xf>
    <xf numFmtId="4" fontId="7" fillId="0" borderId="12" xfId="1" applyNumberFormat="1" applyFont="1" applyFill="1" applyBorder="1" applyAlignment="1">
      <alignment horizontal="right" vertical="center"/>
    </xf>
    <xf numFmtId="49" fontId="7" fillId="0" borderId="12" xfId="1" applyNumberFormat="1" applyFont="1" applyFill="1" applyBorder="1" applyAlignment="1">
      <alignment horizontal="left" vertical="center"/>
    </xf>
    <xf numFmtId="0" fontId="7" fillId="0" borderId="12" xfId="1" applyFont="1" applyFill="1" applyBorder="1" applyAlignment="1">
      <alignment horizontal="center" vertical="center"/>
    </xf>
    <xf numFmtId="4" fontId="7" fillId="0" borderId="12" xfId="1" applyNumberFormat="1" applyFont="1" applyFill="1" applyBorder="1" applyAlignment="1">
      <alignment vertical="center"/>
    </xf>
    <xf numFmtId="0" fontId="3" fillId="0" borderId="48" xfId="1" applyFont="1" applyFill="1" applyBorder="1" applyAlignment="1">
      <alignment horizontal="left"/>
    </xf>
    <xf numFmtId="49" fontId="4" fillId="0" borderId="47" xfId="1" applyNumberFormat="1" applyFont="1" applyBorder="1"/>
    <xf numFmtId="49" fontId="4" fillId="0" borderId="52" xfId="1" applyNumberFormat="1" applyFont="1" applyBorder="1"/>
    <xf numFmtId="0" fontId="7" fillId="0" borderId="0" xfId="1" applyFont="1" applyFill="1" applyAlignment="1">
      <alignment vertical="center" wrapText="1"/>
    </xf>
    <xf numFmtId="0" fontId="4" fillId="0" borderId="3" xfId="0" applyFont="1" applyBorder="1"/>
    <xf numFmtId="49" fontId="6" fillId="2" borderId="5" xfId="0" applyNumberFormat="1" applyFont="1" applyFill="1" applyBorder="1"/>
    <xf numFmtId="0" fontId="10" fillId="0" borderId="0" xfId="1" applyFont="1" applyFill="1" applyAlignment="1">
      <alignment horizontal="centerContinuous"/>
    </xf>
    <xf numFmtId="0" fontId="11" fillId="0" borderId="0" xfId="1" applyFont="1" applyFill="1" applyAlignment="1">
      <alignment horizontal="centerContinuous"/>
    </xf>
    <xf numFmtId="0" fontId="11" fillId="0" borderId="0" xfId="1" applyFont="1" applyFill="1" applyAlignment="1">
      <alignment horizontal="right"/>
    </xf>
    <xf numFmtId="0" fontId="3" fillId="0" borderId="0" xfId="1" applyFont="1" applyFill="1"/>
    <xf numFmtId="0" fontId="1" fillId="0" borderId="0" xfId="1" applyFont="1" applyFill="1" applyAlignment="1">
      <alignment horizontal="right"/>
    </xf>
    <xf numFmtId="0" fontId="1" fillId="0" borderId="0" xfId="1" applyFont="1" applyFill="1" applyAlignment="1"/>
    <xf numFmtId="49" fontId="3" fillId="0" borderId="12" xfId="1" applyNumberFormat="1" applyFont="1" applyFill="1" applyBorder="1"/>
    <xf numFmtId="0" fontId="3" fillId="0" borderId="3" xfId="1" applyFont="1" applyFill="1" applyBorder="1" applyAlignment="1">
      <alignment horizontal="center"/>
    </xf>
    <xf numFmtId="0" fontId="3" fillId="0" borderId="3" xfId="1" applyNumberFormat="1" applyFont="1" applyFill="1" applyBorder="1" applyAlignment="1">
      <alignment horizontal="center"/>
    </xf>
    <xf numFmtId="0" fontId="3" fillId="0" borderId="12" xfId="1" applyFont="1" applyFill="1" applyBorder="1" applyAlignment="1">
      <alignment horizontal="center"/>
    </xf>
    <xf numFmtId="0" fontId="8" fillId="0" borderId="0" xfId="1" applyFill="1" applyAlignment="1">
      <alignment vertical="center"/>
    </xf>
    <xf numFmtId="9" fontId="8" fillId="0" borderId="0" xfId="3" applyFont="1" applyFill="1" applyAlignment="1">
      <alignment vertical="center"/>
    </xf>
    <xf numFmtId="3" fontId="0" fillId="0" borderId="0" xfId="0" applyNumberFormat="1" applyFill="1" applyBorder="1"/>
    <xf numFmtId="3" fontId="1" fillId="0" borderId="13" xfId="0" applyNumberFormat="1" applyFont="1" applyFill="1" applyBorder="1"/>
    <xf numFmtId="3" fontId="19" fillId="0" borderId="0" xfId="0" applyNumberFormat="1" applyFont="1"/>
    <xf numFmtId="4" fontId="6" fillId="0" borderId="12" xfId="1" applyNumberFormat="1" applyFont="1" applyFill="1" applyBorder="1" applyAlignment="1">
      <alignment vertical="center"/>
    </xf>
    <xf numFmtId="0" fontId="3" fillId="0" borderId="12" xfId="1" applyFont="1" applyFill="1" applyBorder="1" applyAlignment="1">
      <alignment horizontal="center" vertical="center"/>
    </xf>
    <xf numFmtId="0" fontId="3" fillId="0" borderId="12" xfId="1" applyFont="1" applyFill="1" applyBorder="1" applyAlignment="1">
      <alignment horizontal="center" vertical="center" shrinkToFit="1"/>
    </xf>
    <xf numFmtId="0" fontId="1" fillId="0" borderId="0" xfId="1" applyFont="1" applyFill="1" applyAlignment="1">
      <alignment horizontal="center" vertical="center" shrinkToFit="1"/>
    </xf>
    <xf numFmtId="0" fontId="8" fillId="0" borderId="0" xfId="1" applyFill="1" applyAlignment="1">
      <alignment horizontal="center" vertical="center" shrinkToFit="1"/>
    </xf>
    <xf numFmtId="0" fontId="8" fillId="0" borderId="12" xfId="1" applyFill="1" applyBorder="1" applyAlignment="1">
      <alignment horizontal="center" vertical="center" shrinkToFit="1"/>
    </xf>
    <xf numFmtId="0" fontId="1" fillId="0" borderId="0" xfId="1" applyFont="1" applyAlignment="1">
      <alignment horizontal="center" vertical="center" shrinkToFit="1"/>
    </xf>
    <xf numFmtId="0" fontId="1" fillId="0" borderId="0" xfId="1" applyFont="1" applyFill="1" applyAlignment="1">
      <alignment horizontal="center" vertical="center"/>
    </xf>
    <xf numFmtId="0" fontId="8" fillId="0" borderId="0" xfId="1" applyFill="1" applyAlignment="1">
      <alignment horizontal="center" vertical="center"/>
    </xf>
    <xf numFmtId="0" fontId="8" fillId="0" borderId="12" xfId="1" applyFill="1" applyBorder="1" applyAlignment="1">
      <alignment horizontal="center" vertical="center"/>
    </xf>
    <xf numFmtId="0" fontId="1" fillId="0" borderId="0" xfId="1" applyFont="1" applyAlignment="1">
      <alignment horizontal="center" vertical="center"/>
    </xf>
    <xf numFmtId="0" fontId="1" fillId="3" borderId="0" xfId="1" applyFont="1" applyFill="1"/>
    <xf numFmtId="49" fontId="6" fillId="0" borderId="12" xfId="1" applyNumberFormat="1" applyFont="1" applyFill="1" applyBorder="1" applyAlignment="1">
      <alignment horizontal="left" vertical="center"/>
    </xf>
    <xf numFmtId="0" fontId="6" fillId="0" borderId="12" xfId="1" applyFont="1" applyFill="1" applyBorder="1" applyAlignment="1">
      <alignment vertical="center"/>
    </xf>
    <xf numFmtId="0" fontId="1" fillId="0" borderId="12" xfId="1" applyFont="1" applyFill="1" applyBorder="1" applyAlignment="1">
      <alignment horizontal="center" vertical="center"/>
    </xf>
    <xf numFmtId="0" fontId="1" fillId="0" borderId="12" xfId="1" applyNumberFormat="1" applyFont="1" applyFill="1" applyBorder="1" applyAlignment="1">
      <alignment horizontal="right" vertical="center"/>
    </xf>
    <xf numFmtId="0" fontId="1" fillId="0" borderId="12" xfId="1" applyNumberFormat="1" applyFont="1" applyFill="1" applyBorder="1" applyAlignment="1">
      <alignment vertical="center"/>
    </xf>
    <xf numFmtId="49" fontId="12" fillId="0" borderId="12" xfId="1" applyNumberFormat="1" applyFont="1" applyFill="1" applyBorder="1" applyAlignment="1">
      <alignment horizontal="left" vertical="center"/>
    </xf>
    <xf numFmtId="0" fontId="12" fillId="0" borderId="12" xfId="1" applyFont="1" applyFill="1" applyBorder="1" applyAlignment="1">
      <alignment vertical="center"/>
    </xf>
    <xf numFmtId="4" fontId="1" fillId="0" borderId="12" xfId="1" applyNumberFormat="1" applyFont="1" applyFill="1" applyBorder="1" applyAlignment="1">
      <alignment horizontal="right" vertical="center"/>
    </xf>
    <xf numFmtId="0" fontId="6" fillId="0" borderId="12" xfId="1" applyFont="1" applyFill="1" applyBorder="1" applyAlignment="1">
      <alignment horizontal="center" vertical="center"/>
    </xf>
    <xf numFmtId="4" fontId="20" fillId="0" borderId="12" xfId="1" applyNumberFormat="1" applyFont="1" applyFill="1" applyBorder="1" applyAlignment="1">
      <alignment horizontal="right" vertical="center"/>
    </xf>
    <xf numFmtId="0" fontId="13" fillId="0" borderId="12" xfId="1" applyNumberFormat="1" applyFont="1" applyFill="1" applyBorder="1" applyAlignment="1">
      <alignment horizontal="right" vertical="center"/>
    </xf>
    <xf numFmtId="0" fontId="13" fillId="0" borderId="12" xfId="1" applyNumberFormat="1" applyFont="1" applyFill="1" applyBorder="1" applyAlignment="1">
      <alignment vertical="center"/>
    </xf>
    <xf numFmtId="0" fontId="16" fillId="0" borderId="12" xfId="1" applyFont="1" applyFill="1" applyBorder="1" applyAlignment="1">
      <alignment vertical="center" wrapText="1"/>
    </xf>
    <xf numFmtId="49" fontId="17" fillId="0" borderId="12" xfId="1" applyNumberFormat="1" applyFont="1" applyFill="1" applyBorder="1" applyAlignment="1">
      <alignment horizontal="center" vertical="center" shrinkToFit="1"/>
    </xf>
    <xf numFmtId="4" fontId="17" fillId="0" borderId="12" xfId="1" applyNumberFormat="1" applyFont="1" applyFill="1" applyBorder="1" applyAlignment="1">
      <alignment horizontal="right" vertical="center"/>
    </xf>
    <xf numFmtId="167" fontId="1" fillId="0" borderId="0" xfId="1" applyNumberFormat="1" applyFont="1" applyAlignment="1">
      <alignment horizontal="center" vertical="center" shrinkToFit="1"/>
    </xf>
    <xf numFmtId="49" fontId="3" fillId="0" borderId="59" xfId="1" applyNumberFormat="1" applyFont="1" applyFill="1" applyBorder="1" applyAlignment="1">
      <alignment horizontal="left"/>
    </xf>
    <xf numFmtId="49" fontId="3" fillId="0" borderId="60" xfId="1" applyNumberFormat="1" applyFont="1" applyFill="1" applyBorder="1" applyAlignment="1">
      <alignment horizontal="left"/>
    </xf>
    <xf numFmtId="0" fontId="21" fillId="0" borderId="4" xfId="0" applyNumberFormat="1" applyFont="1" applyFill="1" applyBorder="1" applyAlignment="1">
      <alignment horizontal="left" vertical="center"/>
    </xf>
    <xf numFmtId="0" fontId="21" fillId="0" borderId="12" xfId="0" applyNumberFormat="1" applyFont="1" applyFill="1" applyBorder="1" applyAlignment="1">
      <alignment vertical="top"/>
    </xf>
    <xf numFmtId="0" fontId="3" fillId="0" borderId="0" xfId="0" applyNumberFormat="1" applyFont="1" applyBorder="1"/>
    <xf numFmtId="0" fontId="1" fillId="0" borderId="41" xfId="0" applyNumberFormat="1" applyFont="1" applyBorder="1"/>
    <xf numFmtId="0" fontId="1" fillId="0" borderId="5" xfId="0" applyNumberFormat="1" applyFont="1" applyBorder="1"/>
    <xf numFmtId="0" fontId="1" fillId="0" borderId="13" xfId="0" applyNumberFormat="1" applyFont="1" applyBorder="1"/>
    <xf numFmtId="0" fontId="1" fillId="0" borderId="13" xfId="0" applyNumberFormat="1" applyFont="1" applyFill="1" applyBorder="1"/>
    <xf numFmtId="0" fontId="1" fillId="0" borderId="57" xfId="0" applyNumberFormat="1" applyFont="1" applyBorder="1"/>
    <xf numFmtId="4" fontId="1" fillId="0" borderId="13" xfId="0" applyNumberFormat="1" applyFont="1" applyBorder="1"/>
    <xf numFmtId="0" fontId="8" fillId="0" borderId="12" xfId="1" applyFont="1" applyFill="1" applyBorder="1" applyAlignment="1">
      <alignment horizontal="center" vertical="center"/>
    </xf>
    <xf numFmtId="0" fontId="8" fillId="0" borderId="12" xfId="1" applyFont="1" applyFill="1" applyBorder="1" applyAlignment="1">
      <alignment horizontal="center" vertical="center" shrinkToFit="1"/>
    </xf>
    <xf numFmtId="0" fontId="14" fillId="0" borderId="12" xfId="1" applyFont="1" applyFill="1" applyBorder="1" applyAlignment="1">
      <alignment horizontal="center" vertical="center" shrinkToFit="1"/>
    </xf>
    <xf numFmtId="4" fontId="7" fillId="4" borderId="12" xfId="1" applyNumberFormat="1" applyFont="1" applyFill="1" applyBorder="1" applyAlignment="1">
      <alignment horizontal="right" vertical="center"/>
    </xf>
    <xf numFmtId="0" fontId="1" fillId="0" borderId="35" xfId="0" applyFont="1" applyBorder="1" applyAlignment="1">
      <alignment horizontal="center" shrinkToFit="1"/>
    </xf>
    <xf numFmtId="0" fontId="1" fillId="0" borderId="36" xfId="0" applyFont="1" applyBorder="1" applyAlignment="1">
      <alignment horizontal="center" shrinkToFit="1"/>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12" xfId="0" applyFont="1" applyBorder="1" applyAlignment="1">
      <alignment horizontal="left"/>
    </xf>
    <xf numFmtId="0" fontId="1" fillId="0" borderId="0" xfId="0" applyFont="1" applyAlignment="1">
      <alignment horizontal="left" wrapText="1"/>
    </xf>
    <xf numFmtId="166" fontId="1" fillId="0" borderId="1" xfId="0" applyNumberFormat="1" applyFont="1" applyBorder="1" applyAlignment="1">
      <alignment horizontal="right" indent="2"/>
    </xf>
    <xf numFmtId="166" fontId="1" fillId="0" borderId="26" xfId="0" applyNumberFormat="1" applyFont="1" applyBorder="1" applyAlignment="1">
      <alignment horizontal="right" indent="2"/>
    </xf>
    <xf numFmtId="166" fontId="5" fillId="2" borderId="43" xfId="0" applyNumberFormat="1" applyFont="1" applyFill="1" applyBorder="1" applyAlignment="1">
      <alignment horizontal="right" indent="2"/>
    </xf>
    <xf numFmtId="166" fontId="5" fillId="2" borderId="44" xfId="0" applyNumberFormat="1" applyFont="1" applyFill="1" applyBorder="1" applyAlignment="1">
      <alignment horizontal="right" indent="2"/>
    </xf>
    <xf numFmtId="0" fontId="16" fillId="0" borderId="0" xfId="0" applyFont="1" applyAlignment="1">
      <alignment horizontal="left" vertical="top" wrapText="1"/>
    </xf>
    <xf numFmtId="0" fontId="1" fillId="0" borderId="45" xfId="1" applyFont="1" applyBorder="1" applyAlignment="1">
      <alignment horizontal="center"/>
    </xf>
    <xf numFmtId="0" fontId="1" fillId="0" borderId="46" xfId="1" applyFont="1" applyBorder="1" applyAlignment="1">
      <alignment horizontal="center"/>
    </xf>
    <xf numFmtId="0" fontId="1" fillId="0" borderId="50" xfId="1" applyFont="1" applyBorder="1" applyAlignment="1">
      <alignment horizontal="center"/>
    </xf>
    <xf numFmtId="0" fontId="1" fillId="0" borderId="51" xfId="1" applyFont="1" applyBorder="1" applyAlignment="1">
      <alignment horizontal="center"/>
    </xf>
    <xf numFmtId="0" fontId="1" fillId="0" borderId="53" xfId="1" applyFont="1" applyBorder="1" applyAlignment="1">
      <alignment horizontal="left"/>
    </xf>
    <xf numFmtId="0" fontId="1" fillId="0" borderId="52" xfId="1" applyFont="1" applyBorder="1" applyAlignment="1">
      <alignment horizontal="left"/>
    </xf>
    <xf numFmtId="0" fontId="1" fillId="0" borderId="54" xfId="1" applyFont="1" applyBorder="1" applyAlignment="1">
      <alignment horizontal="left"/>
    </xf>
    <xf numFmtId="3" fontId="6" fillId="2" borderId="38" xfId="0" applyNumberFormat="1" applyFont="1" applyFill="1" applyBorder="1" applyAlignment="1">
      <alignment horizontal="right"/>
    </xf>
    <xf numFmtId="3" fontId="6" fillId="2" borderId="44" xfId="0" applyNumberFormat="1" applyFont="1" applyFill="1" applyBorder="1" applyAlignment="1">
      <alignment horizontal="right"/>
    </xf>
    <xf numFmtId="0" fontId="9" fillId="0" borderId="0" xfId="1" applyFont="1" applyFill="1" applyAlignment="1">
      <alignment horizontal="center"/>
    </xf>
    <xf numFmtId="0" fontId="1" fillId="0" borderId="45" xfId="1" applyFont="1" applyFill="1" applyBorder="1" applyAlignment="1">
      <alignment horizontal="center"/>
    </xf>
    <xf numFmtId="0" fontId="1" fillId="0" borderId="46" xfId="1" applyFont="1" applyFill="1" applyBorder="1" applyAlignment="1">
      <alignment horizontal="center"/>
    </xf>
    <xf numFmtId="49" fontId="1" fillId="0" borderId="50" xfId="1" applyNumberFormat="1" applyFont="1" applyFill="1" applyBorder="1" applyAlignment="1">
      <alignment horizontal="center"/>
    </xf>
    <xf numFmtId="49" fontId="1" fillId="0" borderId="51" xfId="1" applyNumberFormat="1" applyFont="1" applyFill="1" applyBorder="1" applyAlignment="1">
      <alignment horizontal="center"/>
    </xf>
    <xf numFmtId="0" fontId="1" fillId="0" borderId="53" xfId="1" applyFont="1" applyFill="1" applyBorder="1" applyAlignment="1">
      <alignment horizontal="left" shrinkToFit="1"/>
    </xf>
    <xf numFmtId="0" fontId="1" fillId="0" borderId="52" xfId="1" applyFont="1" applyFill="1" applyBorder="1" applyAlignment="1">
      <alignment horizontal="left" shrinkToFit="1"/>
    </xf>
    <xf numFmtId="0" fontId="1" fillId="0" borderId="54" xfId="1" applyFont="1" applyFill="1" applyBorder="1" applyAlignment="1">
      <alignment horizontal="left" shrinkToFit="1"/>
    </xf>
    <xf numFmtId="0" fontId="8" fillId="0" borderId="45" xfId="1" applyFill="1" applyBorder="1" applyAlignment="1">
      <alignment horizontal="center" vertical="center"/>
    </xf>
    <xf numFmtId="0" fontId="8" fillId="0" borderId="49" xfId="1" applyFill="1" applyBorder="1" applyAlignment="1">
      <alignment horizontal="center" vertical="center"/>
    </xf>
    <xf numFmtId="0" fontId="8" fillId="0" borderId="50" xfId="1" applyFill="1" applyBorder="1" applyAlignment="1">
      <alignment horizontal="center" vertical="center"/>
    </xf>
    <xf numFmtId="0" fontId="8" fillId="0" borderId="54" xfId="1" applyFill="1" applyBorder="1" applyAlignment="1">
      <alignment horizontal="center" vertical="center"/>
    </xf>
  </cellXfs>
  <cellStyles count="4">
    <cellStyle name="Normální" xfId="0" builtinId="0"/>
    <cellStyle name="normální 2" xfId="2"/>
    <cellStyle name="normální_POL.XLS" xfId="1"/>
    <cellStyle name="Procenta"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_-2016-_\140-P16P140%20-%20Brno%20-%20D&#283;tsk&#225;%20nemocnice%20&#268;ernopoln&#237;\-_Podklady_odevzdan&#233;-_\160727_P16P140_Objekt%20F%20&#8211;%20dopln&#283;n&#237;_zim_provoz\P&#345;edb&#283;&#382;n&#253;_rozpo&#269;et\D1.01.04-003%20Rozpo&#269;et-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
      <sheetName val=" Rek"/>
      <sheetName val="CHL"/>
    </sheetNames>
    <sheetDataSet>
      <sheetData sheetId="0"/>
      <sheetData sheetId="1">
        <row r="1">
          <cell r="H1" t="str">
            <v xml:space="preserve">D1.01.04-003 </v>
          </cell>
        </row>
      </sheetData>
      <sheetData sheetId="2"/>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BE51"/>
  <sheetViews>
    <sheetView view="pageBreakPreview" topLeftCell="A4" zoomScaleNormal="100" zoomScaleSheetLayoutView="100" workbookViewId="0">
      <selection activeCell="B8" sqref="B8"/>
    </sheetView>
  </sheetViews>
  <sheetFormatPr defaultRowHeight="12.75" x14ac:dyDescent="0.2"/>
  <cols>
    <col min="1" max="1" width="2" style="1" customWidth="1"/>
    <col min="2" max="2" width="15" style="1" customWidth="1"/>
    <col min="3" max="3" width="15.85546875" style="1" customWidth="1"/>
    <col min="4" max="4" width="14.5703125" style="1" customWidth="1"/>
    <col min="5" max="5" width="18.28515625" style="1" customWidth="1"/>
    <col min="6" max="6" width="16.5703125" style="1" customWidth="1"/>
    <col min="7" max="7" width="15.28515625" style="1" customWidth="1"/>
    <col min="8" max="16384" width="9.140625" style="1"/>
  </cols>
  <sheetData>
    <row r="1" spans="1:57" ht="24.75" customHeight="1" thickBot="1" x14ac:dyDescent="0.25">
      <c r="A1" s="5" t="s">
        <v>9</v>
      </c>
      <c r="B1" s="6"/>
      <c r="C1" s="6"/>
      <c r="D1" s="6"/>
      <c r="E1" s="6"/>
      <c r="F1" s="6"/>
      <c r="G1" s="6"/>
    </row>
    <row r="2" spans="1:57" ht="12.75" customHeight="1" x14ac:dyDescent="0.2">
      <c r="A2" s="7" t="s">
        <v>10</v>
      </c>
      <c r="B2" s="8"/>
      <c r="C2" s="9" t="s">
        <v>248</v>
      </c>
      <c r="D2" s="9" t="s">
        <v>468</v>
      </c>
      <c r="E2" s="10"/>
      <c r="F2" s="11" t="s">
        <v>11</v>
      </c>
      <c r="G2" s="12"/>
    </row>
    <row r="3" spans="1:57" ht="3" hidden="1" customHeight="1" x14ac:dyDescent="0.2">
      <c r="A3" s="13"/>
      <c r="B3" s="14"/>
      <c r="C3" s="15"/>
      <c r="D3" s="15"/>
      <c r="E3" s="16"/>
      <c r="F3" s="17"/>
      <c r="G3" s="18"/>
    </row>
    <row r="4" spans="1:57" ht="12" customHeight="1" x14ac:dyDescent="0.2">
      <c r="A4" s="19" t="s">
        <v>12</v>
      </c>
      <c r="B4" s="14"/>
      <c r="C4" s="15"/>
      <c r="D4" s="15"/>
      <c r="E4" s="16"/>
      <c r="F4" s="17" t="s">
        <v>13</v>
      </c>
      <c r="G4" s="20"/>
    </row>
    <row r="5" spans="1:57" ht="12.95" customHeight="1" x14ac:dyDescent="0.2">
      <c r="A5" s="21"/>
      <c r="B5" s="148" t="s">
        <v>469</v>
      </c>
      <c r="C5" s="23"/>
      <c r="D5" s="24"/>
      <c r="E5" s="22"/>
      <c r="F5" s="17" t="s">
        <v>14</v>
      </c>
      <c r="G5" s="18"/>
    </row>
    <row r="6" spans="1:57" ht="12.95" customHeight="1" x14ac:dyDescent="0.2">
      <c r="A6" s="19" t="s">
        <v>153</v>
      </c>
      <c r="B6" s="169"/>
      <c r="C6" s="15"/>
      <c r="D6" s="15"/>
      <c r="E6" s="16"/>
      <c r="F6" s="25" t="s">
        <v>15</v>
      </c>
      <c r="G6" s="26">
        <v>0</v>
      </c>
      <c r="O6" s="27"/>
    </row>
    <row r="7" spans="1:57" ht="12.95" customHeight="1" x14ac:dyDescent="0.2">
      <c r="A7" s="28"/>
      <c r="B7" s="170" t="s">
        <v>470</v>
      </c>
      <c r="C7" s="29"/>
      <c r="D7" s="30"/>
      <c r="E7" s="30"/>
      <c r="F7" s="31" t="s">
        <v>16</v>
      </c>
      <c r="G7" s="26">
        <f>IF(G6=0,,ROUND((F30+F32)/G6,1))</f>
        <v>0</v>
      </c>
    </row>
    <row r="8" spans="1:57" x14ac:dyDescent="0.2">
      <c r="A8" s="32" t="s">
        <v>17</v>
      </c>
      <c r="B8" s="17"/>
      <c r="C8" s="231" t="s">
        <v>128</v>
      </c>
      <c r="D8" s="232"/>
      <c r="E8" s="233"/>
      <c r="F8" s="33" t="s">
        <v>18</v>
      </c>
      <c r="G8" s="34"/>
      <c r="H8" s="35"/>
      <c r="I8" s="36"/>
    </row>
    <row r="9" spans="1:57" x14ac:dyDescent="0.2">
      <c r="A9" s="32" t="s">
        <v>19</v>
      </c>
      <c r="B9" s="17"/>
      <c r="C9" s="231" t="s">
        <v>128</v>
      </c>
      <c r="D9" s="232"/>
      <c r="E9" s="233"/>
      <c r="F9" s="17"/>
      <c r="G9" s="37"/>
      <c r="H9" s="38"/>
    </row>
    <row r="10" spans="1:57" x14ac:dyDescent="0.2">
      <c r="A10" s="32" t="s">
        <v>20</v>
      </c>
      <c r="B10" s="17"/>
      <c r="C10" s="234"/>
      <c r="D10" s="234"/>
      <c r="E10" s="234"/>
      <c r="F10" s="39"/>
      <c r="G10" s="40"/>
      <c r="H10" s="41"/>
    </row>
    <row r="11" spans="1:57" ht="13.5" customHeight="1" x14ac:dyDescent="0.2">
      <c r="A11" s="32" t="s">
        <v>21</v>
      </c>
      <c r="B11" s="17"/>
      <c r="C11" s="234"/>
      <c r="D11" s="234"/>
      <c r="E11" s="234"/>
      <c r="F11" s="42" t="s">
        <v>22</v>
      </c>
      <c r="G11" s="43"/>
      <c r="H11" s="38"/>
      <c r="BA11" s="44"/>
      <c r="BB11" s="44"/>
      <c r="BC11" s="44"/>
      <c r="BD11" s="44"/>
      <c r="BE11" s="44"/>
    </row>
    <row r="12" spans="1:57" ht="12.75" customHeight="1" x14ac:dyDescent="0.2">
      <c r="A12" s="45" t="s">
        <v>23</v>
      </c>
      <c r="B12" s="14"/>
      <c r="C12" s="234" t="s">
        <v>129</v>
      </c>
      <c r="D12" s="234"/>
      <c r="E12" s="234"/>
      <c r="F12" s="46" t="s">
        <v>24</v>
      </c>
      <c r="G12" s="47"/>
      <c r="H12" s="38"/>
    </row>
    <row r="13" spans="1:57" ht="28.5" customHeight="1" thickBot="1" x14ac:dyDescent="0.25">
      <c r="A13" s="48" t="s">
        <v>25</v>
      </c>
      <c r="B13" s="49"/>
      <c r="C13" s="49"/>
      <c r="D13" s="49"/>
      <c r="E13" s="50"/>
      <c r="F13" s="50"/>
      <c r="G13" s="51"/>
      <c r="H13" s="38"/>
    </row>
    <row r="14" spans="1:57" ht="17.25" customHeight="1" thickBot="1" x14ac:dyDescent="0.25">
      <c r="A14" s="52" t="s">
        <v>26</v>
      </c>
      <c r="B14" s="53"/>
      <c r="C14" s="54"/>
      <c r="D14" s="55" t="s">
        <v>27</v>
      </c>
      <c r="E14" s="56"/>
      <c r="F14" s="56"/>
      <c r="G14" s="54"/>
    </row>
    <row r="15" spans="1:57" ht="15.95" customHeight="1" x14ac:dyDescent="0.2">
      <c r="A15" s="57"/>
      <c r="B15" s="58" t="s">
        <v>28</v>
      </c>
      <c r="C15" s="59">
        <f>' Rek'!E21</f>
        <v>0</v>
      </c>
      <c r="D15" s="60"/>
      <c r="E15" s="61"/>
      <c r="F15" s="62"/>
      <c r="G15" s="59"/>
    </row>
    <row r="16" spans="1:57" ht="15.95" customHeight="1" x14ac:dyDescent="0.2">
      <c r="A16" s="57" t="s">
        <v>29</v>
      </c>
      <c r="B16" s="58" t="s">
        <v>30</v>
      </c>
      <c r="C16" s="59">
        <f>' Rek'!F21</f>
        <v>0</v>
      </c>
      <c r="D16" s="13"/>
      <c r="E16" s="63"/>
      <c r="F16" s="64"/>
      <c r="G16" s="59"/>
    </row>
    <row r="17" spans="1:7" ht="15.95" customHeight="1" x14ac:dyDescent="0.2">
      <c r="A17" s="57" t="s">
        <v>31</v>
      </c>
      <c r="B17" s="58" t="s">
        <v>32</v>
      </c>
      <c r="C17" s="59">
        <f>' Rek'!H21</f>
        <v>0</v>
      </c>
      <c r="D17" s="13"/>
      <c r="E17" s="63"/>
      <c r="F17" s="64"/>
      <c r="G17" s="59"/>
    </row>
    <row r="18" spans="1:7" ht="15.95" customHeight="1" x14ac:dyDescent="0.2">
      <c r="A18" s="65" t="s">
        <v>33</v>
      </c>
      <c r="B18" s="66" t="s">
        <v>34</v>
      </c>
      <c r="C18" s="59"/>
      <c r="D18" s="13"/>
      <c r="E18" s="63"/>
      <c r="F18" s="64"/>
      <c r="G18" s="59"/>
    </row>
    <row r="19" spans="1:7" ht="15.95" customHeight="1" x14ac:dyDescent="0.2">
      <c r="A19" s="67" t="s">
        <v>35</v>
      </c>
      <c r="B19" s="58"/>
      <c r="C19" s="59">
        <f>C15+C16+C17</f>
        <v>0</v>
      </c>
      <c r="D19" s="13"/>
      <c r="E19" s="63"/>
      <c r="F19" s="64"/>
      <c r="G19" s="59"/>
    </row>
    <row r="20" spans="1:7" ht="15.95" customHeight="1" x14ac:dyDescent="0.2">
      <c r="A20" s="67"/>
      <c r="B20" s="58"/>
      <c r="C20" s="59"/>
      <c r="D20" s="13"/>
      <c r="E20" s="63"/>
      <c r="F20" s="64"/>
      <c r="G20" s="59"/>
    </row>
    <row r="21" spans="1:7" ht="15.95" customHeight="1" x14ac:dyDescent="0.2">
      <c r="A21" s="67" t="s">
        <v>8</v>
      </c>
      <c r="B21" s="58"/>
      <c r="C21" s="59">
        <f>' Rek'!I21</f>
        <v>0</v>
      </c>
      <c r="D21" s="13"/>
      <c r="E21" s="63"/>
      <c r="F21" s="64"/>
      <c r="G21" s="59"/>
    </row>
    <row r="22" spans="1:7" ht="15.95" customHeight="1" x14ac:dyDescent="0.2">
      <c r="A22" s="68" t="s">
        <v>36</v>
      </c>
      <c r="B22" s="38"/>
      <c r="C22" s="59"/>
      <c r="D22" s="13" t="s">
        <v>37</v>
      </c>
      <c r="E22" s="63"/>
      <c r="F22" s="64"/>
      <c r="G22" s="59"/>
    </row>
    <row r="23" spans="1:7" ht="15.95" customHeight="1" thickBot="1" x14ac:dyDescent="0.25">
      <c r="A23" s="229" t="s">
        <v>38</v>
      </c>
      <c r="B23" s="230"/>
      <c r="C23" s="69">
        <f>C19+C21</f>
        <v>0</v>
      </c>
      <c r="D23" s="70" t="s">
        <v>39</v>
      </c>
      <c r="E23" s="71"/>
      <c r="F23" s="72"/>
      <c r="G23" s="59">
        <f>' Rek'!H23</f>
        <v>0</v>
      </c>
    </row>
    <row r="24" spans="1:7" x14ac:dyDescent="0.2">
      <c r="A24" s="73" t="s">
        <v>40</v>
      </c>
      <c r="B24" s="74"/>
      <c r="C24" s="75"/>
      <c r="D24" s="74" t="s">
        <v>41</v>
      </c>
      <c r="E24" s="74"/>
      <c r="F24" s="76" t="s">
        <v>42</v>
      </c>
      <c r="G24" s="77"/>
    </row>
    <row r="25" spans="1:7" x14ac:dyDescent="0.2">
      <c r="A25" s="68" t="s">
        <v>43</v>
      </c>
      <c r="B25" s="38"/>
      <c r="C25" s="78"/>
      <c r="D25" s="38" t="s">
        <v>43</v>
      </c>
      <c r="F25" s="79" t="s">
        <v>43</v>
      </c>
      <c r="G25" s="80"/>
    </row>
    <row r="26" spans="1:7" ht="37.5" customHeight="1" x14ac:dyDescent="0.2">
      <c r="A26" s="68" t="s">
        <v>44</v>
      </c>
      <c r="B26" s="81"/>
      <c r="C26" s="78"/>
      <c r="D26" s="38" t="s">
        <v>44</v>
      </c>
      <c r="F26" s="79" t="s">
        <v>44</v>
      </c>
      <c r="G26" s="80"/>
    </row>
    <row r="27" spans="1:7" x14ac:dyDescent="0.2">
      <c r="A27" s="68"/>
      <c r="B27" s="82"/>
      <c r="C27" s="78"/>
      <c r="D27" s="38"/>
      <c r="F27" s="79"/>
      <c r="G27" s="80"/>
    </row>
    <row r="28" spans="1:7" x14ac:dyDescent="0.2">
      <c r="A28" s="68" t="s">
        <v>45</v>
      </c>
      <c r="B28" s="38"/>
      <c r="C28" s="78"/>
      <c r="D28" s="79" t="s">
        <v>46</v>
      </c>
      <c r="E28" s="78"/>
      <c r="F28" s="83" t="s">
        <v>46</v>
      </c>
      <c r="G28" s="80"/>
    </row>
    <row r="29" spans="1:7" ht="69" customHeight="1" x14ac:dyDescent="0.2">
      <c r="A29" s="68"/>
      <c r="B29" s="38"/>
      <c r="C29" s="84"/>
      <c r="D29" s="85"/>
      <c r="E29" s="84"/>
      <c r="F29" s="38"/>
      <c r="G29" s="80"/>
    </row>
    <row r="30" spans="1:7" x14ac:dyDescent="0.2">
      <c r="A30" s="86" t="s">
        <v>2</v>
      </c>
      <c r="B30" s="87"/>
      <c r="C30" s="88">
        <v>21</v>
      </c>
      <c r="D30" s="87" t="s">
        <v>47</v>
      </c>
      <c r="E30" s="89"/>
      <c r="F30" s="236">
        <f>C23-F32</f>
        <v>0</v>
      </c>
      <c r="G30" s="237"/>
    </row>
    <row r="31" spans="1:7" x14ac:dyDescent="0.2">
      <c r="A31" s="86" t="s">
        <v>48</v>
      </c>
      <c r="B31" s="87"/>
      <c r="C31" s="88">
        <f>C30</f>
        <v>21</v>
      </c>
      <c r="D31" s="87" t="s">
        <v>49</v>
      </c>
      <c r="E31" s="89"/>
      <c r="F31" s="236">
        <f>ROUND(PRODUCT(F30,C31/100),0)</f>
        <v>0</v>
      </c>
      <c r="G31" s="237"/>
    </row>
    <row r="32" spans="1:7" x14ac:dyDescent="0.2">
      <c r="A32" s="86" t="s">
        <v>2</v>
      </c>
      <c r="B32" s="87"/>
      <c r="C32" s="88">
        <v>0</v>
      </c>
      <c r="D32" s="87" t="s">
        <v>49</v>
      </c>
      <c r="E32" s="89"/>
      <c r="F32" s="236">
        <v>0</v>
      </c>
      <c r="G32" s="237"/>
    </row>
    <row r="33" spans="1:8" x14ac:dyDescent="0.2">
      <c r="A33" s="86" t="s">
        <v>48</v>
      </c>
      <c r="B33" s="90"/>
      <c r="C33" s="91">
        <f>C32</f>
        <v>0</v>
      </c>
      <c r="D33" s="87" t="s">
        <v>49</v>
      </c>
      <c r="E33" s="64"/>
      <c r="F33" s="236">
        <f>ROUND(PRODUCT(F32,C33/100),0)</f>
        <v>0</v>
      </c>
      <c r="G33" s="237"/>
    </row>
    <row r="34" spans="1:8" s="95" customFormat="1" ht="19.5" customHeight="1" thickBot="1" x14ac:dyDescent="0.3">
      <c r="A34" s="92" t="s">
        <v>50</v>
      </c>
      <c r="B34" s="93"/>
      <c r="C34" s="93"/>
      <c r="D34" s="93"/>
      <c r="E34" s="94"/>
      <c r="F34" s="238">
        <f>ROUND(SUM(F30:F33),0)</f>
        <v>0</v>
      </c>
      <c r="G34" s="239"/>
    </row>
    <row r="36" spans="1:8" x14ac:dyDescent="0.2">
      <c r="A36" s="2" t="s">
        <v>51</v>
      </c>
      <c r="B36" s="2"/>
      <c r="C36" s="2"/>
      <c r="D36" s="2"/>
      <c r="E36" s="2"/>
      <c r="F36" s="2"/>
      <c r="G36" s="2"/>
      <c r="H36" s="1" t="s">
        <v>0</v>
      </c>
    </row>
    <row r="37" spans="1:8" ht="14.25" customHeight="1" x14ac:dyDescent="0.2">
      <c r="A37" s="2"/>
      <c r="B37" s="240" t="s">
        <v>144</v>
      </c>
      <c r="C37" s="240"/>
      <c r="D37" s="240"/>
      <c r="E37" s="240"/>
      <c r="F37" s="240"/>
      <c r="G37" s="240"/>
      <c r="H37" s="1" t="s">
        <v>0</v>
      </c>
    </row>
    <row r="38" spans="1:8" ht="12.75" customHeight="1" x14ac:dyDescent="0.2">
      <c r="A38" s="96"/>
      <c r="B38" s="240"/>
      <c r="C38" s="240"/>
      <c r="D38" s="240"/>
      <c r="E38" s="240"/>
      <c r="F38" s="240"/>
      <c r="G38" s="240"/>
      <c r="H38" s="1" t="s">
        <v>0</v>
      </c>
    </row>
    <row r="39" spans="1:8" x14ac:dyDescent="0.2">
      <c r="A39" s="96"/>
      <c r="B39" s="240"/>
      <c r="C39" s="240"/>
      <c r="D39" s="240"/>
      <c r="E39" s="240"/>
      <c r="F39" s="240"/>
      <c r="G39" s="240"/>
      <c r="H39" s="1" t="s">
        <v>0</v>
      </c>
    </row>
    <row r="40" spans="1:8" x14ac:dyDescent="0.2">
      <c r="A40" s="96"/>
      <c r="B40" s="240"/>
      <c r="C40" s="240"/>
      <c r="D40" s="240"/>
      <c r="E40" s="240"/>
      <c r="F40" s="240"/>
      <c r="G40" s="240"/>
      <c r="H40" s="1" t="s">
        <v>0</v>
      </c>
    </row>
    <row r="41" spans="1:8" x14ac:dyDescent="0.2">
      <c r="A41" s="96"/>
      <c r="B41" s="240"/>
      <c r="C41" s="240"/>
      <c r="D41" s="240"/>
      <c r="E41" s="240"/>
      <c r="F41" s="240"/>
      <c r="G41" s="240"/>
      <c r="H41" s="1" t="s">
        <v>0</v>
      </c>
    </row>
    <row r="42" spans="1:8" x14ac:dyDescent="0.2">
      <c r="A42" s="96"/>
      <c r="B42" s="240"/>
      <c r="C42" s="240"/>
      <c r="D42" s="240"/>
      <c r="E42" s="240"/>
      <c r="F42" s="240"/>
      <c r="G42" s="240"/>
      <c r="H42" s="1" t="s">
        <v>0</v>
      </c>
    </row>
    <row r="43" spans="1:8" x14ac:dyDescent="0.2">
      <c r="A43" s="96"/>
      <c r="B43" s="240"/>
      <c r="C43" s="240"/>
      <c r="D43" s="240"/>
      <c r="E43" s="240"/>
      <c r="F43" s="240"/>
      <c r="G43" s="240"/>
      <c r="H43" s="1" t="s">
        <v>0</v>
      </c>
    </row>
    <row r="44" spans="1:8" ht="12.75" customHeight="1" x14ac:dyDescent="0.2">
      <c r="A44" s="96"/>
      <c r="B44" s="240"/>
      <c r="C44" s="240"/>
      <c r="D44" s="240"/>
      <c r="E44" s="240"/>
      <c r="F44" s="240"/>
      <c r="G44" s="240"/>
      <c r="H44" s="1" t="s">
        <v>0</v>
      </c>
    </row>
    <row r="45" spans="1:8" ht="12.75" customHeight="1" x14ac:dyDescent="0.2">
      <c r="A45" s="96"/>
      <c r="B45" s="240"/>
      <c r="C45" s="240"/>
      <c r="D45" s="240"/>
      <c r="E45" s="240"/>
      <c r="F45" s="240"/>
      <c r="G45" s="240"/>
      <c r="H45" s="1" t="s">
        <v>0</v>
      </c>
    </row>
    <row r="46" spans="1:8" x14ac:dyDescent="0.2">
      <c r="B46" s="240"/>
      <c r="C46" s="240"/>
      <c r="D46" s="240"/>
      <c r="E46" s="240"/>
      <c r="F46" s="240"/>
      <c r="G46" s="240"/>
    </row>
    <row r="47" spans="1:8" x14ac:dyDescent="0.2">
      <c r="B47" s="235"/>
      <c r="C47" s="235"/>
      <c r="D47" s="235"/>
      <c r="E47" s="235"/>
      <c r="F47" s="235"/>
      <c r="G47" s="235"/>
    </row>
    <row r="48" spans="1:8" x14ac:dyDescent="0.2">
      <c r="B48" s="235"/>
      <c r="C48" s="235"/>
      <c r="D48" s="235"/>
      <c r="E48" s="235"/>
      <c r="F48" s="235"/>
      <c r="G48" s="235"/>
    </row>
    <row r="49" spans="2:7" x14ac:dyDescent="0.2">
      <c r="B49" s="235"/>
      <c r="C49" s="235"/>
      <c r="D49" s="235"/>
      <c r="E49" s="235"/>
      <c r="F49" s="235"/>
      <c r="G49" s="235"/>
    </row>
    <row r="50" spans="2:7" x14ac:dyDescent="0.2">
      <c r="B50" s="235"/>
      <c r="C50" s="235"/>
      <c r="D50" s="235"/>
      <c r="E50" s="235"/>
      <c r="F50" s="235"/>
      <c r="G50" s="235"/>
    </row>
    <row r="51" spans="2:7" x14ac:dyDescent="0.2">
      <c r="B51" s="235"/>
      <c r="C51" s="235"/>
      <c r="D51" s="235"/>
      <c r="E51" s="235"/>
      <c r="F51" s="235"/>
      <c r="G51" s="235"/>
    </row>
  </sheetData>
  <mergeCells count="17">
    <mergeCell ref="B51:G51"/>
    <mergeCell ref="F30:G30"/>
    <mergeCell ref="F31:G31"/>
    <mergeCell ref="F32:G32"/>
    <mergeCell ref="F33:G33"/>
    <mergeCell ref="F34:G34"/>
    <mergeCell ref="B47:G47"/>
    <mergeCell ref="B48:G48"/>
    <mergeCell ref="B49:G49"/>
    <mergeCell ref="B50:G50"/>
    <mergeCell ref="B37:G46"/>
    <mergeCell ref="A23:B23"/>
    <mergeCell ref="C8:E8"/>
    <mergeCell ref="C9:E9"/>
    <mergeCell ref="C10:E10"/>
    <mergeCell ref="C11:E11"/>
    <mergeCell ref="C12:E12"/>
  </mergeCells>
  <printOptions horizontalCentered="1"/>
  <pageMargins left="0.39370078740157483" right="0.39370078740157483" top="0.39370078740157483" bottom="0.39370078740157483" header="0.11811023622047245" footer="0.11811023622047245"/>
  <pageSetup paperSize="9" scale="99" fitToHeight="0" orientation="portrait" r:id="rId1"/>
  <headerFooter alignWithMargins="0">
    <oddFooter>&amp;R&amp;"Arial,Obyčejné"Strana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AQ49"/>
  <sheetViews>
    <sheetView view="pageBreakPreview" zoomScale="115" zoomScaleNormal="100" zoomScaleSheetLayoutView="115" workbookViewId="0">
      <selection activeCell="K8" sqref="K8:K20"/>
    </sheetView>
  </sheetViews>
  <sheetFormatPr defaultRowHeight="12.75" x14ac:dyDescent="0.2"/>
  <cols>
    <col min="1" max="1" width="5.85546875" style="1" customWidth="1"/>
    <col min="2" max="2" width="6.140625" style="1" customWidth="1"/>
    <col min="3" max="3" width="20.7109375" style="1" customWidth="1"/>
    <col min="4" max="4" width="27.42578125" style="1" customWidth="1"/>
    <col min="5" max="5" width="11.28515625" style="1" customWidth="1"/>
    <col min="6" max="6" width="10.85546875" style="1" customWidth="1"/>
    <col min="7" max="7" width="11" style="1" customWidth="1"/>
    <col min="8" max="8" width="11.140625" style="1" customWidth="1"/>
    <col min="9" max="9" width="10.7109375" style="1" customWidth="1"/>
    <col min="10" max="10" width="10.140625" style="1" bestFit="1" customWidth="1"/>
    <col min="11" max="11" width="9.140625" style="1"/>
    <col min="12" max="12" width="10.140625" style="1" bestFit="1" customWidth="1"/>
    <col min="13" max="16384" width="9.140625" style="1"/>
  </cols>
  <sheetData>
    <row r="1" spans="1:12" ht="13.5" thickTop="1" x14ac:dyDescent="0.2">
      <c r="A1" s="241" t="s">
        <v>154</v>
      </c>
      <c r="B1" s="242"/>
      <c r="C1" s="166" t="str">
        <f>KL!B7</f>
        <v>Dětská nemocnice Brno - Černopolní  - objekt F</v>
      </c>
      <c r="D1" s="97"/>
      <c r="E1" s="98"/>
      <c r="F1" s="97"/>
      <c r="G1" s="99" t="s">
        <v>52</v>
      </c>
      <c r="H1" s="100" t="str">
        <f>KL!C2</f>
        <v xml:space="preserve">D1.01.04-003 </v>
      </c>
      <c r="I1" s="101"/>
    </row>
    <row r="2" spans="1:12" ht="13.5" thickBot="1" x14ac:dyDescent="0.25">
      <c r="A2" s="243" t="s">
        <v>53</v>
      </c>
      <c r="B2" s="244"/>
      <c r="C2" s="167" t="str">
        <f>KL!B5</f>
        <v>Výměna zdroje chladu objektu F včetně zimního chlazení UPS, SERVERU, STERILIZACE</v>
      </c>
      <c r="D2" s="102"/>
      <c r="E2" s="103"/>
      <c r="F2" s="102"/>
      <c r="G2" s="245" t="s">
        <v>133</v>
      </c>
      <c r="H2" s="246"/>
      <c r="I2" s="247"/>
    </row>
    <row r="3" spans="1:12" ht="13.5" thickTop="1" x14ac:dyDescent="0.2">
      <c r="F3" s="38"/>
    </row>
    <row r="4" spans="1:12" ht="19.5" customHeight="1" x14ac:dyDescent="0.25">
      <c r="A4" s="104" t="s">
        <v>54</v>
      </c>
      <c r="B4" s="105"/>
      <c r="C4" s="105"/>
      <c r="D4" s="105"/>
      <c r="E4" s="106"/>
      <c r="F4" s="105"/>
      <c r="G4" s="105"/>
      <c r="H4" s="105"/>
      <c r="I4" s="105"/>
      <c r="L4" s="181"/>
    </row>
    <row r="5" spans="1:12" x14ac:dyDescent="0.2">
      <c r="A5" s="149"/>
      <c r="B5" s="149"/>
      <c r="C5" s="149"/>
      <c r="D5" s="150"/>
      <c r="E5" s="150"/>
      <c r="F5" s="150"/>
      <c r="G5" s="150"/>
      <c r="H5" s="150"/>
      <c r="I5" s="150"/>
      <c r="L5" s="182"/>
    </row>
    <row r="6" spans="1:12" ht="13.5" thickBot="1" x14ac:dyDescent="0.25">
      <c r="A6" s="149" t="s">
        <v>132</v>
      </c>
      <c r="B6" s="149"/>
      <c r="C6" s="149"/>
      <c r="D6" s="150"/>
      <c r="E6" s="150"/>
      <c r="F6" s="150"/>
      <c r="G6" s="150"/>
      <c r="H6" s="150"/>
      <c r="I6" s="150"/>
    </row>
    <row r="7" spans="1:12" ht="13.5" thickBot="1" x14ac:dyDescent="0.25">
      <c r="A7" s="107"/>
      <c r="B7" s="108" t="s">
        <v>55</v>
      </c>
      <c r="C7" s="108"/>
      <c r="D7" s="109"/>
      <c r="E7" s="110" t="s">
        <v>4</v>
      </c>
      <c r="F7" s="111" t="s">
        <v>5</v>
      </c>
      <c r="G7" s="111" t="s">
        <v>6</v>
      </c>
      <c r="H7" s="111" t="s">
        <v>7</v>
      </c>
      <c r="I7" s="112" t="s">
        <v>8</v>
      </c>
    </row>
    <row r="8" spans="1:12" x14ac:dyDescent="0.2">
      <c r="A8" s="143" t="s">
        <v>78</v>
      </c>
      <c r="B8" s="4" t="s">
        <v>79</v>
      </c>
      <c r="C8" s="38"/>
      <c r="D8" s="113"/>
      <c r="E8" s="144">
        <f>CHL!G22</f>
        <v>0</v>
      </c>
      <c r="F8" s="145">
        <f>CHL!F23</f>
        <v>0</v>
      </c>
      <c r="G8" s="145"/>
      <c r="H8" s="184">
        <f>CHL!G21</f>
        <v>0</v>
      </c>
      <c r="I8" s="146"/>
      <c r="J8" s="183"/>
      <c r="K8" s="44"/>
      <c r="L8" s="44"/>
    </row>
    <row r="9" spans="1:12" x14ac:dyDescent="0.2">
      <c r="A9" s="143" t="s">
        <v>94</v>
      </c>
      <c r="B9" s="4" t="s">
        <v>130</v>
      </c>
      <c r="C9" s="38"/>
      <c r="D9" s="113"/>
      <c r="E9" s="144">
        <f>CHL!G53</f>
        <v>0</v>
      </c>
      <c r="F9" s="145">
        <f>CHL!F54</f>
        <v>0</v>
      </c>
      <c r="G9" s="145"/>
      <c r="H9" s="184">
        <f>CHL!G51</f>
        <v>0</v>
      </c>
      <c r="I9" s="146">
        <f>CHL!G52</f>
        <v>0</v>
      </c>
      <c r="J9" s="183"/>
      <c r="K9" s="44"/>
      <c r="L9" s="44"/>
    </row>
    <row r="10" spans="1:12" x14ac:dyDescent="0.2">
      <c r="A10" s="143" t="s">
        <v>95</v>
      </c>
      <c r="B10" s="4" t="s">
        <v>96</v>
      </c>
      <c r="C10" s="38"/>
      <c r="D10" s="113"/>
      <c r="E10" s="144"/>
      <c r="F10" s="145">
        <f>CHL!F57</f>
        <v>0</v>
      </c>
      <c r="G10" s="145"/>
      <c r="H10" s="184"/>
      <c r="I10" s="146"/>
      <c r="J10" s="183"/>
      <c r="K10" s="44"/>
      <c r="L10" s="44"/>
    </row>
    <row r="11" spans="1:12" x14ac:dyDescent="0.2">
      <c r="A11" s="143" t="s">
        <v>379</v>
      </c>
      <c r="B11" s="4" t="s">
        <v>380</v>
      </c>
      <c r="C11" s="38"/>
      <c r="D11" s="113"/>
      <c r="E11" s="144">
        <f>CHL!G73</f>
        <v>0</v>
      </c>
      <c r="F11" s="145">
        <f>CHL!F74</f>
        <v>0</v>
      </c>
      <c r="G11" s="145"/>
      <c r="H11" s="184">
        <f>CHL!G72</f>
        <v>0</v>
      </c>
      <c r="I11" s="146"/>
      <c r="J11" s="183"/>
      <c r="K11" s="44"/>
      <c r="L11" s="44"/>
    </row>
    <row r="12" spans="1:12" x14ac:dyDescent="0.2">
      <c r="A12" s="143" t="s">
        <v>99</v>
      </c>
      <c r="B12" s="4" t="s">
        <v>100</v>
      </c>
      <c r="C12" s="38"/>
      <c r="D12" s="113"/>
      <c r="E12" s="144">
        <f>CHL!G99</f>
        <v>0</v>
      </c>
      <c r="F12" s="145">
        <f>CHL!F100</f>
        <v>0</v>
      </c>
      <c r="G12" s="145"/>
      <c r="H12" s="184">
        <f>CHL!G97</f>
        <v>0</v>
      </c>
      <c r="I12" s="146">
        <f>CHL!G98</f>
        <v>0</v>
      </c>
      <c r="J12" s="183"/>
      <c r="K12" s="44"/>
      <c r="L12" s="44"/>
    </row>
    <row r="13" spans="1:12" x14ac:dyDescent="0.2">
      <c r="A13" s="143" t="s">
        <v>102</v>
      </c>
      <c r="B13" s="4" t="s">
        <v>103</v>
      </c>
      <c r="C13" s="38"/>
      <c r="D13" s="113"/>
      <c r="E13" s="144">
        <f>CHL!G124</f>
        <v>0</v>
      </c>
      <c r="F13" s="145">
        <f>CHL!F125</f>
        <v>0</v>
      </c>
      <c r="G13" s="145"/>
      <c r="H13" s="184">
        <f>CHL!G123</f>
        <v>0</v>
      </c>
      <c r="I13" s="146"/>
      <c r="J13" s="183"/>
      <c r="K13" s="44"/>
      <c r="L13" s="44"/>
    </row>
    <row r="14" spans="1:12" s="36" customFormat="1" x14ac:dyDescent="0.2">
      <c r="A14" s="143" t="str">
        <f>CHL!B126</f>
        <v>041</v>
      </c>
      <c r="B14" s="218" t="str">
        <f>CHL!C126</f>
        <v>Demontáž stávajícího zařízení</v>
      </c>
      <c r="C14" s="35"/>
      <c r="D14" s="219"/>
      <c r="E14" s="220"/>
      <c r="F14" s="224">
        <f>CHL!F134</f>
        <v>0</v>
      </c>
      <c r="G14" s="221"/>
      <c r="H14" s="222"/>
      <c r="I14" s="223"/>
      <c r="J14" s="183"/>
      <c r="K14" s="44"/>
      <c r="L14" s="44"/>
    </row>
    <row r="15" spans="1:12" x14ac:dyDescent="0.2">
      <c r="A15" s="143" t="s">
        <v>82</v>
      </c>
      <c r="B15" s="4" t="s">
        <v>83</v>
      </c>
      <c r="C15" s="38"/>
      <c r="D15" s="113"/>
      <c r="E15" s="144">
        <f>CHL!G147</f>
        <v>0</v>
      </c>
      <c r="F15" s="145">
        <f>CHL!F148</f>
        <v>0</v>
      </c>
      <c r="G15" s="145"/>
      <c r="H15" s="184"/>
      <c r="I15" s="146"/>
      <c r="J15" s="183"/>
      <c r="K15" s="44"/>
      <c r="L15" s="44"/>
    </row>
    <row r="16" spans="1:12" x14ac:dyDescent="0.2">
      <c r="A16" s="143" t="s">
        <v>318</v>
      </c>
      <c r="B16" s="4" t="s">
        <v>319</v>
      </c>
      <c r="C16" s="38"/>
      <c r="D16" s="113"/>
      <c r="E16" s="144">
        <f>CHL!G156</f>
        <v>0</v>
      </c>
      <c r="F16" s="145">
        <f>CHL!F157</f>
        <v>0</v>
      </c>
      <c r="G16" s="145"/>
      <c r="H16" s="184"/>
      <c r="I16" s="146"/>
      <c r="J16" s="183"/>
      <c r="K16" s="44"/>
      <c r="L16" s="44"/>
    </row>
    <row r="17" spans="1:43" x14ac:dyDescent="0.2">
      <c r="A17" s="143" t="s">
        <v>351</v>
      </c>
      <c r="B17" s="4" t="s">
        <v>352</v>
      </c>
      <c r="C17" s="38"/>
      <c r="D17" s="113"/>
      <c r="E17" s="144">
        <f>CHL!G160</f>
        <v>0</v>
      </c>
      <c r="F17" s="145">
        <f>CHL!F161</f>
        <v>0</v>
      </c>
      <c r="G17" s="145"/>
      <c r="H17" s="184"/>
      <c r="I17" s="146"/>
      <c r="J17" s="183"/>
      <c r="K17" s="44"/>
      <c r="L17" s="44"/>
    </row>
    <row r="18" spans="1:43" x14ac:dyDescent="0.2">
      <c r="A18" s="143" t="s">
        <v>113</v>
      </c>
      <c r="B18" s="4" t="s">
        <v>114</v>
      </c>
      <c r="C18" s="38"/>
      <c r="D18" s="113"/>
      <c r="E18" s="144"/>
      <c r="F18" s="145">
        <f>CHL!F166</f>
        <v>0</v>
      </c>
      <c r="G18" s="145"/>
      <c r="H18" s="184"/>
      <c r="I18" s="146"/>
      <c r="J18" s="183"/>
      <c r="K18" s="44"/>
      <c r="L18" s="44"/>
    </row>
    <row r="19" spans="1:43" x14ac:dyDescent="0.2">
      <c r="A19" s="143" t="s">
        <v>356</v>
      </c>
      <c r="B19" s="4" t="s">
        <v>357</v>
      </c>
      <c r="C19" s="38"/>
      <c r="D19" s="113"/>
      <c r="E19" s="144">
        <f>CHL!G174</f>
        <v>0</v>
      </c>
      <c r="F19" s="145"/>
      <c r="G19" s="145"/>
      <c r="H19" s="184"/>
      <c r="I19" s="146"/>
      <c r="J19" s="183"/>
      <c r="K19" s="44"/>
      <c r="L19" s="44"/>
    </row>
    <row r="20" spans="1:43" ht="13.5" thickBot="1" x14ac:dyDescent="0.25">
      <c r="A20" s="143" t="s">
        <v>87</v>
      </c>
      <c r="B20" s="4" t="s">
        <v>88</v>
      </c>
      <c r="C20" s="38"/>
      <c r="D20" s="113"/>
      <c r="E20" s="144"/>
      <c r="F20" s="145">
        <f>CHL!G198</f>
        <v>0</v>
      </c>
      <c r="G20" s="145"/>
      <c r="H20" s="184"/>
      <c r="I20" s="146"/>
      <c r="J20" s="183"/>
      <c r="K20" s="44"/>
      <c r="L20" s="44"/>
    </row>
    <row r="21" spans="1:43" ht="13.5" thickBot="1" x14ac:dyDescent="0.25">
      <c r="A21" s="114"/>
      <c r="B21" s="115" t="s">
        <v>56</v>
      </c>
      <c r="C21" s="115"/>
      <c r="D21" s="116"/>
      <c r="E21" s="117">
        <f>SUM(E8:E20)</f>
        <v>0</v>
      </c>
      <c r="F21" s="118">
        <f>SUM(F8:F20)</f>
        <v>0</v>
      </c>
      <c r="G21" s="118">
        <f>SUM(G8:G20)</f>
        <v>0</v>
      </c>
      <c r="H21" s="118">
        <f>SUM(H8:H18)</f>
        <v>0</v>
      </c>
      <c r="I21" s="119">
        <f>SUM(I8:I18)</f>
        <v>0</v>
      </c>
      <c r="J21" s="185"/>
      <c r="L21" s="44"/>
    </row>
    <row r="22" spans="1:43" x14ac:dyDescent="0.2">
      <c r="A22" s="38"/>
      <c r="B22" s="38"/>
      <c r="C22" s="38"/>
      <c r="D22" s="38"/>
      <c r="E22" s="38"/>
      <c r="F22" s="38"/>
      <c r="G22" s="38"/>
      <c r="H22" s="38"/>
      <c r="I22" s="38"/>
      <c r="AQ22" s="1">
        <v>2</v>
      </c>
    </row>
    <row r="23" spans="1:43" ht="18" x14ac:dyDescent="0.25">
      <c r="A23" s="105" t="s">
        <v>57</v>
      </c>
      <c r="B23" s="105"/>
      <c r="C23" s="105"/>
      <c r="D23" s="105"/>
      <c r="E23" s="105"/>
      <c r="F23" s="105"/>
      <c r="G23" s="120"/>
      <c r="H23" s="105"/>
      <c r="I23" s="105"/>
      <c r="J23" s="44"/>
    </row>
    <row r="24" spans="1:43" ht="13.5" thickBot="1" x14ac:dyDescent="0.25"/>
    <row r="25" spans="1:43" x14ac:dyDescent="0.2">
      <c r="A25" s="73" t="s">
        <v>58</v>
      </c>
      <c r="B25" s="74"/>
      <c r="C25" s="74"/>
      <c r="D25" s="121"/>
      <c r="E25" s="122" t="s">
        <v>59</v>
      </c>
      <c r="F25" s="123" t="s">
        <v>3</v>
      </c>
      <c r="G25" s="124" t="s">
        <v>60</v>
      </c>
      <c r="H25" s="125"/>
      <c r="I25" s="126" t="s">
        <v>59</v>
      </c>
    </row>
    <row r="26" spans="1:43" x14ac:dyDescent="0.2">
      <c r="A26" s="67" t="s">
        <v>73</v>
      </c>
      <c r="B26" s="58"/>
      <c r="C26" s="58"/>
      <c r="D26" s="127"/>
      <c r="E26" s="128">
        <v>0</v>
      </c>
      <c r="F26" s="129">
        <v>0</v>
      </c>
      <c r="G26" s="130">
        <f>F21</f>
        <v>0</v>
      </c>
      <c r="H26" s="131"/>
      <c r="I26" s="132">
        <f>E26+F26*G26/100</f>
        <v>0</v>
      </c>
    </row>
    <row r="27" spans="1:43" x14ac:dyDescent="0.2">
      <c r="A27" s="67" t="s">
        <v>74</v>
      </c>
      <c r="B27" s="58"/>
      <c r="C27" s="58"/>
      <c r="D27" s="127"/>
      <c r="E27" s="128">
        <v>0</v>
      </c>
      <c r="F27" s="129">
        <v>0</v>
      </c>
      <c r="G27" s="130">
        <f>F21</f>
        <v>0</v>
      </c>
      <c r="H27" s="131"/>
      <c r="I27" s="132">
        <f>E27+F27*G27/100</f>
        <v>0</v>
      </c>
    </row>
    <row r="28" spans="1:43" ht="13.5" thickBot="1" x14ac:dyDescent="0.25">
      <c r="A28" s="133"/>
      <c r="B28" s="134" t="s">
        <v>61</v>
      </c>
      <c r="C28" s="135"/>
      <c r="D28" s="136"/>
      <c r="E28" s="137"/>
      <c r="F28" s="138"/>
      <c r="G28" s="138"/>
      <c r="H28" s="248">
        <f>SUM(I26:I27)</f>
        <v>0</v>
      </c>
      <c r="I28" s="249"/>
    </row>
    <row r="29" spans="1:43" x14ac:dyDescent="0.2">
      <c r="A29"/>
      <c r="B29"/>
      <c r="C29"/>
      <c r="D29"/>
      <c r="E29"/>
      <c r="F29"/>
      <c r="G29"/>
      <c r="H29"/>
      <c r="I29"/>
    </row>
    <row r="30" spans="1:43" x14ac:dyDescent="0.2">
      <c r="F30" s="139"/>
      <c r="G30" s="140"/>
      <c r="H30" s="140"/>
      <c r="I30" s="3"/>
    </row>
    <row r="31" spans="1:43" x14ac:dyDescent="0.2">
      <c r="F31" s="139"/>
      <c r="G31" s="140"/>
      <c r="H31" s="140"/>
      <c r="I31" s="3"/>
    </row>
    <row r="32" spans="1:43" x14ac:dyDescent="0.2">
      <c r="F32" s="139"/>
      <c r="G32" s="140"/>
      <c r="H32" s="140"/>
      <c r="I32" s="3"/>
    </row>
    <row r="33" spans="6:9" x14ac:dyDescent="0.2">
      <c r="F33" s="139"/>
      <c r="G33" s="140"/>
      <c r="H33" s="140"/>
      <c r="I33" s="3"/>
    </row>
    <row r="34" spans="6:9" x14ac:dyDescent="0.2">
      <c r="F34" s="139"/>
      <c r="G34" s="140"/>
      <c r="H34" s="140"/>
      <c r="I34" s="3"/>
    </row>
    <row r="35" spans="6:9" x14ac:dyDescent="0.2">
      <c r="F35" s="139"/>
      <c r="G35" s="140"/>
      <c r="H35" s="140"/>
      <c r="I35" s="3"/>
    </row>
    <row r="36" spans="6:9" x14ac:dyDescent="0.2">
      <c r="F36" s="139"/>
      <c r="G36" s="140"/>
      <c r="H36" s="140"/>
      <c r="I36" s="3"/>
    </row>
    <row r="37" spans="6:9" x14ac:dyDescent="0.2">
      <c r="F37" s="139"/>
      <c r="G37" s="140"/>
      <c r="H37" s="140"/>
      <c r="I37" s="3"/>
    </row>
    <row r="38" spans="6:9" x14ac:dyDescent="0.2">
      <c r="F38" s="139"/>
      <c r="G38" s="140"/>
      <c r="H38" s="140"/>
      <c r="I38" s="3"/>
    </row>
    <row r="39" spans="6:9" x14ac:dyDescent="0.2">
      <c r="F39" s="139"/>
      <c r="G39" s="140"/>
      <c r="H39" s="140"/>
      <c r="I39" s="3"/>
    </row>
    <row r="40" spans="6:9" x14ac:dyDescent="0.2">
      <c r="F40" s="139"/>
      <c r="G40" s="140"/>
      <c r="H40" s="140"/>
      <c r="I40" s="3"/>
    </row>
    <row r="41" spans="6:9" x14ac:dyDescent="0.2">
      <c r="F41" s="139"/>
      <c r="G41" s="140"/>
      <c r="H41" s="140"/>
      <c r="I41" s="3"/>
    </row>
    <row r="42" spans="6:9" x14ac:dyDescent="0.2">
      <c r="F42" s="139"/>
      <c r="G42" s="140"/>
      <c r="H42" s="140"/>
      <c r="I42" s="3"/>
    </row>
    <row r="43" spans="6:9" x14ac:dyDescent="0.2">
      <c r="F43" s="139"/>
      <c r="G43" s="140"/>
      <c r="H43" s="140"/>
      <c r="I43" s="3"/>
    </row>
    <row r="44" spans="6:9" x14ac:dyDescent="0.2">
      <c r="F44" s="139"/>
      <c r="G44" s="140"/>
      <c r="H44" s="140"/>
      <c r="I44" s="3"/>
    </row>
    <row r="45" spans="6:9" x14ac:dyDescent="0.2">
      <c r="F45" s="139"/>
      <c r="G45" s="140"/>
      <c r="H45" s="140"/>
      <c r="I45" s="3"/>
    </row>
    <row r="46" spans="6:9" x14ac:dyDescent="0.2">
      <c r="F46" s="139"/>
      <c r="G46" s="140"/>
      <c r="H46" s="140"/>
      <c r="I46" s="3"/>
    </row>
    <row r="47" spans="6:9" x14ac:dyDescent="0.2">
      <c r="F47" s="139"/>
      <c r="G47" s="140"/>
      <c r="H47" s="140"/>
      <c r="I47" s="3"/>
    </row>
    <row r="48" spans="6:9" x14ac:dyDescent="0.2">
      <c r="F48" s="139"/>
      <c r="G48" s="140"/>
      <c r="H48" s="140"/>
      <c r="I48" s="3"/>
    </row>
    <row r="49" spans="6:9" x14ac:dyDescent="0.2">
      <c r="F49" s="139"/>
      <c r="G49" s="140"/>
      <c r="H49" s="140"/>
      <c r="I49" s="3"/>
    </row>
  </sheetData>
  <mergeCells count="4">
    <mergeCell ref="A1:B1"/>
    <mergeCell ref="A2:B2"/>
    <mergeCell ref="G2:I2"/>
    <mergeCell ref="H28:I28"/>
  </mergeCells>
  <printOptions horizontalCentered="1"/>
  <pageMargins left="0.39370078740157483" right="0.39370078740157483" top="0.39370078740157483" bottom="0.39370078740157483" header="0.11811023622047245" footer="0.11811023622047245"/>
  <pageSetup paperSize="9" scale="84" fitToHeight="0" orientation="portrait" r:id="rId1"/>
  <headerFooter alignWithMargins="0">
    <oddFooter>&amp;R&amp;"Arial,Obyčejné"Strana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3"/>
  <sheetViews>
    <sheetView showGridLines="0" showZeros="0" tabSelected="1" view="pageBreakPreview" zoomScale="145" zoomScaleNormal="85" zoomScaleSheetLayoutView="145" workbookViewId="0">
      <pane ySplit="6" topLeftCell="A195" activePane="bottomLeft" state="frozen"/>
      <selection activeCell="R18" sqref="R18"/>
      <selection pane="bottomLeft" activeCell="G11" sqref="G11"/>
    </sheetView>
  </sheetViews>
  <sheetFormatPr defaultRowHeight="12.75" x14ac:dyDescent="0.2"/>
  <cols>
    <col min="1" max="1" width="4.42578125" style="141" customWidth="1"/>
    <col min="2" max="2" width="13.7109375" style="141" customWidth="1"/>
    <col min="3" max="3" width="72.42578125" style="141" customWidth="1"/>
    <col min="4" max="4" width="5.5703125" style="141" customWidth="1"/>
    <col min="5" max="5" width="8.5703125" style="142" customWidth="1"/>
    <col min="6" max="6" width="11.85546875" style="141" customWidth="1"/>
    <col min="7" max="7" width="13.85546875" style="141" customWidth="1"/>
    <col min="8" max="8" width="11.7109375" style="196" customWidth="1"/>
    <col min="9" max="9" width="11.5703125" style="192" customWidth="1"/>
    <col min="10" max="16384" width="9.140625" style="141"/>
  </cols>
  <sheetData>
    <row r="1" spans="1:9" s="151" customFormat="1" ht="15.75" x14ac:dyDescent="0.25">
      <c r="A1" s="250" t="s">
        <v>62</v>
      </c>
      <c r="B1" s="250"/>
      <c r="C1" s="250"/>
      <c r="D1" s="250"/>
      <c r="E1" s="250"/>
      <c r="F1" s="250"/>
      <c r="G1" s="250"/>
      <c r="H1" s="193"/>
      <c r="I1" s="189"/>
    </row>
    <row r="2" spans="1:9" s="151" customFormat="1" ht="14.25" customHeight="1" thickBot="1" x14ac:dyDescent="0.25">
      <c r="B2" s="171"/>
      <c r="C2" s="172"/>
      <c r="D2" s="172"/>
      <c r="E2" s="173"/>
      <c r="F2" s="172"/>
      <c r="G2" s="172"/>
      <c r="H2" s="193"/>
      <c r="I2" s="189"/>
    </row>
    <row r="3" spans="1:9" s="151" customFormat="1" ht="13.5" thickTop="1" x14ac:dyDescent="0.2">
      <c r="A3" s="251" t="s">
        <v>1</v>
      </c>
      <c r="B3" s="252"/>
      <c r="C3" s="214" t="str">
        <f>' Rek'!C1</f>
        <v>Dětská nemocnice Brno - Černopolní  - objekt F</v>
      </c>
      <c r="D3" s="152"/>
      <c r="E3" s="165" t="s">
        <v>141</v>
      </c>
      <c r="F3" s="153" t="str">
        <f>'[1] Rek'!H1</f>
        <v xml:space="preserve">D1.01.04-003 </v>
      </c>
      <c r="G3" s="154"/>
      <c r="H3" s="258" t="s">
        <v>158</v>
      </c>
      <c r="I3" s="259"/>
    </row>
    <row r="4" spans="1:9" s="151" customFormat="1" ht="13.5" thickBot="1" x14ac:dyDescent="0.25">
      <c r="A4" s="253" t="s">
        <v>53</v>
      </c>
      <c r="B4" s="254"/>
      <c r="C4" s="215" t="str">
        <f>' Rek'!C2</f>
        <v>Výměna zdroje chladu objektu F včetně zimního chlazení UPS, SERVERU, STERILIZACE</v>
      </c>
      <c r="D4" s="155"/>
      <c r="E4" s="255" t="s">
        <v>155</v>
      </c>
      <c r="F4" s="256"/>
      <c r="G4" s="257"/>
      <c r="H4" s="260"/>
      <c r="I4" s="261"/>
    </row>
    <row r="5" spans="1:9" s="151" customFormat="1" ht="13.5" thickTop="1" x14ac:dyDescent="0.2">
      <c r="A5" s="174"/>
      <c r="E5" s="175"/>
      <c r="G5" s="176"/>
      <c r="H5" s="194"/>
      <c r="I5" s="190"/>
    </row>
    <row r="6" spans="1:9" s="151" customFormat="1" ht="27" customHeight="1" x14ac:dyDescent="0.2">
      <c r="A6" s="177" t="s">
        <v>63</v>
      </c>
      <c r="B6" s="178" t="s">
        <v>64</v>
      </c>
      <c r="C6" s="178" t="s">
        <v>65</v>
      </c>
      <c r="D6" s="178" t="s">
        <v>66</v>
      </c>
      <c r="E6" s="179" t="s">
        <v>67</v>
      </c>
      <c r="F6" s="178" t="s">
        <v>68</v>
      </c>
      <c r="G6" s="180" t="s">
        <v>69</v>
      </c>
      <c r="H6" s="187" t="s">
        <v>159</v>
      </c>
      <c r="I6" s="188" t="s">
        <v>160</v>
      </c>
    </row>
    <row r="7" spans="1:9" s="151" customFormat="1" x14ac:dyDescent="0.2">
      <c r="A7" s="206" t="s">
        <v>70</v>
      </c>
      <c r="B7" s="198" t="s">
        <v>78</v>
      </c>
      <c r="C7" s="199" t="s">
        <v>79</v>
      </c>
      <c r="D7" s="200"/>
      <c r="E7" s="201"/>
      <c r="F7" s="201"/>
      <c r="G7" s="202"/>
      <c r="H7" s="225"/>
      <c r="I7" s="191"/>
    </row>
    <row r="8" spans="1:9" s="197" customFormat="1" ht="22.5" x14ac:dyDescent="0.2">
      <c r="A8" s="163">
        <v>1</v>
      </c>
      <c r="B8" s="162" t="s">
        <v>198</v>
      </c>
      <c r="C8" s="159" t="s">
        <v>168</v>
      </c>
      <c r="D8" s="160" t="s">
        <v>89</v>
      </c>
      <c r="E8" s="161">
        <v>2</v>
      </c>
      <c r="F8" s="228"/>
      <c r="G8" s="164">
        <f>E8*F8</f>
        <v>0</v>
      </c>
      <c r="H8" s="225"/>
      <c r="I8" s="191"/>
    </row>
    <row r="9" spans="1:9" s="197" customFormat="1" ht="22.5" x14ac:dyDescent="0.2">
      <c r="A9" s="163">
        <f>A8+1</f>
        <v>2</v>
      </c>
      <c r="B9" s="162" t="s">
        <v>197</v>
      </c>
      <c r="C9" s="159" t="s">
        <v>169</v>
      </c>
      <c r="D9" s="160" t="s">
        <v>89</v>
      </c>
      <c r="E9" s="161">
        <v>2</v>
      </c>
      <c r="F9" s="228"/>
      <c r="G9" s="164">
        <f t="shared" ref="G9:G22" si="0">E9*F9</f>
        <v>0</v>
      </c>
      <c r="H9" s="225"/>
      <c r="I9" s="191"/>
    </row>
    <row r="10" spans="1:9" s="197" customFormat="1" ht="22.5" x14ac:dyDescent="0.2">
      <c r="A10" s="163">
        <f t="shared" ref="A10:A22" si="1">A9+1</f>
        <v>3</v>
      </c>
      <c r="B10" s="162" t="s">
        <v>208</v>
      </c>
      <c r="C10" s="159" t="s">
        <v>273</v>
      </c>
      <c r="D10" s="160" t="s">
        <v>89</v>
      </c>
      <c r="E10" s="161">
        <v>14</v>
      </c>
      <c r="F10" s="228"/>
      <c r="G10" s="164">
        <f t="shared" si="0"/>
        <v>0</v>
      </c>
      <c r="H10" s="225"/>
      <c r="I10" s="191"/>
    </row>
    <row r="11" spans="1:9" s="197" customFormat="1" ht="22.5" x14ac:dyDescent="0.2">
      <c r="A11" s="163">
        <f t="shared" si="1"/>
        <v>4</v>
      </c>
      <c r="B11" s="162" t="s">
        <v>209</v>
      </c>
      <c r="C11" s="159" t="s">
        <v>170</v>
      </c>
      <c r="D11" s="160" t="s">
        <v>89</v>
      </c>
      <c r="E11" s="161">
        <v>2</v>
      </c>
      <c r="F11" s="228"/>
      <c r="G11" s="164">
        <f t="shared" si="0"/>
        <v>0</v>
      </c>
      <c r="H11" s="225"/>
      <c r="I11" s="191"/>
    </row>
    <row r="12" spans="1:9" s="197" customFormat="1" ht="22.5" x14ac:dyDescent="0.2">
      <c r="A12" s="163">
        <f t="shared" si="1"/>
        <v>5</v>
      </c>
      <c r="B12" s="162" t="s">
        <v>210</v>
      </c>
      <c r="C12" s="159" t="s">
        <v>171</v>
      </c>
      <c r="D12" s="160" t="s">
        <v>89</v>
      </c>
      <c r="E12" s="161">
        <v>2</v>
      </c>
      <c r="F12" s="228"/>
      <c r="G12" s="164">
        <f t="shared" si="0"/>
        <v>0</v>
      </c>
      <c r="H12" s="225"/>
      <c r="I12" s="191"/>
    </row>
    <row r="13" spans="1:9" s="151" customFormat="1" x14ac:dyDescent="0.2">
      <c r="A13" s="163">
        <f t="shared" si="1"/>
        <v>6</v>
      </c>
      <c r="B13" s="162" t="s">
        <v>211</v>
      </c>
      <c r="C13" s="159" t="s">
        <v>122</v>
      </c>
      <c r="D13" s="160" t="s">
        <v>89</v>
      </c>
      <c r="E13" s="161">
        <v>31.900000000000002</v>
      </c>
      <c r="F13" s="228"/>
      <c r="G13" s="164">
        <f t="shared" si="0"/>
        <v>0</v>
      </c>
      <c r="H13" s="225"/>
      <c r="I13" s="191"/>
    </row>
    <row r="14" spans="1:9" s="151" customFormat="1" x14ac:dyDescent="0.2">
      <c r="A14" s="163">
        <f t="shared" si="1"/>
        <v>7</v>
      </c>
      <c r="B14" s="162" t="s">
        <v>212</v>
      </c>
      <c r="C14" s="159" t="s">
        <v>270</v>
      </c>
      <c r="D14" s="160" t="s">
        <v>76</v>
      </c>
      <c r="E14" s="161">
        <v>9</v>
      </c>
      <c r="F14" s="228"/>
      <c r="G14" s="164">
        <f t="shared" si="0"/>
        <v>0</v>
      </c>
      <c r="H14" s="225"/>
      <c r="I14" s="191"/>
    </row>
    <row r="15" spans="1:9" s="151" customFormat="1" x14ac:dyDescent="0.2">
      <c r="A15" s="163">
        <f t="shared" si="1"/>
        <v>8</v>
      </c>
      <c r="B15" s="162" t="s">
        <v>213</v>
      </c>
      <c r="C15" s="159" t="s">
        <v>187</v>
      </c>
      <c r="D15" s="160" t="s">
        <v>76</v>
      </c>
      <c r="E15" s="161">
        <v>10</v>
      </c>
      <c r="F15" s="228"/>
      <c r="G15" s="164">
        <f t="shared" si="0"/>
        <v>0</v>
      </c>
      <c r="H15" s="225"/>
      <c r="I15" s="191"/>
    </row>
    <row r="16" spans="1:9" s="151" customFormat="1" x14ac:dyDescent="0.2">
      <c r="A16" s="163">
        <f t="shared" si="1"/>
        <v>9</v>
      </c>
      <c r="B16" s="162" t="s">
        <v>214</v>
      </c>
      <c r="C16" s="159" t="s">
        <v>188</v>
      </c>
      <c r="D16" s="160" t="s">
        <v>76</v>
      </c>
      <c r="E16" s="161">
        <v>2</v>
      </c>
      <c r="F16" s="228"/>
      <c r="G16" s="164">
        <f t="shared" si="0"/>
        <v>0</v>
      </c>
      <c r="H16" s="225"/>
      <c r="I16" s="191"/>
    </row>
    <row r="17" spans="1:9" s="151" customFormat="1" x14ac:dyDescent="0.2">
      <c r="A17" s="163">
        <f t="shared" si="1"/>
        <v>10</v>
      </c>
      <c r="B17" s="162" t="s">
        <v>215</v>
      </c>
      <c r="C17" s="210" t="s">
        <v>139</v>
      </c>
      <c r="D17" s="211" t="s">
        <v>71</v>
      </c>
      <c r="E17" s="212">
        <v>16</v>
      </c>
      <c r="F17" s="228"/>
      <c r="G17" s="164">
        <f t="shared" si="0"/>
        <v>0</v>
      </c>
      <c r="H17" s="225"/>
      <c r="I17" s="191"/>
    </row>
    <row r="18" spans="1:9" s="151" customFormat="1" x14ac:dyDescent="0.2">
      <c r="A18" s="163">
        <f t="shared" si="1"/>
        <v>11</v>
      </c>
      <c r="B18" s="162" t="s">
        <v>216</v>
      </c>
      <c r="C18" s="210" t="s">
        <v>140</v>
      </c>
      <c r="D18" s="211" t="s">
        <v>71</v>
      </c>
      <c r="E18" s="212">
        <v>6</v>
      </c>
      <c r="F18" s="228"/>
      <c r="G18" s="164">
        <f t="shared" si="0"/>
        <v>0</v>
      </c>
      <c r="H18" s="225"/>
      <c r="I18" s="191"/>
    </row>
    <row r="19" spans="1:9" s="151" customFormat="1" ht="13.5" customHeight="1" x14ac:dyDescent="0.2">
      <c r="A19" s="163">
        <f t="shared" si="1"/>
        <v>12</v>
      </c>
      <c r="B19" s="162" t="s">
        <v>217</v>
      </c>
      <c r="C19" s="210" t="s">
        <v>263</v>
      </c>
      <c r="D19" s="211" t="s">
        <v>71</v>
      </c>
      <c r="E19" s="212">
        <v>8</v>
      </c>
      <c r="F19" s="228"/>
      <c r="G19" s="164">
        <f t="shared" si="0"/>
        <v>0</v>
      </c>
      <c r="H19" s="225"/>
      <c r="I19" s="191"/>
    </row>
    <row r="20" spans="1:9" s="151" customFormat="1" x14ac:dyDescent="0.2">
      <c r="A20" s="163">
        <f t="shared" si="1"/>
        <v>13</v>
      </c>
      <c r="B20" s="162" t="s">
        <v>218</v>
      </c>
      <c r="C20" s="210" t="s">
        <v>190</v>
      </c>
      <c r="D20" s="211" t="s">
        <v>163</v>
      </c>
      <c r="E20" s="212">
        <v>5</v>
      </c>
      <c r="F20" s="228"/>
      <c r="G20" s="164">
        <f t="shared" si="0"/>
        <v>0</v>
      </c>
      <c r="H20" s="225"/>
      <c r="I20" s="191"/>
    </row>
    <row r="21" spans="1:9" s="151" customFormat="1" ht="13.5" customHeight="1" x14ac:dyDescent="0.2">
      <c r="A21" s="163">
        <f t="shared" si="1"/>
        <v>14</v>
      </c>
      <c r="B21" s="162" t="s">
        <v>247</v>
      </c>
      <c r="C21" s="159" t="s">
        <v>189</v>
      </c>
      <c r="D21" s="160" t="s">
        <v>86</v>
      </c>
      <c r="E21" s="161">
        <v>1</v>
      </c>
      <c r="F21" s="228"/>
      <c r="G21" s="164">
        <f t="shared" si="0"/>
        <v>0</v>
      </c>
      <c r="H21" s="225"/>
      <c r="I21" s="191"/>
    </row>
    <row r="22" spans="1:9" s="151" customFormat="1" x14ac:dyDescent="0.2">
      <c r="A22" s="163">
        <f t="shared" si="1"/>
        <v>15</v>
      </c>
      <c r="B22" s="162" t="s">
        <v>90</v>
      </c>
      <c r="C22" s="159" t="s">
        <v>91</v>
      </c>
      <c r="D22" s="160" t="s">
        <v>3</v>
      </c>
      <c r="E22" s="161">
        <v>196</v>
      </c>
      <c r="F22" s="228"/>
      <c r="G22" s="164">
        <f t="shared" si="0"/>
        <v>0</v>
      </c>
      <c r="H22" s="225"/>
      <c r="I22" s="191"/>
    </row>
    <row r="23" spans="1:9" s="151" customFormat="1" x14ac:dyDescent="0.2">
      <c r="A23" s="200"/>
      <c r="B23" s="203" t="s">
        <v>72</v>
      </c>
      <c r="C23" s="204" t="s">
        <v>80</v>
      </c>
      <c r="D23" s="200"/>
      <c r="E23" s="205"/>
      <c r="F23" s="207">
        <f>SUM(G7:G20)</f>
        <v>0</v>
      </c>
      <c r="G23" s="186">
        <f>F23+G21+G22</f>
        <v>0</v>
      </c>
      <c r="H23" s="225"/>
      <c r="I23" s="191"/>
    </row>
    <row r="24" spans="1:9" s="151" customFormat="1" x14ac:dyDescent="0.2">
      <c r="A24" s="206" t="s">
        <v>70</v>
      </c>
      <c r="B24" s="198" t="s">
        <v>199</v>
      </c>
      <c r="C24" s="199" t="s">
        <v>130</v>
      </c>
      <c r="D24" s="200"/>
      <c r="E24" s="201"/>
      <c r="F24" s="201"/>
      <c r="G24" s="202"/>
      <c r="H24" s="225"/>
      <c r="I24" s="191"/>
    </row>
    <row r="25" spans="1:9" s="151" customFormat="1" ht="225" x14ac:dyDescent="0.2">
      <c r="A25" s="163">
        <f>A22+1</f>
        <v>16</v>
      </c>
      <c r="B25" s="162" t="s">
        <v>201</v>
      </c>
      <c r="C25" s="210" t="s">
        <v>394</v>
      </c>
      <c r="D25" s="160" t="s">
        <v>71</v>
      </c>
      <c r="E25" s="161">
        <v>1</v>
      </c>
      <c r="F25" s="228"/>
      <c r="G25" s="164">
        <f>E25*F25</f>
        <v>0</v>
      </c>
      <c r="H25" s="225"/>
      <c r="I25" s="191"/>
    </row>
    <row r="26" spans="1:9" s="151" customFormat="1" x14ac:dyDescent="0.2">
      <c r="A26" s="163">
        <f t="shared" ref="A26:A53" si="2">A25+1</f>
        <v>17</v>
      </c>
      <c r="B26" s="162" t="s">
        <v>202</v>
      </c>
      <c r="C26" s="159" t="s">
        <v>266</v>
      </c>
      <c r="D26" s="160" t="s">
        <v>71</v>
      </c>
      <c r="E26" s="161">
        <v>1</v>
      </c>
      <c r="F26" s="228"/>
      <c r="G26" s="164">
        <f t="shared" ref="G26:G53" si="3">E26*F26</f>
        <v>0</v>
      </c>
      <c r="H26" s="225"/>
      <c r="I26" s="191"/>
    </row>
    <row r="27" spans="1:9" s="151" customFormat="1" x14ac:dyDescent="0.2">
      <c r="A27" s="163">
        <f t="shared" si="2"/>
        <v>18</v>
      </c>
      <c r="B27" s="162" t="s">
        <v>280</v>
      </c>
      <c r="C27" s="159" t="s">
        <v>267</v>
      </c>
      <c r="D27" s="160" t="s">
        <v>71</v>
      </c>
      <c r="E27" s="161">
        <v>1</v>
      </c>
      <c r="F27" s="228"/>
      <c r="G27" s="164">
        <f t="shared" si="3"/>
        <v>0</v>
      </c>
      <c r="H27" s="225"/>
      <c r="I27" s="191"/>
    </row>
    <row r="28" spans="1:9" s="151" customFormat="1" ht="158.25" customHeight="1" x14ac:dyDescent="0.2">
      <c r="A28" s="163">
        <f t="shared" si="2"/>
        <v>19</v>
      </c>
      <c r="B28" s="162" t="s">
        <v>281</v>
      </c>
      <c r="C28" s="210" t="s">
        <v>257</v>
      </c>
      <c r="D28" s="160" t="s">
        <v>71</v>
      </c>
      <c r="E28" s="161">
        <v>2</v>
      </c>
      <c r="F28" s="228"/>
      <c r="G28" s="164">
        <f t="shared" si="3"/>
        <v>0</v>
      </c>
      <c r="H28" s="225"/>
      <c r="I28" s="191"/>
    </row>
    <row r="29" spans="1:9" s="151" customFormat="1" ht="22.5" customHeight="1" x14ac:dyDescent="0.2">
      <c r="A29" s="163">
        <f t="shared" si="2"/>
        <v>20</v>
      </c>
      <c r="B29" s="162" t="s">
        <v>282</v>
      </c>
      <c r="C29" s="210" t="s">
        <v>259</v>
      </c>
      <c r="D29" s="160" t="s">
        <v>93</v>
      </c>
      <c r="E29" s="161">
        <v>24</v>
      </c>
      <c r="F29" s="228"/>
      <c r="G29" s="164">
        <f t="shared" si="3"/>
        <v>0</v>
      </c>
      <c r="H29" s="225"/>
      <c r="I29" s="191"/>
    </row>
    <row r="30" spans="1:9" s="151" customFormat="1" ht="24" customHeight="1" x14ac:dyDescent="0.2">
      <c r="A30" s="163">
        <f t="shared" si="2"/>
        <v>21</v>
      </c>
      <c r="B30" s="162" t="s">
        <v>203</v>
      </c>
      <c r="C30" s="210" t="s">
        <v>258</v>
      </c>
      <c r="D30" s="160" t="s">
        <v>71</v>
      </c>
      <c r="E30" s="161">
        <v>1</v>
      </c>
      <c r="F30" s="228"/>
      <c r="G30" s="164">
        <f t="shared" si="3"/>
        <v>0</v>
      </c>
      <c r="H30" s="225"/>
      <c r="I30" s="191"/>
    </row>
    <row r="31" spans="1:9" s="151" customFormat="1" ht="56.25" x14ac:dyDescent="0.2">
      <c r="A31" s="163">
        <f t="shared" si="2"/>
        <v>22</v>
      </c>
      <c r="B31" s="162" t="s">
        <v>204</v>
      </c>
      <c r="C31" s="210" t="s">
        <v>367</v>
      </c>
      <c r="D31" s="160" t="s">
        <v>71</v>
      </c>
      <c r="E31" s="161">
        <v>0</v>
      </c>
      <c r="F31" s="228"/>
      <c r="G31" s="164">
        <f t="shared" si="3"/>
        <v>0</v>
      </c>
      <c r="H31" s="225"/>
      <c r="I31" s="191"/>
    </row>
    <row r="32" spans="1:9" s="151" customFormat="1" ht="33.75" x14ac:dyDescent="0.2">
      <c r="A32" s="163">
        <f t="shared" si="2"/>
        <v>23</v>
      </c>
      <c r="B32" s="162" t="s">
        <v>283</v>
      </c>
      <c r="C32" s="210" t="s">
        <v>366</v>
      </c>
      <c r="D32" s="160" t="s">
        <v>71</v>
      </c>
      <c r="E32" s="161">
        <v>1</v>
      </c>
      <c r="F32" s="228"/>
      <c r="G32" s="164">
        <f t="shared" si="3"/>
        <v>0</v>
      </c>
      <c r="H32" s="225"/>
      <c r="I32" s="191"/>
    </row>
    <row r="33" spans="1:9" s="151" customFormat="1" ht="22.5" x14ac:dyDescent="0.2">
      <c r="A33" s="163">
        <f t="shared" si="2"/>
        <v>24</v>
      </c>
      <c r="B33" s="162" t="s">
        <v>205</v>
      </c>
      <c r="C33" s="210" t="s">
        <v>264</v>
      </c>
      <c r="D33" s="160" t="s">
        <v>93</v>
      </c>
      <c r="E33" s="161">
        <v>24</v>
      </c>
      <c r="F33" s="228"/>
      <c r="G33" s="164">
        <f t="shared" si="3"/>
        <v>0</v>
      </c>
      <c r="H33" s="225"/>
      <c r="I33" s="191"/>
    </row>
    <row r="34" spans="1:9" s="151" customFormat="1" x14ac:dyDescent="0.2">
      <c r="A34" s="163">
        <f t="shared" si="2"/>
        <v>25</v>
      </c>
      <c r="B34" s="162" t="s">
        <v>284</v>
      </c>
      <c r="C34" s="210" t="s">
        <v>391</v>
      </c>
      <c r="D34" s="160" t="s">
        <v>89</v>
      </c>
      <c r="E34" s="161">
        <v>24</v>
      </c>
      <c r="F34" s="228"/>
      <c r="G34" s="164">
        <f t="shared" si="3"/>
        <v>0</v>
      </c>
      <c r="H34" s="225"/>
      <c r="I34" s="226"/>
    </row>
    <row r="35" spans="1:9" s="151" customFormat="1" x14ac:dyDescent="0.2">
      <c r="A35" s="163">
        <f t="shared" si="2"/>
        <v>26</v>
      </c>
      <c r="B35" s="162" t="s">
        <v>206</v>
      </c>
      <c r="C35" s="210" t="s">
        <v>392</v>
      </c>
      <c r="D35" s="160" t="s">
        <v>89</v>
      </c>
      <c r="E35" s="161">
        <v>24</v>
      </c>
      <c r="F35" s="228"/>
      <c r="G35" s="164">
        <f t="shared" si="3"/>
        <v>0</v>
      </c>
      <c r="H35" s="225"/>
      <c r="I35" s="226"/>
    </row>
    <row r="36" spans="1:9" s="151" customFormat="1" x14ac:dyDescent="0.2">
      <c r="A36" s="163">
        <f t="shared" si="2"/>
        <v>27</v>
      </c>
      <c r="B36" s="162" t="s">
        <v>207</v>
      </c>
      <c r="C36" s="210" t="s">
        <v>191</v>
      </c>
      <c r="D36" s="160" t="s">
        <v>81</v>
      </c>
      <c r="E36" s="161">
        <v>16</v>
      </c>
      <c r="F36" s="228"/>
      <c r="G36" s="164">
        <f t="shared" si="3"/>
        <v>0</v>
      </c>
      <c r="H36" s="225"/>
      <c r="I36" s="191"/>
    </row>
    <row r="37" spans="1:9" s="151" customFormat="1" x14ac:dyDescent="0.2">
      <c r="A37" s="163">
        <f t="shared" si="2"/>
        <v>28</v>
      </c>
      <c r="B37" s="162" t="s">
        <v>368</v>
      </c>
      <c r="C37" s="210" t="s">
        <v>395</v>
      </c>
      <c r="D37" s="160" t="s">
        <v>81</v>
      </c>
      <c r="E37" s="161">
        <v>12</v>
      </c>
      <c r="F37" s="228"/>
      <c r="G37" s="164">
        <f t="shared" si="3"/>
        <v>0</v>
      </c>
      <c r="H37" s="225"/>
      <c r="I37" s="191"/>
    </row>
    <row r="38" spans="1:9" s="151" customFormat="1" x14ac:dyDescent="0.2">
      <c r="A38" s="163">
        <f t="shared" si="2"/>
        <v>29</v>
      </c>
      <c r="B38" s="162" t="s">
        <v>396</v>
      </c>
      <c r="C38" s="210" t="s">
        <v>192</v>
      </c>
      <c r="D38" s="160" t="s">
        <v>81</v>
      </c>
      <c r="E38" s="161">
        <v>69</v>
      </c>
      <c r="F38" s="228"/>
      <c r="G38" s="164">
        <f t="shared" si="3"/>
        <v>0</v>
      </c>
      <c r="H38" s="225"/>
      <c r="I38" s="191"/>
    </row>
    <row r="39" spans="1:9" s="151" customFormat="1" ht="33.75" x14ac:dyDescent="0.2">
      <c r="A39" s="163">
        <f t="shared" si="2"/>
        <v>30</v>
      </c>
      <c r="B39" s="162" t="s">
        <v>403</v>
      </c>
      <c r="C39" s="210" t="s">
        <v>397</v>
      </c>
      <c r="D39" s="160" t="s">
        <v>71</v>
      </c>
      <c r="E39" s="161">
        <v>1</v>
      </c>
      <c r="F39" s="228"/>
      <c r="G39" s="164">
        <f t="shared" si="3"/>
        <v>0</v>
      </c>
      <c r="H39" s="225"/>
      <c r="I39" s="227"/>
    </row>
    <row r="40" spans="1:9" s="151" customFormat="1" ht="33.75" x14ac:dyDescent="0.2">
      <c r="A40" s="163">
        <f t="shared" si="2"/>
        <v>31</v>
      </c>
      <c r="B40" s="162" t="s">
        <v>404</v>
      </c>
      <c r="C40" s="210" t="s">
        <v>399</v>
      </c>
      <c r="D40" s="160" t="s">
        <v>71</v>
      </c>
      <c r="E40" s="161">
        <v>1</v>
      </c>
      <c r="F40" s="228"/>
      <c r="G40" s="164">
        <f t="shared" si="3"/>
        <v>0</v>
      </c>
      <c r="H40" s="225"/>
      <c r="I40" s="227"/>
    </row>
    <row r="41" spans="1:9" s="151" customFormat="1" ht="33.75" x14ac:dyDescent="0.2">
      <c r="A41" s="163">
        <f t="shared" si="2"/>
        <v>32</v>
      </c>
      <c r="B41" s="162" t="s">
        <v>405</v>
      </c>
      <c r="C41" s="210" t="s">
        <v>398</v>
      </c>
      <c r="D41" s="160" t="s">
        <v>71</v>
      </c>
      <c r="E41" s="161">
        <v>1</v>
      </c>
      <c r="F41" s="228"/>
      <c r="G41" s="164">
        <f t="shared" si="3"/>
        <v>0</v>
      </c>
      <c r="H41" s="225"/>
      <c r="I41" s="227"/>
    </row>
    <row r="42" spans="1:9" s="151" customFormat="1" ht="33.75" x14ac:dyDescent="0.2">
      <c r="A42" s="163">
        <f t="shared" si="2"/>
        <v>33</v>
      </c>
      <c r="B42" s="162" t="s">
        <v>406</v>
      </c>
      <c r="C42" s="210" t="s">
        <v>400</v>
      </c>
      <c r="D42" s="160" t="s">
        <v>71</v>
      </c>
      <c r="E42" s="161">
        <v>4</v>
      </c>
      <c r="F42" s="228"/>
      <c r="G42" s="164">
        <f t="shared" si="3"/>
        <v>0</v>
      </c>
      <c r="H42" s="225"/>
      <c r="I42" s="227"/>
    </row>
    <row r="43" spans="1:9" s="151" customFormat="1" ht="33.75" x14ac:dyDescent="0.2">
      <c r="A43" s="163">
        <f t="shared" si="2"/>
        <v>34</v>
      </c>
      <c r="B43" s="162" t="s">
        <v>407</v>
      </c>
      <c r="C43" s="210" t="s">
        <v>401</v>
      </c>
      <c r="D43" s="160" t="s">
        <v>71</v>
      </c>
      <c r="E43" s="161">
        <v>2</v>
      </c>
      <c r="F43" s="228"/>
      <c r="G43" s="164">
        <f t="shared" si="3"/>
        <v>0</v>
      </c>
      <c r="H43" s="225"/>
      <c r="I43" s="227"/>
    </row>
    <row r="44" spans="1:9" s="151" customFormat="1" ht="33.75" x14ac:dyDescent="0.2">
      <c r="A44" s="163">
        <f t="shared" si="2"/>
        <v>35</v>
      </c>
      <c r="B44" s="162" t="s">
        <v>408</v>
      </c>
      <c r="C44" s="210" t="s">
        <v>411</v>
      </c>
      <c r="D44" s="160" t="s">
        <v>71</v>
      </c>
      <c r="E44" s="161">
        <v>2</v>
      </c>
      <c r="F44" s="228"/>
      <c r="G44" s="164">
        <f t="shared" si="3"/>
        <v>0</v>
      </c>
      <c r="H44" s="225"/>
      <c r="I44" s="227"/>
    </row>
    <row r="45" spans="1:9" s="151" customFormat="1" x14ac:dyDescent="0.2">
      <c r="A45" s="163">
        <f t="shared" si="2"/>
        <v>36</v>
      </c>
      <c r="B45" s="162" t="s">
        <v>409</v>
      </c>
      <c r="C45" s="210" t="s">
        <v>402</v>
      </c>
      <c r="D45" s="160" t="s">
        <v>71</v>
      </c>
      <c r="E45" s="161">
        <v>6</v>
      </c>
      <c r="F45" s="228"/>
      <c r="G45" s="164">
        <f t="shared" si="3"/>
        <v>0</v>
      </c>
      <c r="H45" s="225"/>
      <c r="I45" s="227"/>
    </row>
    <row r="46" spans="1:9" s="151" customFormat="1" x14ac:dyDescent="0.2">
      <c r="A46" s="163">
        <f t="shared" si="2"/>
        <v>37</v>
      </c>
      <c r="B46" s="162" t="s">
        <v>410</v>
      </c>
      <c r="C46" s="210" t="s">
        <v>431</v>
      </c>
      <c r="D46" s="160" t="s">
        <v>71</v>
      </c>
      <c r="E46" s="161">
        <v>6</v>
      </c>
      <c r="F46" s="228"/>
      <c r="G46" s="164">
        <f t="shared" si="3"/>
        <v>0</v>
      </c>
      <c r="H46" s="225"/>
      <c r="I46" s="227"/>
    </row>
    <row r="47" spans="1:9" s="151" customFormat="1" x14ac:dyDescent="0.2">
      <c r="A47" s="163">
        <f t="shared" si="2"/>
        <v>38</v>
      </c>
      <c r="B47" s="162" t="s">
        <v>443</v>
      </c>
      <c r="C47" s="210" t="s">
        <v>420</v>
      </c>
      <c r="D47" s="160" t="s">
        <v>86</v>
      </c>
      <c r="E47" s="161">
        <v>4</v>
      </c>
      <c r="F47" s="228"/>
      <c r="G47" s="164">
        <f t="shared" si="3"/>
        <v>0</v>
      </c>
      <c r="H47" s="225"/>
      <c r="I47" s="227"/>
    </row>
    <row r="48" spans="1:9" s="151" customFormat="1" x14ac:dyDescent="0.2">
      <c r="A48" s="163">
        <f t="shared" si="2"/>
        <v>39</v>
      </c>
      <c r="B48" s="162" t="s">
        <v>444</v>
      </c>
      <c r="C48" s="210" t="s">
        <v>421</v>
      </c>
      <c r="D48" s="160" t="s">
        <v>86</v>
      </c>
      <c r="E48" s="161">
        <v>1</v>
      </c>
      <c r="F48" s="228"/>
      <c r="G48" s="164">
        <f t="shared" si="3"/>
        <v>0</v>
      </c>
      <c r="H48" s="225"/>
      <c r="I48" s="227"/>
    </row>
    <row r="49" spans="1:9" s="151" customFormat="1" x14ac:dyDescent="0.2">
      <c r="A49" s="163">
        <f t="shared" si="2"/>
        <v>40</v>
      </c>
      <c r="B49" s="162" t="s">
        <v>445</v>
      </c>
      <c r="C49" s="210" t="s">
        <v>422</v>
      </c>
      <c r="D49" s="160" t="s">
        <v>86</v>
      </c>
      <c r="E49" s="161">
        <v>6</v>
      </c>
      <c r="F49" s="228"/>
      <c r="G49" s="164">
        <f t="shared" si="3"/>
        <v>0</v>
      </c>
      <c r="H49" s="225"/>
      <c r="I49" s="227"/>
    </row>
    <row r="50" spans="1:9" s="151" customFormat="1" x14ac:dyDescent="0.2">
      <c r="A50" s="163">
        <f t="shared" si="2"/>
        <v>41</v>
      </c>
      <c r="B50" s="162" t="s">
        <v>446</v>
      </c>
      <c r="C50" s="210" t="s">
        <v>428</v>
      </c>
      <c r="D50" s="160" t="s">
        <v>71</v>
      </c>
      <c r="E50" s="161">
        <v>7</v>
      </c>
      <c r="F50" s="228"/>
      <c r="G50" s="164">
        <f t="shared" si="3"/>
        <v>0</v>
      </c>
      <c r="H50" s="225"/>
      <c r="I50" s="227"/>
    </row>
    <row r="51" spans="1:9" s="151" customFormat="1" x14ac:dyDescent="0.2">
      <c r="A51" s="163">
        <f t="shared" si="2"/>
        <v>42</v>
      </c>
      <c r="B51" s="162" t="s">
        <v>246</v>
      </c>
      <c r="C51" s="159" t="s">
        <v>265</v>
      </c>
      <c r="D51" s="160" t="s">
        <v>86</v>
      </c>
      <c r="E51" s="161">
        <v>1</v>
      </c>
      <c r="F51" s="228"/>
      <c r="G51" s="164">
        <f t="shared" si="3"/>
        <v>0</v>
      </c>
      <c r="H51" s="225"/>
      <c r="I51" s="191"/>
    </row>
    <row r="52" spans="1:9" s="151" customFormat="1" x14ac:dyDescent="0.2">
      <c r="A52" s="163">
        <f t="shared" si="2"/>
        <v>43</v>
      </c>
      <c r="B52" s="162" t="s">
        <v>92</v>
      </c>
      <c r="C52" s="159" t="s">
        <v>362</v>
      </c>
      <c r="D52" s="160" t="s">
        <v>93</v>
      </c>
      <c r="E52" s="161">
        <v>12</v>
      </c>
      <c r="F52" s="228"/>
      <c r="G52" s="164">
        <f t="shared" si="3"/>
        <v>0</v>
      </c>
      <c r="H52" s="225"/>
      <c r="I52" s="191"/>
    </row>
    <row r="53" spans="1:9" s="151" customFormat="1" x14ac:dyDescent="0.2">
      <c r="A53" s="163">
        <f t="shared" si="2"/>
        <v>44</v>
      </c>
      <c r="B53" s="162" t="s">
        <v>97</v>
      </c>
      <c r="C53" s="159" t="s">
        <v>389</v>
      </c>
      <c r="D53" s="160" t="s">
        <v>71</v>
      </c>
      <c r="E53" s="161">
        <v>1</v>
      </c>
      <c r="F53" s="228"/>
      <c r="G53" s="164">
        <f t="shared" si="3"/>
        <v>0</v>
      </c>
      <c r="H53" s="225"/>
      <c r="I53" s="191"/>
    </row>
    <row r="54" spans="1:9" s="151" customFormat="1" x14ac:dyDescent="0.2">
      <c r="A54" s="163"/>
      <c r="B54" s="203" t="s">
        <v>72</v>
      </c>
      <c r="C54" s="204" t="s">
        <v>131</v>
      </c>
      <c r="D54" s="200"/>
      <c r="E54" s="205"/>
      <c r="F54" s="207">
        <f>SUM(G25:G50)</f>
        <v>0</v>
      </c>
      <c r="G54" s="186">
        <f>F54+G51+G53+G52</f>
        <v>0</v>
      </c>
      <c r="H54" s="225"/>
      <c r="I54" s="191"/>
    </row>
    <row r="55" spans="1:9" s="151" customFormat="1" x14ac:dyDescent="0.2">
      <c r="A55" s="206" t="s">
        <v>70</v>
      </c>
      <c r="B55" s="198" t="s">
        <v>95</v>
      </c>
      <c r="C55" s="199" t="s">
        <v>96</v>
      </c>
      <c r="D55" s="200"/>
      <c r="E55" s="201"/>
      <c r="F55" s="201"/>
      <c r="G55" s="202"/>
      <c r="H55" s="225"/>
      <c r="I55" s="191"/>
    </row>
    <row r="56" spans="1:9" s="151" customFormat="1" ht="33.75" x14ac:dyDescent="0.2">
      <c r="A56" s="163">
        <f>A53+1</f>
        <v>45</v>
      </c>
      <c r="B56" s="162" t="s">
        <v>219</v>
      </c>
      <c r="C56" s="159" t="s">
        <v>262</v>
      </c>
      <c r="D56" s="160" t="s">
        <v>86</v>
      </c>
      <c r="E56" s="161">
        <v>28</v>
      </c>
      <c r="F56" s="228"/>
      <c r="G56" s="164">
        <f>E56*F56</f>
        <v>0</v>
      </c>
      <c r="H56" s="225"/>
      <c r="I56" s="191"/>
    </row>
    <row r="57" spans="1:9" s="151" customFormat="1" x14ac:dyDescent="0.2">
      <c r="A57" s="200"/>
      <c r="B57" s="203" t="s">
        <v>72</v>
      </c>
      <c r="C57" s="204" t="s">
        <v>98</v>
      </c>
      <c r="D57" s="200"/>
      <c r="E57" s="205"/>
      <c r="F57" s="207">
        <f>G56</f>
        <v>0</v>
      </c>
      <c r="G57" s="186">
        <f>SUM(G56)</f>
        <v>0</v>
      </c>
      <c r="H57" s="225"/>
      <c r="I57" s="191"/>
    </row>
    <row r="58" spans="1:9" s="151" customFormat="1" x14ac:dyDescent="0.2">
      <c r="A58" s="206" t="s">
        <v>70</v>
      </c>
      <c r="B58" s="198" t="s">
        <v>379</v>
      </c>
      <c r="C58" s="204" t="s">
        <v>380</v>
      </c>
      <c r="D58" s="200"/>
      <c r="E58" s="205"/>
      <c r="F58" s="205"/>
      <c r="G58" s="186"/>
      <c r="H58" s="225"/>
      <c r="I58" s="191"/>
    </row>
    <row r="59" spans="1:9" s="151" customFormat="1" x14ac:dyDescent="0.2">
      <c r="A59" s="163">
        <f>A56+1</f>
        <v>46</v>
      </c>
      <c r="B59" s="162" t="s">
        <v>372</v>
      </c>
      <c r="C59" s="159" t="s">
        <v>371</v>
      </c>
      <c r="D59" s="160" t="s">
        <v>71</v>
      </c>
      <c r="E59" s="161">
        <v>2</v>
      </c>
      <c r="F59" s="228"/>
      <c r="G59" s="164">
        <f>E59*F59</f>
        <v>0</v>
      </c>
      <c r="H59" s="225"/>
      <c r="I59" s="191"/>
    </row>
    <row r="60" spans="1:9" s="151" customFormat="1" x14ac:dyDescent="0.2">
      <c r="A60" s="163">
        <f t="shared" ref="A60:A73" si="4">A59+1</f>
        <v>47</v>
      </c>
      <c r="B60" s="162" t="s">
        <v>373</v>
      </c>
      <c r="C60" s="159" t="s">
        <v>364</v>
      </c>
      <c r="D60" s="160" t="s">
        <v>89</v>
      </c>
      <c r="E60" s="161">
        <v>24</v>
      </c>
      <c r="F60" s="228"/>
      <c r="G60" s="164">
        <f t="shared" ref="G60:G71" si="5">E60*F60</f>
        <v>0</v>
      </c>
      <c r="H60" s="225"/>
      <c r="I60" s="191"/>
    </row>
    <row r="61" spans="1:9" s="151" customFormat="1" x14ac:dyDescent="0.2">
      <c r="A61" s="163">
        <f t="shared" si="4"/>
        <v>48</v>
      </c>
      <c r="B61" s="162" t="s">
        <v>416</v>
      </c>
      <c r="C61" s="159" t="s">
        <v>415</v>
      </c>
      <c r="D61" s="160" t="s">
        <v>89</v>
      </c>
      <c r="E61" s="161">
        <v>17</v>
      </c>
      <c r="F61" s="228"/>
      <c r="G61" s="164">
        <f t="shared" si="5"/>
        <v>0</v>
      </c>
      <c r="H61" s="225"/>
      <c r="I61" s="191"/>
    </row>
    <row r="62" spans="1:9" s="151" customFormat="1" x14ac:dyDescent="0.2">
      <c r="A62" s="163">
        <f t="shared" si="4"/>
        <v>49</v>
      </c>
      <c r="B62" s="162" t="s">
        <v>435</v>
      </c>
      <c r="C62" s="159" t="s">
        <v>419</v>
      </c>
      <c r="D62" s="160" t="s">
        <v>89</v>
      </c>
      <c r="E62" s="161">
        <v>92</v>
      </c>
      <c r="F62" s="228"/>
      <c r="G62" s="164">
        <f t="shared" si="5"/>
        <v>0</v>
      </c>
      <c r="H62" s="225"/>
      <c r="I62" s="191"/>
    </row>
    <row r="63" spans="1:9" s="151" customFormat="1" x14ac:dyDescent="0.2">
      <c r="A63" s="163">
        <f t="shared" si="4"/>
        <v>50</v>
      </c>
      <c r="B63" s="162" t="s">
        <v>436</v>
      </c>
      <c r="C63" s="159" t="s">
        <v>455</v>
      </c>
      <c r="D63" s="160" t="s">
        <v>89</v>
      </c>
      <c r="E63" s="161">
        <v>15</v>
      </c>
      <c r="F63" s="228"/>
      <c r="G63" s="164">
        <f t="shared" ref="G63" si="6">E63*F63</f>
        <v>0</v>
      </c>
      <c r="H63" s="225"/>
      <c r="I63" s="191"/>
    </row>
    <row r="64" spans="1:9" s="151" customFormat="1" x14ac:dyDescent="0.2">
      <c r="A64" s="163">
        <f t="shared" si="4"/>
        <v>51</v>
      </c>
      <c r="B64" s="162" t="s">
        <v>437</v>
      </c>
      <c r="C64" s="159" t="s">
        <v>423</v>
      </c>
      <c r="D64" s="160" t="s">
        <v>71</v>
      </c>
      <c r="E64" s="161">
        <v>1</v>
      </c>
      <c r="F64" s="228"/>
      <c r="G64" s="164">
        <f t="shared" si="5"/>
        <v>0</v>
      </c>
      <c r="H64" s="225"/>
      <c r="I64" s="191"/>
    </row>
    <row r="65" spans="1:9" s="151" customFormat="1" x14ac:dyDescent="0.2">
      <c r="A65" s="163">
        <f t="shared" si="4"/>
        <v>52</v>
      </c>
      <c r="B65" s="162" t="s">
        <v>438</v>
      </c>
      <c r="C65" s="159" t="s">
        <v>417</v>
      </c>
      <c r="D65" s="160" t="s">
        <v>71</v>
      </c>
      <c r="E65" s="161">
        <v>3</v>
      </c>
      <c r="F65" s="228"/>
      <c r="G65" s="164">
        <f t="shared" si="5"/>
        <v>0</v>
      </c>
      <c r="H65" s="225"/>
      <c r="I65" s="191"/>
    </row>
    <row r="66" spans="1:9" s="151" customFormat="1" x14ac:dyDescent="0.2">
      <c r="A66" s="163">
        <f t="shared" si="4"/>
        <v>53</v>
      </c>
      <c r="B66" s="162" t="s">
        <v>439</v>
      </c>
      <c r="C66" s="159" t="s">
        <v>440</v>
      </c>
      <c r="D66" s="160" t="s">
        <v>89</v>
      </c>
      <c r="E66" s="161">
        <f>E62</f>
        <v>92</v>
      </c>
      <c r="F66" s="228"/>
      <c r="G66" s="164">
        <f t="shared" si="5"/>
        <v>0</v>
      </c>
      <c r="H66" s="225"/>
      <c r="I66" s="191"/>
    </row>
    <row r="67" spans="1:9" s="151" customFormat="1" x14ac:dyDescent="0.2">
      <c r="A67" s="163">
        <f t="shared" si="4"/>
        <v>54</v>
      </c>
      <c r="B67" s="162" t="s">
        <v>441</v>
      </c>
      <c r="C67" s="159" t="s">
        <v>424</v>
      </c>
      <c r="D67" s="160" t="s">
        <v>86</v>
      </c>
      <c r="E67" s="161">
        <v>4</v>
      </c>
      <c r="F67" s="228"/>
      <c r="G67" s="164">
        <f t="shared" si="5"/>
        <v>0</v>
      </c>
      <c r="H67" s="225"/>
      <c r="I67" s="191"/>
    </row>
    <row r="68" spans="1:9" s="151" customFormat="1" x14ac:dyDescent="0.2">
      <c r="A68" s="163">
        <f t="shared" si="4"/>
        <v>55</v>
      </c>
      <c r="B68" s="162" t="s">
        <v>442</v>
      </c>
      <c r="C68" s="159" t="s">
        <v>425</v>
      </c>
      <c r="D68" s="160" t="s">
        <v>86</v>
      </c>
      <c r="E68" s="161">
        <v>4</v>
      </c>
      <c r="F68" s="228"/>
      <c r="G68" s="164">
        <f t="shared" si="5"/>
        <v>0</v>
      </c>
      <c r="H68" s="225"/>
      <c r="I68" s="191"/>
    </row>
    <row r="69" spans="1:9" s="151" customFormat="1" x14ac:dyDescent="0.2">
      <c r="A69" s="163">
        <f t="shared" si="4"/>
        <v>56</v>
      </c>
      <c r="B69" s="162" t="s">
        <v>374</v>
      </c>
      <c r="C69" s="159" t="s">
        <v>375</v>
      </c>
      <c r="D69" s="160" t="s">
        <v>89</v>
      </c>
      <c r="E69" s="161">
        <v>48</v>
      </c>
      <c r="F69" s="228"/>
      <c r="G69" s="164">
        <f t="shared" si="5"/>
        <v>0</v>
      </c>
      <c r="H69" s="225"/>
      <c r="I69" s="191"/>
    </row>
    <row r="70" spans="1:9" s="151" customFormat="1" x14ac:dyDescent="0.2">
      <c r="A70" s="163">
        <f t="shared" si="4"/>
        <v>57</v>
      </c>
      <c r="B70" s="162" t="s">
        <v>227</v>
      </c>
      <c r="C70" s="159" t="s">
        <v>393</v>
      </c>
      <c r="D70" s="160" t="s">
        <v>71</v>
      </c>
      <c r="E70" s="161">
        <v>1</v>
      </c>
      <c r="F70" s="228"/>
      <c r="G70" s="164">
        <f t="shared" si="5"/>
        <v>0</v>
      </c>
      <c r="H70" s="225"/>
      <c r="I70" s="191"/>
    </row>
    <row r="71" spans="1:9" s="151" customFormat="1" x14ac:dyDescent="0.2">
      <c r="A71" s="163">
        <f t="shared" si="4"/>
        <v>58</v>
      </c>
      <c r="B71" s="162" t="s">
        <v>377</v>
      </c>
      <c r="C71" s="159" t="s">
        <v>376</v>
      </c>
      <c r="D71" s="160" t="s">
        <v>89</v>
      </c>
      <c r="E71" s="161">
        <v>48</v>
      </c>
      <c r="F71" s="228"/>
      <c r="G71" s="164">
        <f t="shared" si="5"/>
        <v>0</v>
      </c>
      <c r="H71" s="225"/>
      <c r="I71" s="191"/>
    </row>
    <row r="72" spans="1:9" s="151" customFormat="1" x14ac:dyDescent="0.2">
      <c r="A72" s="163">
        <f t="shared" si="4"/>
        <v>59</v>
      </c>
      <c r="B72" s="162" t="s">
        <v>246</v>
      </c>
      <c r="C72" s="159" t="s">
        <v>390</v>
      </c>
      <c r="D72" s="160" t="s">
        <v>86</v>
      </c>
      <c r="E72" s="161">
        <v>1</v>
      </c>
      <c r="F72" s="228"/>
      <c r="G72" s="164">
        <f>E72*F72</f>
        <v>0</v>
      </c>
      <c r="H72" s="225"/>
      <c r="I72" s="191"/>
    </row>
    <row r="73" spans="1:9" s="151" customFormat="1" x14ac:dyDescent="0.2">
      <c r="A73" s="163">
        <f t="shared" si="4"/>
        <v>60</v>
      </c>
      <c r="B73" s="162" t="s">
        <v>378</v>
      </c>
      <c r="C73" s="159" t="s">
        <v>365</v>
      </c>
      <c r="D73" s="160" t="s">
        <v>71</v>
      </c>
      <c r="E73" s="161">
        <v>1</v>
      </c>
      <c r="F73" s="228"/>
      <c r="G73" s="164">
        <f>E73*F73</f>
        <v>0</v>
      </c>
      <c r="H73" s="225"/>
      <c r="I73" s="191"/>
    </row>
    <row r="74" spans="1:9" s="151" customFormat="1" x14ac:dyDescent="0.2">
      <c r="A74" s="200"/>
      <c r="B74" s="203" t="s">
        <v>72</v>
      </c>
      <c r="C74" s="204" t="s">
        <v>381</v>
      </c>
      <c r="D74" s="200"/>
      <c r="E74" s="205"/>
      <c r="F74" s="207">
        <f>SUM(G59:G71)</f>
        <v>0</v>
      </c>
      <c r="G74" s="186">
        <f>F74+G72+G73</f>
        <v>0</v>
      </c>
      <c r="H74" s="225"/>
      <c r="I74" s="191"/>
    </row>
    <row r="75" spans="1:9" s="151" customFormat="1" x14ac:dyDescent="0.2">
      <c r="A75" s="206" t="s">
        <v>70</v>
      </c>
      <c r="B75" s="198" t="s">
        <v>99</v>
      </c>
      <c r="C75" s="199" t="s">
        <v>100</v>
      </c>
      <c r="D75" s="200"/>
      <c r="E75" s="201"/>
      <c r="F75" s="201"/>
      <c r="G75" s="202"/>
      <c r="H75" s="225"/>
      <c r="I75" s="191"/>
    </row>
    <row r="76" spans="1:9" s="197" customFormat="1" ht="22.5" x14ac:dyDescent="0.2">
      <c r="A76" s="163">
        <f>A73+1</f>
        <v>61</v>
      </c>
      <c r="B76" s="162" t="s">
        <v>220</v>
      </c>
      <c r="C76" s="159" t="s">
        <v>254</v>
      </c>
      <c r="D76" s="160" t="s">
        <v>81</v>
      </c>
      <c r="E76" s="161">
        <v>2</v>
      </c>
      <c r="F76" s="228"/>
      <c r="G76" s="164">
        <f>E76*F76</f>
        <v>0</v>
      </c>
      <c r="H76" s="225"/>
      <c r="I76" s="191"/>
    </row>
    <row r="77" spans="1:9" s="197" customFormat="1" ht="22.5" x14ac:dyDescent="0.2">
      <c r="A77" s="163">
        <f t="shared" ref="A77:A99" si="7">A76+1</f>
        <v>62</v>
      </c>
      <c r="B77" s="162" t="s">
        <v>220</v>
      </c>
      <c r="C77" s="159" t="s">
        <v>253</v>
      </c>
      <c r="D77" s="160" t="s">
        <v>81</v>
      </c>
      <c r="E77" s="161">
        <v>2</v>
      </c>
      <c r="F77" s="228"/>
      <c r="G77" s="164">
        <f t="shared" ref="G77:G99" si="8">E77*F77</f>
        <v>0</v>
      </c>
      <c r="H77" s="225"/>
      <c r="I77" s="191"/>
    </row>
    <row r="78" spans="1:9" s="197" customFormat="1" ht="69.75" customHeight="1" x14ac:dyDescent="0.2">
      <c r="A78" s="163">
        <f t="shared" si="7"/>
        <v>63</v>
      </c>
      <c r="B78" s="162" t="s">
        <v>221</v>
      </c>
      <c r="C78" s="159" t="s">
        <v>256</v>
      </c>
      <c r="D78" s="160" t="s">
        <v>81</v>
      </c>
      <c r="E78" s="161">
        <v>30</v>
      </c>
      <c r="F78" s="228"/>
      <c r="G78" s="164">
        <f t="shared" si="8"/>
        <v>0</v>
      </c>
      <c r="H78" s="225"/>
      <c r="I78" s="191"/>
    </row>
    <row r="79" spans="1:9" s="197" customFormat="1" ht="67.5" x14ac:dyDescent="0.2">
      <c r="A79" s="163">
        <f t="shared" si="7"/>
        <v>64</v>
      </c>
      <c r="B79" s="162" t="s">
        <v>222</v>
      </c>
      <c r="C79" s="159" t="s">
        <v>255</v>
      </c>
      <c r="D79" s="160" t="s">
        <v>81</v>
      </c>
      <c r="E79" s="161">
        <v>30</v>
      </c>
      <c r="F79" s="228"/>
      <c r="G79" s="164">
        <f t="shared" si="8"/>
        <v>0</v>
      </c>
      <c r="H79" s="225"/>
      <c r="I79" s="191"/>
    </row>
    <row r="80" spans="1:9" s="197" customFormat="1" x14ac:dyDescent="0.2">
      <c r="A80" s="163">
        <f t="shared" si="7"/>
        <v>65</v>
      </c>
      <c r="B80" s="162" t="s">
        <v>223</v>
      </c>
      <c r="C80" s="159" t="s">
        <v>123</v>
      </c>
      <c r="D80" s="160" t="s">
        <v>81</v>
      </c>
      <c r="E80" s="161">
        <v>2</v>
      </c>
      <c r="F80" s="228"/>
      <c r="G80" s="164">
        <f t="shared" si="8"/>
        <v>0</v>
      </c>
      <c r="H80" s="225"/>
      <c r="I80" s="191"/>
    </row>
    <row r="81" spans="1:9" s="197" customFormat="1" x14ac:dyDescent="0.2">
      <c r="A81" s="163">
        <f t="shared" si="7"/>
        <v>66</v>
      </c>
      <c r="B81" s="217" t="s">
        <v>224</v>
      </c>
      <c r="C81" s="159" t="s">
        <v>124</v>
      </c>
      <c r="D81" s="160" t="s">
        <v>81</v>
      </c>
      <c r="E81" s="161">
        <v>2</v>
      </c>
      <c r="F81" s="228"/>
      <c r="G81" s="164">
        <f t="shared" si="8"/>
        <v>0</v>
      </c>
      <c r="H81" s="225"/>
      <c r="I81" s="191"/>
    </row>
    <row r="82" spans="1:9" s="197" customFormat="1" ht="22.5" x14ac:dyDescent="0.2">
      <c r="A82" s="163">
        <f t="shared" si="7"/>
        <v>67</v>
      </c>
      <c r="B82" s="217" t="s">
        <v>251</v>
      </c>
      <c r="C82" s="159" t="s">
        <v>252</v>
      </c>
      <c r="D82" s="160" t="s">
        <v>81</v>
      </c>
      <c r="E82" s="161">
        <v>14</v>
      </c>
      <c r="F82" s="228"/>
      <c r="G82" s="164">
        <f t="shared" si="8"/>
        <v>0</v>
      </c>
      <c r="H82" s="225"/>
      <c r="I82" s="191"/>
    </row>
    <row r="83" spans="1:9" s="197" customFormat="1" x14ac:dyDescent="0.2">
      <c r="A83" s="163">
        <f t="shared" si="7"/>
        <v>68</v>
      </c>
      <c r="B83" s="217" t="s">
        <v>412</v>
      </c>
      <c r="C83" s="159" t="s">
        <v>426</v>
      </c>
      <c r="D83" s="160" t="s">
        <v>81</v>
      </c>
      <c r="E83" s="161">
        <v>149</v>
      </c>
      <c r="F83" s="228"/>
      <c r="G83" s="164">
        <f t="shared" si="8"/>
        <v>0</v>
      </c>
      <c r="H83" s="225"/>
      <c r="I83" s="191"/>
    </row>
    <row r="84" spans="1:9" s="197" customFormat="1" ht="22.5" x14ac:dyDescent="0.2">
      <c r="A84" s="163">
        <f t="shared" si="7"/>
        <v>69</v>
      </c>
      <c r="B84" s="217" t="s">
        <v>413</v>
      </c>
      <c r="C84" s="159" t="s">
        <v>427</v>
      </c>
      <c r="D84" s="160" t="s">
        <v>81</v>
      </c>
      <c r="E84" s="161">
        <v>32</v>
      </c>
      <c r="F84" s="228"/>
      <c r="G84" s="164">
        <f t="shared" si="8"/>
        <v>0</v>
      </c>
      <c r="H84" s="225"/>
      <c r="I84" s="191"/>
    </row>
    <row r="85" spans="1:9" s="197" customFormat="1" x14ac:dyDescent="0.2">
      <c r="A85" s="163">
        <f t="shared" si="7"/>
        <v>70</v>
      </c>
      <c r="B85" s="217" t="s">
        <v>433</v>
      </c>
      <c r="C85" s="159" t="s">
        <v>418</v>
      </c>
      <c r="D85" s="160" t="s">
        <v>81</v>
      </c>
      <c r="E85" s="161">
        <f>E83</f>
        <v>149</v>
      </c>
      <c r="F85" s="228"/>
      <c r="G85" s="164">
        <f t="shared" si="8"/>
        <v>0</v>
      </c>
      <c r="H85" s="225"/>
      <c r="I85" s="191"/>
    </row>
    <row r="86" spans="1:9" s="197" customFormat="1" x14ac:dyDescent="0.2">
      <c r="A86" s="163">
        <f t="shared" si="7"/>
        <v>71</v>
      </c>
      <c r="B86" s="217" t="s">
        <v>434</v>
      </c>
      <c r="C86" s="159" t="s">
        <v>430</v>
      </c>
      <c r="D86" s="160" t="s">
        <v>71</v>
      </c>
      <c r="E86" s="161">
        <v>16</v>
      </c>
      <c r="F86" s="228"/>
      <c r="G86" s="164">
        <f t="shared" si="8"/>
        <v>0</v>
      </c>
      <c r="H86" s="225"/>
      <c r="I86" s="191"/>
    </row>
    <row r="87" spans="1:9" s="197" customFormat="1" x14ac:dyDescent="0.2">
      <c r="A87" s="163">
        <f t="shared" si="7"/>
        <v>72</v>
      </c>
      <c r="B87" s="217" t="s">
        <v>465</v>
      </c>
      <c r="C87" s="159" t="s">
        <v>462</v>
      </c>
      <c r="D87" s="160" t="s">
        <v>71</v>
      </c>
      <c r="E87" s="161">
        <v>2</v>
      </c>
      <c r="F87" s="228"/>
      <c r="G87" s="164">
        <f t="shared" si="8"/>
        <v>0</v>
      </c>
      <c r="H87" s="225"/>
      <c r="I87" s="191"/>
    </row>
    <row r="88" spans="1:9" s="197" customFormat="1" x14ac:dyDescent="0.2">
      <c r="A88" s="163">
        <f t="shared" si="7"/>
        <v>73</v>
      </c>
      <c r="B88" s="217" t="s">
        <v>466</v>
      </c>
      <c r="C88" s="159" t="s">
        <v>463</v>
      </c>
      <c r="D88" s="160" t="s">
        <v>71</v>
      </c>
      <c r="E88" s="161">
        <v>1</v>
      </c>
      <c r="F88" s="228"/>
      <c r="G88" s="164">
        <f t="shared" si="8"/>
        <v>0</v>
      </c>
      <c r="H88" s="225"/>
      <c r="I88" s="191"/>
    </row>
    <row r="89" spans="1:9" s="197" customFormat="1" x14ac:dyDescent="0.2">
      <c r="A89" s="163">
        <f t="shared" si="7"/>
        <v>74</v>
      </c>
      <c r="B89" s="217" t="s">
        <v>467</v>
      </c>
      <c r="C89" s="159" t="s">
        <v>464</v>
      </c>
      <c r="D89" s="160" t="s">
        <v>71</v>
      </c>
      <c r="E89" s="161">
        <v>1</v>
      </c>
      <c r="F89" s="228"/>
      <c r="G89" s="164">
        <f t="shared" si="8"/>
        <v>0</v>
      </c>
      <c r="H89" s="225"/>
      <c r="I89" s="191"/>
    </row>
    <row r="90" spans="1:9" s="197" customFormat="1" x14ac:dyDescent="0.2">
      <c r="A90" s="163">
        <f t="shared" si="7"/>
        <v>75</v>
      </c>
      <c r="B90" s="217" t="s">
        <v>177</v>
      </c>
      <c r="C90" s="159" t="s">
        <v>308</v>
      </c>
      <c r="D90" s="160" t="s">
        <v>81</v>
      </c>
      <c r="E90" s="161">
        <v>60</v>
      </c>
      <c r="F90" s="228"/>
      <c r="G90" s="164">
        <f t="shared" si="8"/>
        <v>0</v>
      </c>
      <c r="H90" s="225"/>
      <c r="I90" s="191"/>
    </row>
    <row r="91" spans="1:9" s="197" customFormat="1" x14ac:dyDescent="0.2">
      <c r="A91" s="163">
        <f t="shared" si="7"/>
        <v>76</v>
      </c>
      <c r="B91" s="162" t="s">
        <v>225</v>
      </c>
      <c r="C91" s="159" t="s">
        <v>164</v>
      </c>
      <c r="D91" s="160" t="s">
        <v>81</v>
      </c>
      <c r="E91" s="161">
        <v>34</v>
      </c>
      <c r="F91" s="228"/>
      <c r="G91" s="164">
        <f t="shared" si="8"/>
        <v>0</v>
      </c>
      <c r="H91" s="225"/>
      <c r="I91" s="191"/>
    </row>
    <row r="92" spans="1:9" s="197" customFormat="1" x14ac:dyDescent="0.2">
      <c r="A92" s="163">
        <f t="shared" si="7"/>
        <v>77</v>
      </c>
      <c r="B92" s="162" t="s">
        <v>226</v>
      </c>
      <c r="C92" s="159" t="s">
        <v>165</v>
      </c>
      <c r="D92" s="160" t="s">
        <v>81</v>
      </c>
      <c r="E92" s="161">
        <v>14</v>
      </c>
      <c r="F92" s="228"/>
      <c r="G92" s="164">
        <f t="shared" si="8"/>
        <v>0</v>
      </c>
      <c r="H92" s="225"/>
      <c r="I92" s="191"/>
    </row>
    <row r="93" spans="1:9" s="197" customFormat="1" x14ac:dyDescent="0.2">
      <c r="A93" s="163">
        <f t="shared" si="7"/>
        <v>78</v>
      </c>
      <c r="B93" s="162" t="s">
        <v>244</v>
      </c>
      <c r="C93" s="159" t="s">
        <v>148</v>
      </c>
      <c r="D93" s="160" t="s">
        <v>81</v>
      </c>
      <c r="E93" s="161">
        <v>48</v>
      </c>
      <c r="F93" s="228"/>
      <c r="G93" s="164">
        <f t="shared" si="8"/>
        <v>0</v>
      </c>
      <c r="H93" s="225"/>
      <c r="I93" s="191"/>
    </row>
    <row r="94" spans="1:9" s="197" customFormat="1" x14ac:dyDescent="0.2">
      <c r="A94" s="163">
        <f t="shared" si="7"/>
        <v>79</v>
      </c>
      <c r="B94" s="162" t="s">
        <v>227</v>
      </c>
      <c r="C94" s="159" t="s">
        <v>146</v>
      </c>
      <c r="D94" s="160" t="s">
        <v>71</v>
      </c>
      <c r="E94" s="161">
        <v>4</v>
      </c>
      <c r="F94" s="228"/>
      <c r="G94" s="164">
        <f t="shared" si="8"/>
        <v>0</v>
      </c>
      <c r="H94" s="225"/>
      <c r="I94" s="191"/>
    </row>
    <row r="95" spans="1:9" s="197" customFormat="1" x14ac:dyDescent="0.2">
      <c r="A95" s="163">
        <f t="shared" si="7"/>
        <v>80</v>
      </c>
      <c r="B95" s="162" t="s">
        <v>227</v>
      </c>
      <c r="C95" s="159" t="s">
        <v>147</v>
      </c>
      <c r="D95" s="160" t="s">
        <v>71</v>
      </c>
      <c r="E95" s="161">
        <v>4</v>
      </c>
      <c r="F95" s="228"/>
      <c r="G95" s="164">
        <f t="shared" si="8"/>
        <v>0</v>
      </c>
      <c r="H95" s="225"/>
      <c r="I95" s="191"/>
    </row>
    <row r="96" spans="1:9" s="151" customFormat="1" x14ac:dyDescent="0.2">
      <c r="A96" s="163">
        <f t="shared" si="7"/>
        <v>81</v>
      </c>
      <c r="B96" s="162" t="s">
        <v>228</v>
      </c>
      <c r="C96" s="159" t="s">
        <v>138</v>
      </c>
      <c r="D96" s="160" t="s">
        <v>71</v>
      </c>
      <c r="E96" s="161">
        <v>8</v>
      </c>
      <c r="F96" s="228"/>
      <c r="G96" s="164">
        <f t="shared" si="8"/>
        <v>0</v>
      </c>
      <c r="H96" s="225"/>
      <c r="I96" s="191"/>
    </row>
    <row r="97" spans="1:9" s="151" customFormat="1" x14ac:dyDescent="0.2">
      <c r="A97" s="163">
        <f t="shared" si="7"/>
        <v>82</v>
      </c>
      <c r="B97" s="162" t="s">
        <v>245</v>
      </c>
      <c r="C97" s="159" t="s">
        <v>156</v>
      </c>
      <c r="D97" s="160" t="s">
        <v>86</v>
      </c>
      <c r="E97" s="161">
        <v>1</v>
      </c>
      <c r="F97" s="228"/>
      <c r="G97" s="164">
        <f t="shared" si="8"/>
        <v>0</v>
      </c>
      <c r="H97" s="225"/>
      <c r="I97" s="191"/>
    </row>
    <row r="98" spans="1:9" s="151" customFormat="1" ht="22.5" x14ac:dyDescent="0.2">
      <c r="A98" s="163">
        <f t="shared" si="7"/>
        <v>83</v>
      </c>
      <c r="B98" s="162" t="s">
        <v>92</v>
      </c>
      <c r="C98" s="159" t="s">
        <v>152</v>
      </c>
      <c r="D98" s="160" t="s">
        <v>93</v>
      </c>
      <c r="E98" s="161">
        <v>24</v>
      </c>
      <c r="F98" s="228"/>
      <c r="G98" s="164">
        <f t="shared" si="8"/>
        <v>0</v>
      </c>
      <c r="H98" s="225"/>
      <c r="I98" s="191"/>
    </row>
    <row r="99" spans="1:9" s="151" customFormat="1" x14ac:dyDescent="0.2">
      <c r="A99" s="163">
        <f t="shared" si="7"/>
        <v>84</v>
      </c>
      <c r="B99" s="162" t="s">
        <v>125</v>
      </c>
      <c r="C99" s="159" t="s">
        <v>126</v>
      </c>
      <c r="D99" s="160" t="s">
        <v>3</v>
      </c>
      <c r="E99" s="161">
        <v>127</v>
      </c>
      <c r="F99" s="228"/>
      <c r="G99" s="164">
        <f t="shared" si="8"/>
        <v>0</v>
      </c>
      <c r="H99" s="225"/>
      <c r="I99" s="191"/>
    </row>
    <row r="100" spans="1:9" s="151" customFormat="1" x14ac:dyDescent="0.2">
      <c r="A100" s="200"/>
      <c r="B100" s="203" t="s">
        <v>72</v>
      </c>
      <c r="C100" s="204" t="s">
        <v>101</v>
      </c>
      <c r="D100" s="200"/>
      <c r="E100" s="205"/>
      <c r="F100" s="207">
        <f>SUM(G76:G96)</f>
        <v>0</v>
      </c>
      <c r="G100" s="186">
        <f>F100+G97+G98+G99</f>
        <v>0</v>
      </c>
      <c r="H100" s="225"/>
      <c r="I100" s="191"/>
    </row>
    <row r="101" spans="1:9" s="151" customFormat="1" x14ac:dyDescent="0.2">
      <c r="A101" s="206" t="s">
        <v>70</v>
      </c>
      <c r="B101" s="198" t="s">
        <v>102</v>
      </c>
      <c r="C101" s="199" t="s">
        <v>103</v>
      </c>
      <c r="D101" s="200"/>
      <c r="E101" s="201"/>
      <c r="F101" s="201"/>
      <c r="G101" s="202"/>
      <c r="H101" s="225"/>
      <c r="I101" s="191"/>
    </row>
    <row r="102" spans="1:9" s="151" customFormat="1" x14ac:dyDescent="0.2">
      <c r="A102" s="163"/>
      <c r="B102" s="162"/>
      <c r="C102" s="157" t="s">
        <v>268</v>
      </c>
      <c r="D102" s="160"/>
      <c r="E102" s="161"/>
      <c r="F102" s="161"/>
      <c r="G102" s="164">
        <v>0</v>
      </c>
      <c r="H102" s="225"/>
      <c r="I102" s="191"/>
    </row>
    <row r="103" spans="1:9" s="151" customFormat="1" x14ac:dyDescent="0.2">
      <c r="A103" s="163">
        <f>A99+1</f>
        <v>85</v>
      </c>
      <c r="B103" s="162" t="s">
        <v>234</v>
      </c>
      <c r="C103" s="159" t="s">
        <v>249</v>
      </c>
      <c r="D103" s="160" t="s">
        <v>71</v>
      </c>
      <c r="E103" s="161">
        <v>1</v>
      </c>
      <c r="F103" s="228"/>
      <c r="G103" s="164">
        <f>E103*F103</f>
        <v>0</v>
      </c>
      <c r="H103" s="225"/>
      <c r="I103" s="191"/>
    </row>
    <row r="104" spans="1:9" s="151" customFormat="1" x14ac:dyDescent="0.2">
      <c r="A104" s="163">
        <f t="shared" ref="A104:A114" si="9">A103+1</f>
        <v>86</v>
      </c>
      <c r="B104" s="162" t="s">
        <v>229</v>
      </c>
      <c r="C104" s="159" t="s">
        <v>145</v>
      </c>
      <c r="D104" s="160" t="s">
        <v>71</v>
      </c>
      <c r="E104" s="161">
        <v>5</v>
      </c>
      <c r="F104" s="228"/>
      <c r="G104" s="164">
        <f t="shared" ref="G104:G124" si="10">E104*F104</f>
        <v>0</v>
      </c>
      <c r="H104" s="225"/>
      <c r="I104" s="191"/>
    </row>
    <row r="105" spans="1:9" s="151" customFormat="1" x14ac:dyDescent="0.2">
      <c r="A105" s="163">
        <f t="shared" si="9"/>
        <v>87</v>
      </c>
      <c r="B105" s="162" t="s">
        <v>235</v>
      </c>
      <c r="C105" s="159" t="s">
        <v>167</v>
      </c>
      <c r="D105" s="160" t="s">
        <v>75</v>
      </c>
      <c r="E105" s="161">
        <v>2</v>
      </c>
      <c r="F105" s="228"/>
      <c r="G105" s="164">
        <f t="shared" si="10"/>
        <v>0</v>
      </c>
      <c r="H105" s="225"/>
      <c r="I105" s="191"/>
    </row>
    <row r="106" spans="1:9" s="151" customFormat="1" x14ac:dyDescent="0.2">
      <c r="A106" s="163">
        <f t="shared" si="9"/>
        <v>88</v>
      </c>
      <c r="B106" s="162" t="s">
        <v>237</v>
      </c>
      <c r="C106" s="159" t="s">
        <v>250</v>
      </c>
      <c r="D106" s="160" t="s">
        <v>75</v>
      </c>
      <c r="E106" s="161">
        <v>4</v>
      </c>
      <c r="F106" s="228"/>
      <c r="G106" s="164">
        <f t="shared" si="10"/>
        <v>0</v>
      </c>
      <c r="H106" s="225"/>
      <c r="I106" s="191"/>
    </row>
    <row r="107" spans="1:9" s="151" customFormat="1" x14ac:dyDescent="0.2">
      <c r="A107" s="163">
        <f t="shared" si="9"/>
        <v>89</v>
      </c>
      <c r="B107" s="162" t="s">
        <v>232</v>
      </c>
      <c r="C107" s="159" t="s">
        <v>104</v>
      </c>
      <c r="D107" s="160" t="s">
        <v>75</v>
      </c>
      <c r="E107" s="161">
        <v>2</v>
      </c>
      <c r="F107" s="228"/>
      <c r="G107" s="164">
        <f t="shared" si="10"/>
        <v>0</v>
      </c>
      <c r="H107" s="225"/>
      <c r="I107" s="191"/>
    </row>
    <row r="108" spans="1:9" s="151" customFormat="1" x14ac:dyDescent="0.2">
      <c r="A108" s="163">
        <f t="shared" si="9"/>
        <v>90</v>
      </c>
      <c r="B108" s="162" t="s">
        <v>233</v>
      </c>
      <c r="C108" s="159" t="s">
        <v>238</v>
      </c>
      <c r="D108" s="160" t="s">
        <v>75</v>
      </c>
      <c r="E108" s="161">
        <v>4</v>
      </c>
      <c r="F108" s="228"/>
      <c r="G108" s="164">
        <f t="shared" si="10"/>
        <v>0</v>
      </c>
      <c r="H108" s="225"/>
      <c r="I108" s="191"/>
    </row>
    <row r="109" spans="1:9" s="151" customFormat="1" x14ac:dyDescent="0.2">
      <c r="A109" s="163">
        <f t="shared" si="9"/>
        <v>91</v>
      </c>
      <c r="B109" s="162" t="s">
        <v>241</v>
      </c>
      <c r="C109" s="159" t="s">
        <v>239</v>
      </c>
      <c r="D109" s="160" t="s">
        <v>75</v>
      </c>
      <c r="E109" s="161">
        <v>2</v>
      </c>
      <c r="F109" s="228"/>
      <c r="G109" s="164">
        <f t="shared" si="10"/>
        <v>0</v>
      </c>
      <c r="H109" s="225"/>
      <c r="I109" s="191"/>
    </row>
    <row r="110" spans="1:9" s="151" customFormat="1" x14ac:dyDescent="0.2">
      <c r="A110" s="163">
        <f t="shared" si="9"/>
        <v>92</v>
      </c>
      <c r="B110" s="162" t="s">
        <v>240</v>
      </c>
      <c r="C110" s="159" t="s">
        <v>105</v>
      </c>
      <c r="D110" s="160" t="s">
        <v>75</v>
      </c>
      <c r="E110" s="161">
        <v>4</v>
      </c>
      <c r="F110" s="228"/>
      <c r="G110" s="164">
        <f t="shared" si="10"/>
        <v>0</v>
      </c>
      <c r="H110" s="225"/>
      <c r="I110" s="191"/>
    </row>
    <row r="111" spans="1:9" s="151" customFormat="1" x14ac:dyDescent="0.2">
      <c r="A111" s="163">
        <f t="shared" si="9"/>
        <v>93</v>
      </c>
      <c r="B111" s="216" t="s">
        <v>230</v>
      </c>
      <c r="C111" s="159" t="s">
        <v>106</v>
      </c>
      <c r="D111" s="160" t="s">
        <v>75</v>
      </c>
      <c r="E111" s="161">
        <v>2</v>
      </c>
      <c r="F111" s="228"/>
      <c r="G111" s="164">
        <f t="shared" si="10"/>
        <v>0</v>
      </c>
      <c r="H111" s="225"/>
      <c r="I111" s="191"/>
    </row>
    <row r="112" spans="1:9" s="151" customFormat="1" x14ac:dyDescent="0.2">
      <c r="A112" s="163">
        <f t="shared" si="9"/>
        <v>94</v>
      </c>
      <c r="B112" s="162" t="s">
        <v>231</v>
      </c>
      <c r="C112" s="159" t="s">
        <v>162</v>
      </c>
      <c r="D112" s="160" t="s">
        <v>71</v>
      </c>
      <c r="E112" s="161">
        <v>2</v>
      </c>
      <c r="F112" s="228"/>
      <c r="G112" s="164">
        <f t="shared" si="10"/>
        <v>0</v>
      </c>
      <c r="H112" s="225"/>
      <c r="I112" s="191"/>
    </row>
    <row r="113" spans="1:9" s="151" customFormat="1" x14ac:dyDescent="0.2">
      <c r="A113" s="163">
        <f t="shared" si="9"/>
        <v>95</v>
      </c>
      <c r="B113" s="162" t="s">
        <v>236</v>
      </c>
      <c r="C113" s="159" t="s">
        <v>161</v>
      </c>
      <c r="D113" s="160" t="s">
        <v>71</v>
      </c>
      <c r="E113" s="161">
        <v>2</v>
      </c>
      <c r="F113" s="228"/>
      <c r="G113" s="164">
        <f t="shared" si="10"/>
        <v>0</v>
      </c>
      <c r="H113" s="225"/>
      <c r="I113" s="191"/>
    </row>
    <row r="114" spans="1:9" s="151" customFormat="1" x14ac:dyDescent="0.2">
      <c r="A114" s="163">
        <f t="shared" si="9"/>
        <v>96</v>
      </c>
      <c r="B114" s="162" t="s">
        <v>242</v>
      </c>
      <c r="C114" s="159" t="s">
        <v>135</v>
      </c>
      <c r="D114" s="160" t="s">
        <v>75</v>
      </c>
      <c r="E114" s="161">
        <v>2</v>
      </c>
      <c r="F114" s="228"/>
      <c r="G114" s="164">
        <f t="shared" si="10"/>
        <v>0</v>
      </c>
      <c r="H114" s="225"/>
      <c r="I114" s="191"/>
    </row>
    <row r="115" spans="1:9" s="151" customFormat="1" x14ac:dyDescent="0.2">
      <c r="A115" s="163"/>
      <c r="B115" s="162"/>
      <c r="C115" s="157" t="s">
        <v>269</v>
      </c>
      <c r="D115" s="160"/>
      <c r="E115" s="161"/>
      <c r="F115" s="161"/>
      <c r="G115" s="164">
        <f t="shared" si="10"/>
        <v>0</v>
      </c>
      <c r="H115" s="225"/>
      <c r="I115" s="191"/>
    </row>
    <row r="116" spans="1:9" s="151" customFormat="1" ht="45" x14ac:dyDescent="0.2">
      <c r="A116" s="163">
        <f>A114+1</f>
        <v>97</v>
      </c>
      <c r="B116" s="162" t="s">
        <v>337</v>
      </c>
      <c r="C116" s="159" t="s">
        <v>305</v>
      </c>
      <c r="D116" s="160" t="s">
        <v>71</v>
      </c>
      <c r="E116" s="161">
        <v>4</v>
      </c>
      <c r="F116" s="228"/>
      <c r="G116" s="164">
        <f t="shared" si="10"/>
        <v>0</v>
      </c>
      <c r="H116" s="225"/>
      <c r="I116" s="191"/>
    </row>
    <row r="117" spans="1:9" s="151" customFormat="1" ht="45" x14ac:dyDescent="0.2">
      <c r="A117" s="163">
        <f t="shared" ref="A117:A124" si="11">A116+1</f>
        <v>98</v>
      </c>
      <c r="B117" s="162" t="s">
        <v>338</v>
      </c>
      <c r="C117" s="159" t="s">
        <v>304</v>
      </c>
      <c r="D117" s="160" t="s">
        <v>71</v>
      </c>
      <c r="E117" s="161">
        <v>4</v>
      </c>
      <c r="F117" s="228"/>
      <c r="G117" s="164">
        <f t="shared" si="10"/>
        <v>0</v>
      </c>
      <c r="H117" s="225"/>
      <c r="I117" s="191"/>
    </row>
    <row r="118" spans="1:9" s="151" customFormat="1" x14ac:dyDescent="0.2">
      <c r="A118" s="163">
        <f t="shared" si="11"/>
        <v>99</v>
      </c>
      <c r="B118" s="162" t="s">
        <v>298</v>
      </c>
      <c r="C118" s="159" t="s">
        <v>274</v>
      </c>
      <c r="D118" s="160" t="s">
        <v>71</v>
      </c>
      <c r="E118" s="161">
        <v>2</v>
      </c>
      <c r="F118" s="228"/>
      <c r="G118" s="164">
        <f t="shared" si="10"/>
        <v>0</v>
      </c>
      <c r="H118" s="225"/>
      <c r="I118" s="191"/>
    </row>
    <row r="119" spans="1:9" s="151" customFormat="1" ht="56.25" x14ac:dyDescent="0.2">
      <c r="A119" s="163">
        <f t="shared" si="11"/>
        <v>100</v>
      </c>
      <c r="B119" s="162" t="s">
        <v>339</v>
      </c>
      <c r="C119" s="159" t="s">
        <v>301</v>
      </c>
      <c r="D119" s="160" t="s">
        <v>71</v>
      </c>
      <c r="E119" s="161">
        <v>4</v>
      </c>
      <c r="F119" s="228"/>
      <c r="G119" s="164">
        <f t="shared" si="10"/>
        <v>0</v>
      </c>
      <c r="H119" s="225"/>
      <c r="I119" s="191"/>
    </row>
    <row r="120" spans="1:9" s="151" customFormat="1" ht="56.25" x14ac:dyDescent="0.2">
      <c r="A120" s="163">
        <f t="shared" si="11"/>
        <v>101</v>
      </c>
      <c r="B120" s="162" t="s">
        <v>340</v>
      </c>
      <c r="C120" s="159" t="s">
        <v>302</v>
      </c>
      <c r="D120" s="160" t="s">
        <v>71</v>
      </c>
      <c r="E120" s="161">
        <v>4</v>
      </c>
      <c r="F120" s="228"/>
      <c r="G120" s="164">
        <f t="shared" si="10"/>
        <v>0</v>
      </c>
      <c r="H120" s="225"/>
      <c r="I120" s="191"/>
    </row>
    <row r="121" spans="1:9" s="151" customFormat="1" x14ac:dyDescent="0.2">
      <c r="A121" s="163">
        <f t="shared" si="11"/>
        <v>102</v>
      </c>
      <c r="B121" s="162" t="s">
        <v>299</v>
      </c>
      <c r="C121" s="159" t="s">
        <v>303</v>
      </c>
      <c r="D121" s="160" t="s">
        <v>71</v>
      </c>
      <c r="E121" s="161">
        <v>4</v>
      </c>
      <c r="F121" s="228"/>
      <c r="G121" s="164">
        <f t="shared" si="10"/>
        <v>0</v>
      </c>
      <c r="H121" s="225"/>
      <c r="I121" s="191"/>
    </row>
    <row r="122" spans="1:9" s="151" customFormat="1" x14ac:dyDescent="0.2">
      <c r="A122" s="163">
        <f t="shared" si="11"/>
        <v>103</v>
      </c>
      <c r="B122" s="162" t="s">
        <v>341</v>
      </c>
      <c r="C122" s="159" t="s">
        <v>309</v>
      </c>
      <c r="D122" s="160" t="s">
        <v>71</v>
      </c>
      <c r="E122" s="161">
        <v>2</v>
      </c>
      <c r="F122" s="228"/>
      <c r="G122" s="164">
        <f t="shared" si="10"/>
        <v>0</v>
      </c>
      <c r="H122" s="225"/>
      <c r="I122" s="191"/>
    </row>
    <row r="123" spans="1:9" s="151" customFormat="1" x14ac:dyDescent="0.2">
      <c r="A123" s="163">
        <f t="shared" si="11"/>
        <v>104</v>
      </c>
      <c r="B123" s="162" t="s">
        <v>243</v>
      </c>
      <c r="C123" s="159" t="s">
        <v>157</v>
      </c>
      <c r="D123" s="160" t="s">
        <v>86</v>
      </c>
      <c r="E123" s="161">
        <v>1</v>
      </c>
      <c r="F123" s="228"/>
      <c r="G123" s="164">
        <f t="shared" si="10"/>
        <v>0</v>
      </c>
      <c r="H123" s="225"/>
      <c r="I123" s="191"/>
    </row>
    <row r="124" spans="1:9" s="151" customFormat="1" x14ac:dyDescent="0.2">
      <c r="A124" s="163">
        <f t="shared" si="11"/>
        <v>105</v>
      </c>
      <c r="B124" s="162" t="s">
        <v>107</v>
      </c>
      <c r="C124" s="159" t="s">
        <v>108</v>
      </c>
      <c r="D124" s="160" t="s">
        <v>3</v>
      </c>
      <c r="E124" s="161">
        <v>160</v>
      </c>
      <c r="F124" s="228"/>
      <c r="G124" s="164">
        <f t="shared" si="10"/>
        <v>0</v>
      </c>
      <c r="H124" s="225"/>
      <c r="I124" s="191"/>
    </row>
    <row r="125" spans="1:9" s="151" customFormat="1" x14ac:dyDescent="0.2">
      <c r="A125" s="200"/>
      <c r="B125" s="203" t="s">
        <v>72</v>
      </c>
      <c r="C125" s="204" t="s">
        <v>109</v>
      </c>
      <c r="D125" s="200"/>
      <c r="E125" s="205"/>
      <c r="F125" s="207">
        <f>SUM(G101:G122)</f>
        <v>0</v>
      </c>
      <c r="G125" s="186">
        <f>F125+G123+G124</f>
        <v>0</v>
      </c>
      <c r="H125" s="195"/>
      <c r="I125" s="191"/>
    </row>
    <row r="126" spans="1:9" s="151" customFormat="1" x14ac:dyDescent="0.2">
      <c r="A126" s="206" t="s">
        <v>70</v>
      </c>
      <c r="B126" s="198" t="s">
        <v>276</v>
      </c>
      <c r="C126" s="199" t="s">
        <v>291</v>
      </c>
      <c r="D126" s="200"/>
      <c r="E126" s="205"/>
      <c r="F126" s="207"/>
      <c r="G126" s="186"/>
      <c r="H126" s="195"/>
      <c r="I126" s="191"/>
    </row>
    <row r="127" spans="1:9" s="151" customFormat="1" x14ac:dyDescent="0.2">
      <c r="A127" s="163">
        <f>A124+1</f>
        <v>106</v>
      </c>
      <c r="B127" s="162" t="s">
        <v>293</v>
      </c>
      <c r="C127" s="159" t="s">
        <v>278</v>
      </c>
      <c r="D127" s="160" t="s">
        <v>71</v>
      </c>
      <c r="E127" s="161">
        <v>1</v>
      </c>
      <c r="F127" s="228"/>
      <c r="G127" s="164">
        <f>E127*F127</f>
        <v>0</v>
      </c>
      <c r="H127" s="195"/>
      <c r="I127" s="191"/>
    </row>
    <row r="128" spans="1:9" s="151" customFormat="1" x14ac:dyDescent="0.2">
      <c r="A128" s="163">
        <f t="shared" ref="A128:A133" si="12">A127+1</f>
        <v>107</v>
      </c>
      <c r="B128" s="162" t="s">
        <v>294</v>
      </c>
      <c r="C128" s="159" t="s">
        <v>382</v>
      </c>
      <c r="D128" s="160" t="s">
        <v>71</v>
      </c>
      <c r="E128" s="161">
        <v>4</v>
      </c>
      <c r="F128" s="228"/>
      <c r="G128" s="164">
        <f t="shared" ref="G128:G133" si="13">E128*F128</f>
        <v>0</v>
      </c>
      <c r="H128" s="195"/>
      <c r="I128" s="191"/>
    </row>
    <row r="129" spans="1:9" s="151" customFormat="1" x14ac:dyDescent="0.2">
      <c r="A129" s="163">
        <f t="shared" si="12"/>
        <v>108</v>
      </c>
      <c r="B129" s="162" t="s">
        <v>290</v>
      </c>
      <c r="C129" s="159" t="s">
        <v>289</v>
      </c>
      <c r="D129" s="160" t="s">
        <v>81</v>
      </c>
      <c r="E129" s="161">
        <v>52</v>
      </c>
      <c r="F129" s="228"/>
      <c r="G129" s="164">
        <f t="shared" si="13"/>
        <v>0</v>
      </c>
      <c r="H129" s="195"/>
      <c r="I129" s="191"/>
    </row>
    <row r="130" spans="1:9" s="151" customFormat="1" x14ac:dyDescent="0.2">
      <c r="A130" s="163">
        <f t="shared" si="12"/>
        <v>109</v>
      </c>
      <c r="B130" s="162" t="s">
        <v>288</v>
      </c>
      <c r="C130" s="159" t="s">
        <v>287</v>
      </c>
      <c r="D130" s="160" t="s">
        <v>71</v>
      </c>
      <c r="E130" s="161">
        <v>6</v>
      </c>
      <c r="F130" s="228"/>
      <c r="G130" s="164">
        <f t="shared" si="13"/>
        <v>0</v>
      </c>
      <c r="H130" s="195"/>
      <c r="I130" s="191"/>
    </row>
    <row r="131" spans="1:9" s="151" customFormat="1" x14ac:dyDescent="0.2">
      <c r="A131" s="163">
        <f t="shared" si="12"/>
        <v>110</v>
      </c>
      <c r="B131" s="162" t="s">
        <v>286</v>
      </c>
      <c r="C131" s="159" t="s">
        <v>285</v>
      </c>
      <c r="D131" s="160" t="s">
        <v>279</v>
      </c>
      <c r="E131" s="161">
        <v>1.8431999999999999</v>
      </c>
      <c r="F131" s="228"/>
      <c r="G131" s="164">
        <f t="shared" si="13"/>
        <v>0</v>
      </c>
      <c r="H131" s="195"/>
      <c r="I131" s="191"/>
    </row>
    <row r="132" spans="1:9" s="151" customFormat="1" x14ac:dyDescent="0.2">
      <c r="A132" s="163">
        <f t="shared" si="12"/>
        <v>111</v>
      </c>
      <c r="B132" s="162" t="s">
        <v>295</v>
      </c>
      <c r="C132" s="159" t="s">
        <v>315</v>
      </c>
      <c r="D132" s="160" t="s">
        <v>71</v>
      </c>
      <c r="E132" s="161">
        <v>2</v>
      </c>
      <c r="F132" s="228"/>
      <c r="G132" s="164">
        <f t="shared" si="13"/>
        <v>0</v>
      </c>
      <c r="H132" s="195"/>
      <c r="I132" s="191"/>
    </row>
    <row r="133" spans="1:9" s="151" customFormat="1" x14ac:dyDescent="0.2">
      <c r="A133" s="163">
        <f t="shared" si="12"/>
        <v>112</v>
      </c>
      <c r="B133" s="162" t="s">
        <v>296</v>
      </c>
      <c r="C133" s="159" t="s">
        <v>277</v>
      </c>
      <c r="D133" s="160" t="s">
        <v>86</v>
      </c>
      <c r="E133" s="161">
        <v>1</v>
      </c>
      <c r="F133" s="228"/>
      <c r="G133" s="164">
        <f t="shared" si="13"/>
        <v>0</v>
      </c>
      <c r="H133" s="195"/>
      <c r="I133" s="191"/>
    </row>
    <row r="134" spans="1:9" s="151" customFormat="1" x14ac:dyDescent="0.2">
      <c r="A134" s="200"/>
      <c r="B134" s="203" t="s">
        <v>72</v>
      </c>
      <c r="C134" s="204" t="s">
        <v>292</v>
      </c>
      <c r="D134" s="200"/>
      <c r="E134" s="205"/>
      <c r="F134" s="207">
        <f>SUM(G127:G133)</f>
        <v>0</v>
      </c>
      <c r="G134" s="186">
        <f>SUM(G127:G133)</f>
        <v>0</v>
      </c>
      <c r="H134" s="195"/>
      <c r="I134" s="191"/>
    </row>
    <row r="135" spans="1:9" s="151" customFormat="1" x14ac:dyDescent="0.2">
      <c r="A135" s="206" t="s">
        <v>70</v>
      </c>
      <c r="B135" s="198" t="s">
        <v>82</v>
      </c>
      <c r="C135" s="199" t="s">
        <v>83</v>
      </c>
      <c r="D135" s="200"/>
      <c r="E135" s="201"/>
      <c r="F135" s="201"/>
      <c r="G135" s="202"/>
      <c r="H135" s="195"/>
      <c r="I135" s="191"/>
    </row>
    <row r="136" spans="1:9" s="151" customFormat="1" x14ac:dyDescent="0.2">
      <c r="A136" s="163">
        <f>A133+1</f>
        <v>113</v>
      </c>
      <c r="B136" s="162" t="s">
        <v>297</v>
      </c>
      <c r="C136" s="159" t="s">
        <v>344</v>
      </c>
      <c r="D136" s="160" t="s">
        <v>71</v>
      </c>
      <c r="E136" s="161">
        <v>2</v>
      </c>
      <c r="F136" s="228"/>
      <c r="G136" s="164">
        <f>E136*F136</f>
        <v>0</v>
      </c>
      <c r="H136" s="195"/>
      <c r="I136" s="191"/>
    </row>
    <row r="137" spans="1:9" s="151" customFormat="1" x14ac:dyDescent="0.2">
      <c r="A137" s="163">
        <f t="shared" ref="A137:A147" si="14">A136+1</f>
        <v>114</v>
      </c>
      <c r="B137" s="162" t="s">
        <v>310</v>
      </c>
      <c r="C137" s="159" t="s">
        <v>333</v>
      </c>
      <c r="D137" s="160" t="s">
        <v>71</v>
      </c>
      <c r="E137" s="161">
        <v>2</v>
      </c>
      <c r="F137" s="228"/>
      <c r="G137" s="164">
        <f t="shared" ref="G137:G147" si="15">E137*F137</f>
        <v>0</v>
      </c>
      <c r="H137" s="195"/>
      <c r="I137" s="191"/>
    </row>
    <row r="138" spans="1:9" s="151" customFormat="1" x14ac:dyDescent="0.2">
      <c r="A138" s="163">
        <f t="shared" si="14"/>
        <v>115</v>
      </c>
      <c r="B138" s="162" t="s">
        <v>316</v>
      </c>
      <c r="C138" s="159" t="s">
        <v>383</v>
      </c>
      <c r="D138" s="160" t="s">
        <v>71</v>
      </c>
      <c r="E138" s="161">
        <v>4</v>
      </c>
      <c r="F138" s="228"/>
      <c r="G138" s="164">
        <f t="shared" si="15"/>
        <v>0</v>
      </c>
      <c r="H138" s="195"/>
      <c r="I138" s="191"/>
    </row>
    <row r="139" spans="1:9" s="151" customFormat="1" x14ac:dyDescent="0.2">
      <c r="A139" s="163">
        <f t="shared" si="14"/>
        <v>116</v>
      </c>
      <c r="B139" s="162" t="s">
        <v>334</v>
      </c>
      <c r="C139" s="159" t="s">
        <v>384</v>
      </c>
      <c r="D139" s="160" t="s">
        <v>71</v>
      </c>
      <c r="E139" s="161">
        <v>2</v>
      </c>
      <c r="F139" s="228"/>
      <c r="G139" s="164">
        <f t="shared" si="15"/>
        <v>0</v>
      </c>
      <c r="H139" s="195"/>
      <c r="I139" s="191"/>
    </row>
    <row r="140" spans="1:9" s="151" customFormat="1" ht="22.5" x14ac:dyDescent="0.2">
      <c r="A140" s="163">
        <f t="shared" si="14"/>
        <v>117</v>
      </c>
      <c r="B140" s="162" t="s">
        <v>448</v>
      </c>
      <c r="C140" s="159" t="s">
        <v>432</v>
      </c>
      <c r="D140" s="160" t="s">
        <v>71</v>
      </c>
      <c r="E140" s="161">
        <v>8</v>
      </c>
      <c r="F140" s="228"/>
      <c r="G140" s="164">
        <f t="shared" si="15"/>
        <v>0</v>
      </c>
      <c r="H140" s="195"/>
      <c r="I140" s="191"/>
    </row>
    <row r="141" spans="1:9" s="151" customFormat="1" x14ac:dyDescent="0.2">
      <c r="A141" s="163">
        <f t="shared" si="14"/>
        <v>118</v>
      </c>
      <c r="B141" s="162" t="s">
        <v>330</v>
      </c>
      <c r="C141" s="159" t="s">
        <v>329</v>
      </c>
      <c r="D141" s="160" t="s">
        <v>71</v>
      </c>
      <c r="E141" s="161">
        <v>16</v>
      </c>
      <c r="F141" s="228"/>
      <c r="G141" s="164">
        <f t="shared" si="15"/>
        <v>0</v>
      </c>
      <c r="H141" s="195"/>
      <c r="I141" s="191"/>
    </row>
    <row r="142" spans="1:9" s="151" customFormat="1" x14ac:dyDescent="0.2">
      <c r="A142" s="163">
        <f t="shared" si="14"/>
        <v>119</v>
      </c>
      <c r="B142" s="162" t="s">
        <v>332</v>
      </c>
      <c r="C142" s="159" t="s">
        <v>331</v>
      </c>
      <c r="D142" s="160" t="s">
        <v>71</v>
      </c>
      <c r="E142" s="161">
        <v>1</v>
      </c>
      <c r="F142" s="228"/>
      <c r="G142" s="164">
        <f t="shared" si="15"/>
        <v>0</v>
      </c>
      <c r="H142" s="195"/>
      <c r="I142" s="191"/>
    </row>
    <row r="143" spans="1:9" s="151" customFormat="1" ht="22.5" x14ac:dyDescent="0.2">
      <c r="A143" s="163">
        <f t="shared" si="14"/>
        <v>120</v>
      </c>
      <c r="B143" s="162" t="s">
        <v>385</v>
      </c>
      <c r="C143" s="159" t="s">
        <v>386</v>
      </c>
      <c r="D143" s="160" t="s">
        <v>387</v>
      </c>
      <c r="E143" s="161">
        <v>2</v>
      </c>
      <c r="F143" s="228"/>
      <c r="G143" s="164">
        <f t="shared" si="15"/>
        <v>0</v>
      </c>
      <c r="H143" s="195"/>
      <c r="I143" s="191"/>
    </row>
    <row r="144" spans="1:9" s="151" customFormat="1" ht="13.5" customHeight="1" x14ac:dyDescent="0.2">
      <c r="A144" s="163">
        <f t="shared" si="14"/>
        <v>121</v>
      </c>
      <c r="B144" s="162" t="s">
        <v>194</v>
      </c>
      <c r="C144" s="159" t="s">
        <v>388</v>
      </c>
      <c r="D144" s="160" t="s">
        <v>77</v>
      </c>
      <c r="E144" s="161">
        <v>250</v>
      </c>
      <c r="F144" s="228"/>
      <c r="G144" s="164">
        <f t="shared" si="15"/>
        <v>0</v>
      </c>
      <c r="H144" s="195"/>
      <c r="I144" s="191"/>
    </row>
    <row r="145" spans="1:9" s="151" customFormat="1" ht="22.5" x14ac:dyDescent="0.2">
      <c r="A145" s="163">
        <f t="shared" si="14"/>
        <v>122</v>
      </c>
      <c r="B145" s="162" t="s">
        <v>195</v>
      </c>
      <c r="C145" s="159" t="s">
        <v>110</v>
      </c>
      <c r="D145" s="160" t="s">
        <v>77</v>
      </c>
      <c r="E145" s="161">
        <v>350</v>
      </c>
      <c r="F145" s="228"/>
      <c r="G145" s="164">
        <f t="shared" si="15"/>
        <v>0</v>
      </c>
      <c r="H145" s="195"/>
      <c r="I145" s="191"/>
    </row>
    <row r="146" spans="1:9" s="151" customFormat="1" x14ac:dyDescent="0.2">
      <c r="A146" s="163">
        <f t="shared" si="14"/>
        <v>123</v>
      </c>
      <c r="B146" s="162" t="s">
        <v>196</v>
      </c>
      <c r="C146" s="159" t="s">
        <v>111</v>
      </c>
      <c r="D146" s="160" t="s">
        <v>77</v>
      </c>
      <c r="E146" s="161">
        <v>1900</v>
      </c>
      <c r="F146" s="228"/>
      <c r="G146" s="164">
        <f t="shared" si="15"/>
        <v>0</v>
      </c>
      <c r="H146" s="195"/>
      <c r="I146" s="191"/>
    </row>
    <row r="147" spans="1:9" s="151" customFormat="1" x14ac:dyDescent="0.2">
      <c r="A147" s="163">
        <f t="shared" si="14"/>
        <v>124</v>
      </c>
      <c r="B147" s="162" t="s">
        <v>112</v>
      </c>
      <c r="C147" s="159" t="s">
        <v>85</v>
      </c>
      <c r="D147" s="160" t="s">
        <v>3</v>
      </c>
      <c r="E147" s="161">
        <v>41.666666666666664</v>
      </c>
      <c r="F147" s="228"/>
      <c r="G147" s="164">
        <f t="shared" si="15"/>
        <v>0</v>
      </c>
      <c r="H147" s="195"/>
      <c r="I147" s="191"/>
    </row>
    <row r="148" spans="1:9" s="151" customFormat="1" x14ac:dyDescent="0.2">
      <c r="A148" s="200"/>
      <c r="B148" s="203" t="s">
        <v>72</v>
      </c>
      <c r="C148" s="204" t="s">
        <v>84</v>
      </c>
      <c r="D148" s="200"/>
      <c r="E148" s="205"/>
      <c r="F148" s="207">
        <f>SUM(G136:G146)</f>
        <v>0</v>
      </c>
      <c r="G148" s="186">
        <f>F148+G147</f>
        <v>0</v>
      </c>
      <c r="H148" s="195"/>
      <c r="I148" s="191"/>
    </row>
    <row r="149" spans="1:9" s="151" customFormat="1" x14ac:dyDescent="0.2">
      <c r="A149" s="206" t="s">
        <v>70</v>
      </c>
      <c r="B149" s="198" t="s">
        <v>318</v>
      </c>
      <c r="C149" s="204" t="s">
        <v>319</v>
      </c>
      <c r="D149" s="200"/>
      <c r="E149" s="205"/>
      <c r="F149" s="207"/>
      <c r="G149" s="186"/>
      <c r="H149" s="195"/>
      <c r="I149" s="191"/>
    </row>
    <row r="150" spans="1:9" s="151" customFormat="1" x14ac:dyDescent="0.2">
      <c r="A150" s="163">
        <f>A147+1</f>
        <v>125</v>
      </c>
      <c r="B150" s="162" t="s">
        <v>317</v>
      </c>
      <c r="C150" s="159" t="s">
        <v>363</v>
      </c>
      <c r="D150" s="161" t="s">
        <v>71</v>
      </c>
      <c r="E150" s="161">
        <v>8</v>
      </c>
      <c r="F150" s="228"/>
      <c r="G150" s="164">
        <f>E150*F150</f>
        <v>0</v>
      </c>
      <c r="H150" s="195"/>
      <c r="I150" s="191"/>
    </row>
    <row r="151" spans="1:9" s="151" customFormat="1" x14ac:dyDescent="0.2">
      <c r="A151" s="163">
        <f t="shared" ref="A151:A156" si="16">A150+1</f>
        <v>126</v>
      </c>
      <c r="B151" s="162" t="s">
        <v>447</v>
      </c>
      <c r="C151" s="159" t="s">
        <v>429</v>
      </c>
      <c r="D151" s="161" t="s">
        <v>71</v>
      </c>
      <c r="E151" s="161">
        <v>16</v>
      </c>
      <c r="F151" s="228"/>
      <c r="G151" s="164">
        <f>E151*F151</f>
        <v>0</v>
      </c>
      <c r="H151" s="195"/>
      <c r="I151" s="191"/>
    </row>
    <row r="152" spans="1:9" s="151" customFormat="1" ht="33.75" x14ac:dyDescent="0.2">
      <c r="A152" s="163">
        <f t="shared" si="16"/>
        <v>127</v>
      </c>
      <c r="B152" s="162" t="s">
        <v>325</v>
      </c>
      <c r="C152" s="159" t="s">
        <v>314</v>
      </c>
      <c r="D152" s="161" t="s">
        <v>71</v>
      </c>
      <c r="E152" s="161">
        <v>1</v>
      </c>
      <c r="F152" s="228"/>
      <c r="G152" s="164">
        <f t="shared" ref="G152:G156" si="17">E152*F152</f>
        <v>0</v>
      </c>
      <c r="H152" s="195"/>
      <c r="I152" s="191"/>
    </row>
    <row r="153" spans="1:9" s="151" customFormat="1" x14ac:dyDescent="0.2">
      <c r="A153" s="163">
        <f t="shared" si="16"/>
        <v>128</v>
      </c>
      <c r="B153" s="162" t="s">
        <v>326</v>
      </c>
      <c r="C153" s="159" t="s">
        <v>313</v>
      </c>
      <c r="D153" s="161" t="s">
        <v>71</v>
      </c>
      <c r="E153" s="161">
        <v>1</v>
      </c>
      <c r="F153" s="228"/>
      <c r="G153" s="164">
        <f t="shared" si="17"/>
        <v>0</v>
      </c>
      <c r="H153" s="195"/>
      <c r="I153" s="191"/>
    </row>
    <row r="154" spans="1:9" s="151" customFormat="1" x14ac:dyDescent="0.2">
      <c r="A154" s="163">
        <f t="shared" si="16"/>
        <v>129</v>
      </c>
      <c r="B154" s="162" t="s">
        <v>327</v>
      </c>
      <c r="C154" s="159" t="s">
        <v>324</v>
      </c>
      <c r="D154" s="161" t="s">
        <v>89</v>
      </c>
      <c r="E154" s="161">
        <v>9.6</v>
      </c>
      <c r="F154" s="228"/>
      <c r="G154" s="164">
        <f t="shared" si="17"/>
        <v>0</v>
      </c>
      <c r="H154" s="195"/>
      <c r="I154" s="191"/>
    </row>
    <row r="155" spans="1:9" s="151" customFormat="1" x14ac:dyDescent="0.2">
      <c r="A155" s="163">
        <f t="shared" si="16"/>
        <v>130</v>
      </c>
      <c r="B155" s="162" t="s">
        <v>328</v>
      </c>
      <c r="C155" s="159" t="s">
        <v>306</v>
      </c>
      <c r="D155" s="161" t="s">
        <v>89</v>
      </c>
      <c r="E155" s="161">
        <v>9.6</v>
      </c>
      <c r="F155" s="228"/>
      <c r="G155" s="164">
        <f t="shared" si="17"/>
        <v>0</v>
      </c>
      <c r="H155" s="195"/>
      <c r="I155" s="191"/>
    </row>
    <row r="156" spans="1:9" s="151" customFormat="1" x14ac:dyDescent="0.2">
      <c r="A156" s="163">
        <f t="shared" si="16"/>
        <v>131</v>
      </c>
      <c r="B156" s="162" t="s">
        <v>322</v>
      </c>
      <c r="C156" s="159" t="s">
        <v>321</v>
      </c>
      <c r="D156" s="160" t="s">
        <v>3</v>
      </c>
      <c r="E156" s="161">
        <v>292</v>
      </c>
      <c r="F156" s="228"/>
      <c r="G156" s="164">
        <f t="shared" si="17"/>
        <v>0</v>
      </c>
      <c r="H156" s="195"/>
      <c r="I156" s="191"/>
    </row>
    <row r="157" spans="1:9" s="151" customFormat="1" x14ac:dyDescent="0.2">
      <c r="A157" s="200"/>
      <c r="B157" s="203" t="s">
        <v>72</v>
      </c>
      <c r="C157" s="204" t="s">
        <v>320</v>
      </c>
      <c r="D157" s="161"/>
      <c r="E157" s="161"/>
      <c r="F157" s="207">
        <f>SUM(G150:G155)</f>
        <v>0</v>
      </c>
      <c r="G157" s="186">
        <f>F157+G156</f>
        <v>0</v>
      </c>
      <c r="H157" s="195"/>
      <c r="I157" s="191"/>
    </row>
    <row r="158" spans="1:9" s="151" customFormat="1" x14ac:dyDescent="0.2">
      <c r="A158" s="206" t="s">
        <v>70</v>
      </c>
      <c r="B158" s="198" t="s">
        <v>351</v>
      </c>
      <c r="C158" s="199" t="s">
        <v>352</v>
      </c>
      <c r="D158" s="161"/>
      <c r="E158" s="161"/>
      <c r="F158" s="207"/>
      <c r="G158" s="186"/>
      <c r="H158" s="195"/>
      <c r="I158" s="191"/>
    </row>
    <row r="159" spans="1:9" s="151" customFormat="1" ht="22.5" x14ac:dyDescent="0.2">
      <c r="A159" s="163">
        <f>A156+1</f>
        <v>132</v>
      </c>
      <c r="B159" s="162" t="s">
        <v>323</v>
      </c>
      <c r="C159" s="159" t="s">
        <v>307</v>
      </c>
      <c r="D159" s="161" t="s">
        <v>71</v>
      </c>
      <c r="E159" s="161">
        <v>1</v>
      </c>
      <c r="F159" s="228"/>
      <c r="G159" s="164">
        <f>F159*E159</f>
        <v>0</v>
      </c>
      <c r="H159" s="195"/>
      <c r="I159" s="191"/>
    </row>
    <row r="160" spans="1:9" s="151" customFormat="1" x14ac:dyDescent="0.2">
      <c r="A160" s="163">
        <f t="shared" ref="A160" si="18">A159+1</f>
        <v>133</v>
      </c>
      <c r="B160" s="162" t="s">
        <v>354</v>
      </c>
      <c r="C160" s="159" t="s">
        <v>355</v>
      </c>
      <c r="D160" s="160" t="s">
        <v>3</v>
      </c>
      <c r="E160" s="161">
        <v>100</v>
      </c>
      <c r="F160" s="228"/>
      <c r="G160" s="164">
        <f>F160*E160</f>
        <v>0</v>
      </c>
      <c r="H160" s="195"/>
      <c r="I160" s="191"/>
    </row>
    <row r="161" spans="1:9" s="151" customFormat="1" x14ac:dyDescent="0.2">
      <c r="A161" s="200"/>
      <c r="B161" s="203" t="s">
        <v>72</v>
      </c>
      <c r="C161" s="204" t="s">
        <v>353</v>
      </c>
      <c r="D161" s="161"/>
      <c r="E161" s="161"/>
      <c r="F161" s="207">
        <f>SUM(G159)</f>
        <v>0</v>
      </c>
      <c r="G161" s="186">
        <f>F161+G160</f>
        <v>0</v>
      </c>
      <c r="H161" s="195"/>
      <c r="I161" s="191"/>
    </row>
    <row r="162" spans="1:9" s="151" customFormat="1" x14ac:dyDescent="0.2">
      <c r="A162" s="206" t="s">
        <v>70</v>
      </c>
      <c r="B162" s="198" t="s">
        <v>113</v>
      </c>
      <c r="C162" s="199" t="s">
        <v>114</v>
      </c>
      <c r="D162" s="161"/>
      <c r="E162" s="161"/>
      <c r="F162" s="208"/>
      <c r="G162" s="209"/>
      <c r="H162" s="195"/>
      <c r="I162" s="191"/>
    </row>
    <row r="163" spans="1:9" s="151" customFormat="1" x14ac:dyDescent="0.2">
      <c r="A163" s="163">
        <f>A160+1</f>
        <v>134</v>
      </c>
      <c r="B163" s="162" t="s">
        <v>184</v>
      </c>
      <c r="C163" s="159" t="s">
        <v>115</v>
      </c>
      <c r="D163" s="161" t="s">
        <v>76</v>
      </c>
      <c r="E163" s="161">
        <v>10</v>
      </c>
      <c r="F163" s="228"/>
      <c r="G163" s="164">
        <f>E163*F163</f>
        <v>0</v>
      </c>
      <c r="H163" s="195"/>
      <c r="I163" s="191"/>
    </row>
    <row r="164" spans="1:9" s="151" customFormat="1" x14ac:dyDescent="0.2">
      <c r="A164" s="163">
        <f t="shared" ref="A164:A165" si="19">A163+1</f>
        <v>135</v>
      </c>
      <c r="B164" s="162" t="s">
        <v>185</v>
      </c>
      <c r="C164" s="159" t="s">
        <v>166</v>
      </c>
      <c r="D164" s="161" t="s">
        <v>81</v>
      </c>
      <c r="E164" s="161">
        <v>4</v>
      </c>
      <c r="F164" s="228"/>
      <c r="G164" s="164">
        <f t="shared" ref="G164:G165" si="20">E164*F164</f>
        <v>0</v>
      </c>
      <c r="H164" s="195"/>
      <c r="I164" s="191"/>
    </row>
    <row r="165" spans="1:9" s="151" customFormat="1" x14ac:dyDescent="0.2">
      <c r="A165" s="163">
        <f t="shared" si="19"/>
        <v>136</v>
      </c>
      <c r="B165" s="162" t="s">
        <v>186</v>
      </c>
      <c r="C165" s="159" t="s">
        <v>116</v>
      </c>
      <c r="D165" s="161" t="s">
        <v>81</v>
      </c>
      <c r="E165" s="161">
        <v>18</v>
      </c>
      <c r="F165" s="228"/>
      <c r="G165" s="164">
        <f t="shared" si="20"/>
        <v>0</v>
      </c>
      <c r="H165" s="195"/>
      <c r="I165" s="191"/>
    </row>
    <row r="166" spans="1:9" s="151" customFormat="1" x14ac:dyDescent="0.2">
      <c r="A166" s="163"/>
      <c r="B166" s="203" t="s">
        <v>72</v>
      </c>
      <c r="C166" s="204" t="s">
        <v>117</v>
      </c>
      <c r="D166" s="200"/>
      <c r="E166" s="205"/>
      <c r="F166" s="207">
        <f>SUM(G162:G165)</f>
        <v>0</v>
      </c>
      <c r="G166" s="186">
        <f>F166</f>
        <v>0</v>
      </c>
      <c r="H166" s="195"/>
      <c r="I166" s="191"/>
    </row>
    <row r="167" spans="1:9" s="151" customFormat="1" x14ac:dyDescent="0.2">
      <c r="A167" s="206" t="s">
        <v>70</v>
      </c>
      <c r="B167" s="203" t="s">
        <v>356</v>
      </c>
      <c r="C167" s="204" t="s">
        <v>357</v>
      </c>
      <c r="D167" s="200"/>
      <c r="E167" s="205"/>
      <c r="F167" s="207"/>
      <c r="G167" s="186"/>
      <c r="H167" s="195"/>
      <c r="I167" s="191"/>
    </row>
    <row r="168" spans="1:9" s="151" customFormat="1" x14ac:dyDescent="0.2">
      <c r="A168" s="163">
        <f>A165+1</f>
        <v>137</v>
      </c>
      <c r="B168" s="162" t="s">
        <v>335</v>
      </c>
      <c r="C168" s="159" t="s">
        <v>336</v>
      </c>
      <c r="D168" s="160" t="s">
        <v>71</v>
      </c>
      <c r="E168" s="161">
        <v>2</v>
      </c>
      <c r="F168" s="228"/>
      <c r="G168" s="164">
        <f>E168*F168</f>
        <v>0</v>
      </c>
      <c r="H168" s="195"/>
      <c r="I168" s="191"/>
    </row>
    <row r="169" spans="1:9" s="151" customFormat="1" x14ac:dyDescent="0.2">
      <c r="A169" s="163">
        <f t="shared" ref="A169:A173" si="21">A168+1</f>
        <v>138</v>
      </c>
      <c r="B169" s="162" t="s">
        <v>359</v>
      </c>
      <c r="C169" s="159" t="s">
        <v>360</v>
      </c>
      <c r="D169" s="160" t="s">
        <v>71</v>
      </c>
      <c r="E169" s="161">
        <v>1</v>
      </c>
      <c r="F169" s="228"/>
      <c r="G169" s="164">
        <f t="shared" ref="G169:G173" si="22">E169*F169</f>
        <v>0</v>
      </c>
      <c r="H169" s="195"/>
      <c r="I169" s="191"/>
    </row>
    <row r="170" spans="1:9" s="151" customFormat="1" x14ac:dyDescent="0.2">
      <c r="A170" s="163">
        <f t="shared" si="21"/>
        <v>139</v>
      </c>
      <c r="B170" s="162" t="s">
        <v>450</v>
      </c>
      <c r="C170" s="159" t="s">
        <v>449</v>
      </c>
      <c r="D170" s="160" t="s">
        <v>71</v>
      </c>
      <c r="E170" s="161">
        <v>1</v>
      </c>
      <c r="F170" s="228"/>
      <c r="G170" s="164">
        <f t="shared" ref="G170:G171" si="23">E170*F170</f>
        <v>0</v>
      </c>
      <c r="H170" s="195"/>
      <c r="I170" s="191"/>
    </row>
    <row r="171" spans="1:9" s="151" customFormat="1" x14ac:dyDescent="0.2">
      <c r="A171" s="163">
        <f t="shared" si="21"/>
        <v>140</v>
      </c>
      <c r="B171" s="162" t="s">
        <v>452</v>
      </c>
      <c r="C171" s="159" t="s">
        <v>451</v>
      </c>
      <c r="D171" s="160" t="s">
        <v>71</v>
      </c>
      <c r="E171" s="161">
        <v>1</v>
      </c>
      <c r="F171" s="228"/>
      <c r="G171" s="164">
        <f t="shared" si="23"/>
        <v>0</v>
      </c>
      <c r="H171" s="195"/>
      <c r="I171" s="191"/>
    </row>
    <row r="172" spans="1:9" s="151" customFormat="1" ht="22.5" x14ac:dyDescent="0.2">
      <c r="A172" s="163">
        <f t="shared" si="21"/>
        <v>141</v>
      </c>
      <c r="B172" s="162" t="s">
        <v>454</v>
      </c>
      <c r="C172" s="159" t="s">
        <v>453</v>
      </c>
      <c r="D172" s="160" t="s">
        <v>71</v>
      </c>
      <c r="E172" s="161">
        <v>1</v>
      </c>
      <c r="F172" s="228"/>
      <c r="G172" s="164">
        <f t="shared" ref="G172" si="24">E172*F172</f>
        <v>0</v>
      </c>
      <c r="H172" s="195"/>
      <c r="I172" s="191"/>
    </row>
    <row r="173" spans="1:9" s="151" customFormat="1" x14ac:dyDescent="0.2">
      <c r="A173" s="163">
        <f t="shared" si="21"/>
        <v>142</v>
      </c>
      <c r="B173" s="162" t="s">
        <v>370</v>
      </c>
      <c r="C173" s="159" t="s">
        <v>369</v>
      </c>
      <c r="D173" s="160" t="s">
        <v>76</v>
      </c>
      <c r="E173" s="161">
        <v>0.66200000000000003</v>
      </c>
      <c r="F173" s="228"/>
      <c r="G173" s="164">
        <f t="shared" si="22"/>
        <v>0</v>
      </c>
      <c r="H173" s="195"/>
      <c r="I173" s="191"/>
    </row>
    <row r="174" spans="1:9" s="151" customFormat="1" x14ac:dyDescent="0.2">
      <c r="A174" s="163"/>
      <c r="B174" s="203" t="s">
        <v>72</v>
      </c>
      <c r="C174" s="204" t="s">
        <v>358</v>
      </c>
      <c r="D174" s="200"/>
      <c r="E174" s="205"/>
      <c r="F174" s="207">
        <f>SUM(G168:G173)</f>
        <v>0</v>
      </c>
      <c r="G174" s="186">
        <f>F174</f>
        <v>0</v>
      </c>
      <c r="H174" s="195"/>
      <c r="I174" s="191"/>
    </row>
    <row r="175" spans="1:9" s="151" customFormat="1" x14ac:dyDescent="0.2">
      <c r="A175" s="163"/>
      <c r="B175" s="198" t="s">
        <v>87</v>
      </c>
      <c r="C175" s="199" t="s">
        <v>134</v>
      </c>
      <c r="D175" s="200"/>
      <c r="E175" s="201"/>
      <c r="F175" s="201"/>
      <c r="G175" s="202"/>
      <c r="H175" s="195"/>
      <c r="I175" s="191"/>
    </row>
    <row r="176" spans="1:9" s="151" customFormat="1" ht="22.5" x14ac:dyDescent="0.2">
      <c r="A176" s="163">
        <f>A173+1</f>
        <v>143</v>
      </c>
      <c r="B176" s="162" t="s">
        <v>172</v>
      </c>
      <c r="C176" s="159" t="s">
        <v>312</v>
      </c>
      <c r="D176" s="160" t="s">
        <v>86</v>
      </c>
      <c r="E176" s="161">
        <v>1</v>
      </c>
      <c r="F176" s="228"/>
      <c r="G176" s="164">
        <f>E176*F176</f>
        <v>0</v>
      </c>
      <c r="H176" s="195"/>
      <c r="I176" s="191"/>
    </row>
    <row r="177" spans="1:9" s="151" customFormat="1" ht="22.5" x14ac:dyDescent="0.2">
      <c r="A177" s="163">
        <f t="shared" ref="A177:A197" si="25">A176+1</f>
        <v>144</v>
      </c>
      <c r="B177" s="162" t="s">
        <v>200</v>
      </c>
      <c r="C177" s="159" t="s">
        <v>271</v>
      </c>
      <c r="D177" s="160" t="s">
        <v>86</v>
      </c>
      <c r="E177" s="161">
        <v>1</v>
      </c>
      <c r="F177" s="228"/>
      <c r="G177" s="164">
        <f t="shared" ref="G177:G197" si="26">E177*F177</f>
        <v>0</v>
      </c>
      <c r="H177" s="195"/>
      <c r="I177" s="191"/>
    </row>
    <row r="178" spans="1:9" s="151" customFormat="1" x14ac:dyDescent="0.2">
      <c r="A178" s="163">
        <f t="shared" si="25"/>
        <v>145</v>
      </c>
      <c r="B178" s="162" t="s">
        <v>342</v>
      </c>
      <c r="C178" s="159" t="s">
        <v>272</v>
      </c>
      <c r="D178" s="160" t="s">
        <v>86</v>
      </c>
      <c r="E178" s="161">
        <v>1</v>
      </c>
      <c r="F178" s="228"/>
      <c r="G178" s="164">
        <f t="shared" si="26"/>
        <v>0</v>
      </c>
      <c r="H178" s="195"/>
      <c r="I178" s="191"/>
    </row>
    <row r="179" spans="1:9" s="151" customFormat="1" x14ac:dyDescent="0.2">
      <c r="A179" s="163">
        <f t="shared" si="25"/>
        <v>146</v>
      </c>
      <c r="B179" s="162" t="s">
        <v>343</v>
      </c>
      <c r="C179" s="159" t="s">
        <v>311</v>
      </c>
      <c r="D179" s="160" t="s">
        <v>86</v>
      </c>
      <c r="E179" s="161">
        <v>1</v>
      </c>
      <c r="F179" s="228"/>
      <c r="G179" s="164">
        <f t="shared" si="26"/>
        <v>0</v>
      </c>
      <c r="H179" s="195"/>
      <c r="I179" s="191"/>
    </row>
    <row r="180" spans="1:9" s="151" customFormat="1" x14ac:dyDescent="0.2">
      <c r="A180" s="163">
        <f t="shared" si="25"/>
        <v>147</v>
      </c>
      <c r="B180" s="162" t="s">
        <v>345</v>
      </c>
      <c r="C180" s="159" t="s">
        <v>275</v>
      </c>
      <c r="D180" s="160" t="s">
        <v>77</v>
      </c>
      <c r="E180" s="161">
        <v>150</v>
      </c>
      <c r="F180" s="228"/>
      <c r="G180" s="164">
        <f t="shared" si="26"/>
        <v>0</v>
      </c>
      <c r="H180" s="195"/>
      <c r="I180" s="191"/>
    </row>
    <row r="181" spans="1:9" s="151" customFormat="1" x14ac:dyDescent="0.2">
      <c r="A181" s="163">
        <f t="shared" si="25"/>
        <v>148</v>
      </c>
      <c r="B181" s="162" t="s">
        <v>347</v>
      </c>
      <c r="C181" s="159" t="s">
        <v>456</v>
      </c>
      <c r="D181" s="160" t="s">
        <v>71</v>
      </c>
      <c r="E181" s="161">
        <v>1</v>
      </c>
      <c r="F181" s="228"/>
      <c r="G181" s="164">
        <f t="shared" si="26"/>
        <v>0</v>
      </c>
      <c r="H181" s="195"/>
      <c r="I181" s="191"/>
    </row>
    <row r="182" spans="1:9" s="151" customFormat="1" x14ac:dyDescent="0.2">
      <c r="A182" s="163">
        <f t="shared" si="25"/>
        <v>149</v>
      </c>
      <c r="B182" s="162" t="s">
        <v>348</v>
      </c>
      <c r="C182" s="159" t="s">
        <v>300</v>
      </c>
      <c r="D182" s="160" t="s">
        <v>71</v>
      </c>
      <c r="E182" s="161">
        <v>5</v>
      </c>
      <c r="F182" s="228"/>
      <c r="G182" s="164">
        <f t="shared" si="26"/>
        <v>0</v>
      </c>
      <c r="H182" s="195"/>
      <c r="I182" s="191"/>
    </row>
    <row r="183" spans="1:9" s="151" customFormat="1" x14ac:dyDescent="0.2">
      <c r="A183" s="163">
        <f t="shared" si="25"/>
        <v>150</v>
      </c>
      <c r="B183" s="162" t="s">
        <v>457</v>
      </c>
      <c r="C183" s="159" t="s">
        <v>460</v>
      </c>
      <c r="D183" s="160" t="s">
        <v>71</v>
      </c>
      <c r="E183" s="161">
        <v>4</v>
      </c>
      <c r="F183" s="228"/>
      <c r="G183" s="164">
        <f t="shared" ref="G183:G184" si="27">E183*F183</f>
        <v>0</v>
      </c>
      <c r="H183" s="195"/>
      <c r="I183" s="191"/>
    </row>
    <row r="184" spans="1:9" s="151" customFormat="1" x14ac:dyDescent="0.2">
      <c r="A184" s="163">
        <f t="shared" si="25"/>
        <v>151</v>
      </c>
      <c r="B184" s="162" t="s">
        <v>458</v>
      </c>
      <c r="C184" s="159" t="s">
        <v>459</v>
      </c>
      <c r="D184" s="160" t="s">
        <v>71</v>
      </c>
      <c r="E184" s="161">
        <v>4</v>
      </c>
      <c r="F184" s="228"/>
      <c r="G184" s="164">
        <f t="shared" si="27"/>
        <v>0</v>
      </c>
      <c r="H184" s="195"/>
      <c r="I184" s="191"/>
    </row>
    <row r="185" spans="1:9" s="151" customFormat="1" x14ac:dyDescent="0.2">
      <c r="A185" s="163">
        <f t="shared" si="25"/>
        <v>152</v>
      </c>
      <c r="B185" s="162" t="s">
        <v>349</v>
      </c>
      <c r="C185" s="159" t="s">
        <v>346</v>
      </c>
      <c r="D185" s="160" t="s">
        <v>71</v>
      </c>
      <c r="E185" s="161">
        <v>1</v>
      </c>
      <c r="F185" s="228"/>
      <c r="G185" s="164">
        <f t="shared" si="26"/>
        <v>0</v>
      </c>
      <c r="H185" s="195"/>
      <c r="I185" s="191"/>
    </row>
    <row r="186" spans="1:9" s="151" customFormat="1" x14ac:dyDescent="0.2">
      <c r="A186" s="163">
        <f t="shared" si="25"/>
        <v>153</v>
      </c>
      <c r="B186" s="162" t="s">
        <v>350</v>
      </c>
      <c r="C186" s="159" t="s">
        <v>461</v>
      </c>
      <c r="D186" s="160" t="s">
        <v>71</v>
      </c>
      <c r="E186" s="161">
        <v>1</v>
      </c>
      <c r="F186" s="228"/>
      <c r="G186" s="164">
        <f t="shared" si="26"/>
        <v>0</v>
      </c>
      <c r="H186" s="195"/>
      <c r="I186" s="191"/>
    </row>
    <row r="187" spans="1:9" s="151" customFormat="1" x14ac:dyDescent="0.2">
      <c r="A187" s="163">
        <f t="shared" si="25"/>
        <v>154</v>
      </c>
      <c r="B187" s="162" t="s">
        <v>175</v>
      </c>
      <c r="C187" s="159" t="s">
        <v>260</v>
      </c>
      <c r="D187" s="160" t="s">
        <v>261</v>
      </c>
      <c r="E187" s="161">
        <v>3</v>
      </c>
      <c r="F187" s="228"/>
      <c r="G187" s="164">
        <f t="shared" si="26"/>
        <v>0</v>
      </c>
      <c r="H187" s="195"/>
      <c r="I187" s="191"/>
    </row>
    <row r="188" spans="1:9" s="151" customFormat="1" ht="22.5" x14ac:dyDescent="0.2">
      <c r="A188" s="163">
        <f t="shared" si="25"/>
        <v>155</v>
      </c>
      <c r="B188" s="162" t="s">
        <v>174</v>
      </c>
      <c r="C188" s="159" t="s">
        <v>414</v>
      </c>
      <c r="D188" s="160" t="s">
        <v>86</v>
      </c>
      <c r="E188" s="161">
        <v>1</v>
      </c>
      <c r="F188" s="228"/>
      <c r="G188" s="164">
        <f t="shared" si="26"/>
        <v>0</v>
      </c>
      <c r="H188" s="195"/>
      <c r="I188" s="191"/>
    </row>
    <row r="189" spans="1:9" s="151" customFormat="1" x14ac:dyDescent="0.2">
      <c r="A189" s="163">
        <f t="shared" si="25"/>
        <v>156</v>
      </c>
      <c r="B189" s="162" t="s">
        <v>173</v>
      </c>
      <c r="C189" s="159" t="s">
        <v>118</v>
      </c>
      <c r="D189" s="160" t="s">
        <v>86</v>
      </c>
      <c r="E189" s="161">
        <v>1</v>
      </c>
      <c r="F189" s="228"/>
      <c r="G189" s="164">
        <f t="shared" si="26"/>
        <v>0</v>
      </c>
      <c r="H189" s="195"/>
      <c r="I189" s="191"/>
    </row>
    <row r="190" spans="1:9" s="151" customFormat="1" x14ac:dyDescent="0.2">
      <c r="A190" s="163">
        <f t="shared" si="25"/>
        <v>157</v>
      </c>
      <c r="B190" s="162" t="s">
        <v>176</v>
      </c>
      <c r="C190" s="159" t="s">
        <v>119</v>
      </c>
      <c r="D190" s="160" t="s">
        <v>93</v>
      </c>
      <c r="E190" s="161">
        <v>12</v>
      </c>
      <c r="F190" s="228"/>
      <c r="G190" s="164">
        <f t="shared" si="26"/>
        <v>0</v>
      </c>
      <c r="H190" s="195"/>
      <c r="I190" s="191"/>
    </row>
    <row r="191" spans="1:9" s="151" customFormat="1" x14ac:dyDescent="0.2">
      <c r="A191" s="163">
        <f t="shared" si="25"/>
        <v>158</v>
      </c>
      <c r="B191" s="162" t="s">
        <v>177</v>
      </c>
      <c r="C191" s="159" t="s">
        <v>151</v>
      </c>
      <c r="D191" s="160" t="s">
        <v>93</v>
      </c>
      <c r="E191" s="161">
        <v>12</v>
      </c>
      <c r="F191" s="228"/>
      <c r="G191" s="164">
        <f t="shared" si="26"/>
        <v>0</v>
      </c>
      <c r="H191" s="195"/>
      <c r="I191" s="191"/>
    </row>
    <row r="192" spans="1:9" s="151" customFormat="1" x14ac:dyDescent="0.2">
      <c r="A192" s="163">
        <f t="shared" si="25"/>
        <v>159</v>
      </c>
      <c r="B192" s="162" t="s">
        <v>182</v>
      </c>
      <c r="C192" s="159" t="s">
        <v>136</v>
      </c>
      <c r="D192" s="160" t="s">
        <v>93</v>
      </c>
      <c r="E192" s="161">
        <v>24</v>
      </c>
      <c r="F192" s="228"/>
      <c r="G192" s="164">
        <f t="shared" si="26"/>
        <v>0</v>
      </c>
      <c r="H192" s="195"/>
      <c r="I192" s="191"/>
    </row>
    <row r="193" spans="1:9" s="151" customFormat="1" x14ac:dyDescent="0.2">
      <c r="A193" s="163">
        <f t="shared" si="25"/>
        <v>160</v>
      </c>
      <c r="B193" s="162" t="s">
        <v>181</v>
      </c>
      <c r="C193" s="159" t="s">
        <v>137</v>
      </c>
      <c r="D193" s="160" t="s">
        <v>71</v>
      </c>
      <c r="E193" s="161">
        <v>1</v>
      </c>
      <c r="F193" s="228"/>
      <c r="G193" s="164">
        <f t="shared" si="26"/>
        <v>0</v>
      </c>
      <c r="H193" s="195"/>
      <c r="I193" s="191"/>
    </row>
    <row r="194" spans="1:9" s="151" customFormat="1" x14ac:dyDescent="0.2">
      <c r="A194" s="163">
        <f t="shared" si="25"/>
        <v>161</v>
      </c>
      <c r="B194" s="162" t="s">
        <v>183</v>
      </c>
      <c r="C194" s="159" t="s">
        <v>193</v>
      </c>
      <c r="D194" s="160" t="s">
        <v>93</v>
      </c>
      <c r="E194" s="161">
        <v>12</v>
      </c>
      <c r="F194" s="228"/>
      <c r="G194" s="164">
        <f t="shared" si="26"/>
        <v>0</v>
      </c>
      <c r="H194" s="195"/>
      <c r="I194" s="191"/>
    </row>
    <row r="195" spans="1:9" s="151" customFormat="1" ht="90" x14ac:dyDescent="0.2">
      <c r="A195" s="163">
        <f t="shared" si="25"/>
        <v>162</v>
      </c>
      <c r="B195" s="162" t="s">
        <v>179</v>
      </c>
      <c r="C195" s="159" t="s">
        <v>361</v>
      </c>
      <c r="D195" s="160" t="s">
        <v>3</v>
      </c>
      <c r="E195" s="161">
        <v>0.5</v>
      </c>
      <c r="F195" s="228"/>
      <c r="G195" s="164">
        <f t="shared" si="26"/>
        <v>0</v>
      </c>
      <c r="H195" s="195"/>
      <c r="I195" s="191"/>
    </row>
    <row r="196" spans="1:9" s="151" customFormat="1" ht="22.5" x14ac:dyDescent="0.2">
      <c r="A196" s="163">
        <f t="shared" si="25"/>
        <v>163</v>
      </c>
      <c r="B196" s="162" t="s">
        <v>178</v>
      </c>
      <c r="C196" s="159" t="s">
        <v>120</v>
      </c>
      <c r="D196" s="160" t="s">
        <v>93</v>
      </c>
      <c r="E196" s="161">
        <v>24</v>
      </c>
      <c r="F196" s="228"/>
      <c r="G196" s="164">
        <f t="shared" si="26"/>
        <v>0</v>
      </c>
      <c r="H196" s="195"/>
      <c r="I196" s="191"/>
    </row>
    <row r="197" spans="1:9" s="151" customFormat="1" x14ac:dyDescent="0.2">
      <c r="A197" s="163">
        <f t="shared" si="25"/>
        <v>164</v>
      </c>
      <c r="B197" s="162" t="s">
        <v>180</v>
      </c>
      <c r="C197" s="159" t="s">
        <v>127</v>
      </c>
      <c r="D197" s="160" t="s">
        <v>93</v>
      </c>
      <c r="E197" s="161">
        <v>72</v>
      </c>
      <c r="F197" s="228"/>
      <c r="G197" s="164">
        <f t="shared" si="26"/>
        <v>0</v>
      </c>
      <c r="H197" s="195"/>
      <c r="I197" s="191"/>
    </row>
    <row r="198" spans="1:9" s="151" customFormat="1" x14ac:dyDescent="0.2">
      <c r="A198" s="200"/>
      <c r="B198" s="203" t="s">
        <v>72</v>
      </c>
      <c r="C198" s="204" t="s">
        <v>121</v>
      </c>
      <c r="D198" s="200"/>
      <c r="E198" s="205"/>
      <c r="F198" s="205"/>
      <c r="G198" s="186">
        <f>SUM(G175:G197)</f>
        <v>0</v>
      </c>
      <c r="H198" s="195"/>
      <c r="I198" s="191"/>
    </row>
    <row r="199" spans="1:9" s="151" customFormat="1" ht="58.5" customHeight="1" x14ac:dyDescent="0.2">
      <c r="A199" s="156"/>
      <c r="B199" s="156"/>
      <c r="C199" s="147" t="s">
        <v>149</v>
      </c>
      <c r="D199" s="156"/>
      <c r="E199" s="156"/>
      <c r="F199" s="156"/>
      <c r="G199" s="156"/>
      <c r="H199" s="193"/>
      <c r="I199" s="189"/>
    </row>
    <row r="200" spans="1:9" s="151" customFormat="1" ht="55.5" customHeight="1" x14ac:dyDescent="0.2">
      <c r="A200" s="156"/>
      <c r="B200" s="156"/>
      <c r="C200" s="147" t="s">
        <v>150</v>
      </c>
      <c r="D200" s="156"/>
      <c r="E200" s="156"/>
      <c r="F200" s="156"/>
      <c r="G200" s="156"/>
      <c r="H200" s="193"/>
      <c r="I200" s="189"/>
    </row>
    <row r="201" spans="1:9" s="151" customFormat="1" ht="135" customHeight="1" x14ac:dyDescent="0.2">
      <c r="A201" s="156"/>
      <c r="B201" s="156"/>
      <c r="C201" s="147" t="s">
        <v>143</v>
      </c>
      <c r="D201" s="156"/>
      <c r="E201" s="156"/>
      <c r="F201" s="156"/>
      <c r="G201" s="156"/>
      <c r="H201" s="193"/>
      <c r="I201" s="189"/>
    </row>
    <row r="202" spans="1:9" s="151" customFormat="1" ht="22.5" x14ac:dyDescent="0.2">
      <c r="A202" s="156"/>
      <c r="B202" s="156"/>
      <c r="C202" s="168" t="s">
        <v>142</v>
      </c>
      <c r="D202" s="156"/>
      <c r="E202" s="156"/>
      <c r="F202" s="156"/>
      <c r="G202" s="156"/>
      <c r="H202" s="193"/>
      <c r="I202" s="189"/>
    </row>
    <row r="203" spans="1:9" x14ac:dyDescent="0.2">
      <c r="G203" s="158"/>
      <c r="I203" s="213"/>
    </row>
  </sheetData>
  <mergeCells count="5">
    <mergeCell ref="A1:G1"/>
    <mergeCell ref="A3:B3"/>
    <mergeCell ref="A4:B4"/>
    <mergeCell ref="E4:G4"/>
    <mergeCell ref="H3:I4"/>
  </mergeCells>
  <printOptions horizontalCentered="1" gridLinesSet="0"/>
  <pageMargins left="0.39370078740157483" right="0.39370078740157483" top="0.39370078740157483" bottom="0.39370078740157483" header="0.11811023622047245" footer="0.11811023622047245"/>
  <pageSetup paperSize="9" scale="63" fitToHeight="0" orientation="portrait" r:id="rId1"/>
  <headerFooter alignWithMargins="0">
    <oddFooter>&amp;R&amp;"Arial,Obyčejné"Strana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11</vt:i4>
      </vt:variant>
    </vt:vector>
  </HeadingPairs>
  <TitlesOfParts>
    <vt:vector size="14" baseType="lpstr">
      <vt:lpstr>KL</vt:lpstr>
      <vt:lpstr> Rek</vt:lpstr>
      <vt:lpstr>CHL</vt:lpstr>
      <vt:lpstr>MONT.713</vt:lpstr>
      <vt:lpstr>MONT.731</vt:lpstr>
      <vt:lpstr>mont.732</vt:lpstr>
      <vt:lpstr>mont.733</vt:lpstr>
      <vt:lpstr>mont.734</vt:lpstr>
      <vt:lpstr>mont.767</vt:lpstr>
      <vt:lpstr>' Rek'!Názvy_tisku</vt:lpstr>
      <vt:lpstr>CHL!Názvy_tisku</vt:lpstr>
      <vt:lpstr>' Rek'!Oblast_tisku</vt:lpstr>
      <vt:lpstr>CHL!Oblast_tisku</vt:lpstr>
      <vt:lpstr>KL!Oblast_tisku</vt:lpstr>
    </vt:vector>
  </TitlesOfParts>
  <Company>Ferebauer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Ferebauer</dc:creator>
  <cp:lastModifiedBy>Topferova Miroslava</cp:lastModifiedBy>
  <cp:lastPrinted>2016-08-01T14:49:57Z</cp:lastPrinted>
  <dcterms:created xsi:type="dcterms:W3CDTF">2014-01-27T07:40:27Z</dcterms:created>
  <dcterms:modified xsi:type="dcterms:W3CDTF">2016-08-18T10:23:52Z</dcterms:modified>
</cp:coreProperties>
</file>