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480" yWindow="135" windowWidth="19440" windowHeight="12240" activeTab="0"/>
  </bookViews>
  <sheets>
    <sheet name="Rekapitulace" sheetId="3" r:id="rId1"/>
    <sheet name="Rozpočet" sheetId="2" r:id="rId2"/>
    <sheet name="Parametry" sheetId="1" r:id="rId3"/>
  </sheets>
  <definedNames>
    <definedName name="_xlnm.Print_Area" localSheetId="0">'Rekapitulace'!$A$1:$D$41</definedName>
  </definedNames>
  <calcPr calcId="145621"/>
</workbook>
</file>

<file path=xl/sharedStrings.xml><?xml version="1.0" encoding="utf-8"?>
<sst xmlns="http://schemas.openxmlformats.org/spreadsheetml/2006/main" count="132" uniqueCount="102">
  <si>
    <t>Název</t>
  </si>
  <si>
    <t>Hodnota</t>
  </si>
  <si>
    <t>Nadpis rekapitulace</t>
  </si>
  <si>
    <t>R O Z P O Č E T</t>
  </si>
  <si>
    <t>Akce</t>
  </si>
  <si>
    <t>Projekt</t>
  </si>
  <si>
    <t>Investor</t>
  </si>
  <si>
    <t>Z. č.</t>
  </si>
  <si>
    <t/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</si>
  <si>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</si>
  <si>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</si>
  <si>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</si>
  <si>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</si>
  <si>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</si>
  <si>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</si>
  <si>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</si>
  <si>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</si>
  <si>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</t>
  </si>
  <si>
    <t>Doprava dodávek  (3,6) %</t>
  </si>
  <si>
    <t>Přesun dodávek  (1) %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</si>
  <si>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</si>
  <si>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</si>
  <si>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</si>
  <si>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</si>
  <si>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</si>
  <si>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</si>
  <si>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</si>
  <si>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</si>
  <si>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</si>
  <si>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</si>
  <si>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</si>
  <si>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</si>
  <si>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</si>
  <si>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</si>
  <si>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</si>
  <si>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</si>
  <si>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</si>
  <si>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</si>
  <si>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</si>
  <si>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</si>
  <si>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</si>
  <si>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</si>
  <si>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</si>
  <si>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</si>
  <si>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</si>
  <si>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ELEKTROINSTALACE</t>
  </si>
  <si>
    <t>ks</t>
  </si>
  <si>
    <t>SVÍTIDLA</t>
  </si>
  <si>
    <t>SVÍTIDLA - celkem</t>
  </si>
  <si>
    <t>HODINOVÉ ZÚČTOVACÍ SAZBY</t>
  </si>
  <si>
    <t>hod</t>
  </si>
  <si>
    <t>PROVEDENI REVIZNICH ZKOUSEK dle ČSN 331500</t>
  </si>
  <si>
    <t>ELEKTROINSTALACE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</si>
  <si>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</si>
  <si>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</si>
  <si>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</si>
  <si>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</si>
  <si>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</si>
  <si>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</si>
  <si>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</si>
  <si>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</si>
  <si>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</si>
  <si>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</si>
  <si>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</si>
  <si>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</si>
  <si>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</si>
  <si>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</si>
  <si>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</si>
  <si>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</si>
  <si>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</si>
  <si>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</si>
  <si>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</si>
  <si>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</si>
  <si>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</si>
  <si>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Základ a hodnota DPH 21%</t>
  </si>
  <si>
    <t>Základ a hodnota DPH 0%</t>
  </si>
  <si>
    <t>Náklady celkem s DPH</t>
  </si>
  <si>
    <t>Roční nárůst cen 0,00%</t>
  </si>
  <si>
    <t>Součty odstavců</t>
  </si>
  <si>
    <t xml:space="preserve">  SVÍTIDLA</t>
  </si>
  <si>
    <t>Demontáže</t>
  </si>
  <si>
    <t>Demontáž svítidla 1x36W</t>
  </si>
  <si>
    <t>Demontáž svítidla 1x18W</t>
  </si>
  <si>
    <t>Demontáž svítidla 4x36W</t>
  </si>
  <si>
    <t>Demontáž svítidla 2x36W</t>
  </si>
  <si>
    <t>Likvidace</t>
  </si>
  <si>
    <t>Ekologická likvidace svítidel</t>
  </si>
  <si>
    <t>PRŮMYSLOVÉ</t>
  </si>
  <si>
    <t>Poplatky</t>
  </si>
  <si>
    <t>Revizni technik</t>
  </si>
  <si>
    <t>Podružný materiál - drobný instalační materiál (spoj.materiál, svorky, úchyty, atd.)</t>
  </si>
  <si>
    <t>Dokumentace pro provádění stavby a výběr dodavatele</t>
  </si>
  <si>
    <t xml:space="preserve">Fakultní nemocnice Brno, Jihlavská 20, 625 00 Brno </t>
  </si>
  <si>
    <t>Náklady celkem bez DPH</t>
  </si>
  <si>
    <t>PPV 1,00%-6,00% z montáže: materiál + práce</t>
  </si>
  <si>
    <t>Recyklační poplatky svítidla a zdroje</t>
  </si>
  <si>
    <t>Nespecifikované montáže, přípomocné práce</t>
  </si>
  <si>
    <t>Zpracování dokumentace, průvodně-technická dokumentace</t>
  </si>
  <si>
    <t>Úprava stavajícího vedení tras, pospojování, popř. rozvadeče</t>
  </si>
  <si>
    <t>Zaškolení, zpracování návrhu prov. řádu</t>
  </si>
  <si>
    <t>Průmyslové LED svítidlo v krytí IP65, odolné vůči prachu a vlhkosti s vysokou odolností vůči nárazům, elektronický předřadník se stálým výstupem. Elektrická Třída ochrany I. Vrchní kryt světlešedá polyester vyztužený skleněným vláknem, komora rozptyluje LED světlo a tvaruje vyzařovací charakteristiku, difuzor v provedení polykarbonát s vnitřní prizma, montáž přisazením nebo zavěšením, konzoly Quick-fix, včetně LED zdroje v barvě 4000K, celkový výkon 36 W, Světelný výkon svítidel 120 lm/W, Světelný tok 4330 lm, Teplota chromatičnosti 4000 Kelvin, Index podáni barev CRI min. 80, Účinnost světelného zdroje 120 lm/W, Střední životnost 50000h L90 při/u 25°C, Příkon svítidla 36 W Lambda = 0.98, Příkon v pohotovostním režimu 0.15 W, Kategorie údržby  E - Uzavřené IP5X</t>
  </si>
  <si>
    <t>Výměna umělého osvětlení kolektoru FN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</si>
</sst>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600291252136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2" fontId="0" fillId="0" borderId="0" xfId="0" applyNumberFormat="1" applyProtection="1">
      <protection/>
    </xf>
    <xf numFmtId="2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2" fillId="7" borderId="1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zoomScaleSheetLayoutView="100" workbookViewId="0" topLeftCell="A1">
      <selection activeCell="G25" sqref="G25"/>
    </sheetView>
  </sheetViews>
  <sheetFormatPr defaultColWidth="9.140625" defaultRowHeight="15"/>
  <cols>
    <col min="1" max="1" width="39.28125" style="1" bestFit="1" customWidth="1"/>
    <col min="2" max="2" width="15.00390625" style="9" bestFit="1" customWidth="1"/>
    <col min="3" max="3" width="12.7109375" style="9" bestFit="1" customWidth="1"/>
    <col min="6" max="6" width="8.8515625" style="8" customWidth="1"/>
  </cols>
  <sheetData>
    <row r="1" spans="1:4" ht="15">
      <c r="A1" s="2" t="s">
        <v>0</v>
      </c>
      <c r="B1" s="10" t="s">
        <v>53</v>
      </c>
      <c r="C1" s="10" t="s">
        <v>54</v>
      </c>
      <c r="D1" s="3"/>
    </row>
    <row r="2" spans="1:4" ht="15">
      <c r="A2" s="5" t="s">
        <v>55</v>
      </c>
      <c r="B2" s="16"/>
      <c r="C2" s="16"/>
      <c r="D2" s="3"/>
    </row>
    <row r="3" spans="1:4" ht="15">
      <c r="A3" s="14" t="s">
        <v>56</v>
      </c>
      <c r="B3" s="15">
        <f>0</f>
        <v>0</v>
      </c>
      <c r="C3" s="15"/>
      <c r="D3" s="3"/>
    </row>
    <row r="4" spans="1:4" ht="15">
      <c r="A4" s="14" t="s">
        <v>57</v>
      </c>
      <c r="B4" s="15">
        <f>B3*Parametry!B15/100</f>
        <v>0</v>
      </c>
      <c r="C4" s="15">
        <f>B3*Parametry!B16/100</f>
        <v>0</v>
      </c>
      <c r="D4" s="3"/>
    </row>
    <row r="5" spans="1:4" ht="15">
      <c r="A5" s="14" t="s">
        <v>58</v>
      </c>
      <c r="B5" s="15"/>
      <c r="C5" s="15">
        <f>(Rozpočet!E24)+0</f>
        <v>0</v>
      </c>
      <c r="D5" s="3"/>
    </row>
    <row r="6" spans="1:4" ht="15">
      <c r="A6" s="14" t="s">
        <v>59</v>
      </c>
      <c r="B6" s="15"/>
      <c r="C6" s="15">
        <f>0+(Rozpočet!G24)+0</f>
        <v>0</v>
      </c>
      <c r="D6" s="3"/>
    </row>
    <row r="7" spans="1:4" ht="15">
      <c r="A7" s="6" t="s">
        <v>60</v>
      </c>
      <c r="B7" s="17">
        <f>B3+B4</f>
        <v>0</v>
      </c>
      <c r="C7" s="17">
        <f>C3+C4+C5+C6</f>
        <v>0</v>
      </c>
      <c r="D7" s="3"/>
    </row>
    <row r="8" spans="1:4" ht="15">
      <c r="A8" s="14" t="s">
        <v>94</v>
      </c>
      <c r="B8" s="15"/>
      <c r="C8" s="15">
        <f>(C5+C6)*Parametry!B17/100</f>
        <v>0</v>
      </c>
      <c r="D8" s="3"/>
    </row>
    <row r="9" spans="1:4" ht="15">
      <c r="A9" s="14" t="s">
        <v>61</v>
      </c>
      <c r="B9" s="15"/>
      <c r="C9" s="15">
        <f>0+0</f>
        <v>0</v>
      </c>
      <c r="D9" s="3"/>
    </row>
    <row r="10" spans="1:4" ht="15">
      <c r="A10" s="14" t="s">
        <v>62</v>
      </c>
      <c r="B10" s="15"/>
      <c r="C10" s="15">
        <f>0+0</f>
        <v>0</v>
      </c>
      <c r="D10" s="3"/>
    </row>
    <row r="11" spans="1:4" ht="15">
      <c r="A11" s="14" t="s">
        <v>63</v>
      </c>
      <c r="B11" s="15"/>
      <c r="C11" s="15">
        <f>(C9+C10)*Parametry!B18/100</f>
        <v>0</v>
      </c>
      <c r="D11" s="3"/>
    </row>
    <row r="12" spans="1:4" ht="15">
      <c r="A12" s="6" t="s">
        <v>64</v>
      </c>
      <c r="B12" s="17">
        <f>B7</f>
        <v>0</v>
      </c>
      <c r="C12" s="17">
        <f>C7+C8+C9+C10+C11</f>
        <v>0</v>
      </c>
      <c r="D12" s="3"/>
    </row>
    <row r="13" spans="1:4" ht="15">
      <c r="A13" s="14" t="s">
        <v>65</v>
      </c>
      <c r="B13" s="15"/>
      <c r="C13" s="15">
        <f>(B12+C12)*Parametry!B19/100</f>
        <v>0</v>
      </c>
      <c r="D13" s="3"/>
    </row>
    <row r="14" spans="1:4" ht="15">
      <c r="A14" s="14" t="s">
        <v>66</v>
      </c>
      <c r="B14" s="15"/>
      <c r="C14" s="15">
        <f>(B12+C12)*Parametry!B20/100</f>
        <v>0</v>
      </c>
      <c r="D14" s="3"/>
    </row>
    <row r="15" spans="1:4" ht="15">
      <c r="A15" s="14" t="s">
        <v>67</v>
      </c>
      <c r="B15" s="15"/>
      <c r="C15" s="15">
        <f>(B7+C7)*Parametry!B21/100</f>
        <v>0</v>
      </c>
      <c r="D15" s="3"/>
    </row>
    <row r="16" spans="1:4" ht="15">
      <c r="A16" s="5" t="s">
        <v>68</v>
      </c>
      <c r="B16" s="16"/>
      <c r="C16" s="16">
        <f>B12+C12+C13+C14+C15</f>
        <v>0</v>
      </c>
      <c r="D16" s="3"/>
    </row>
    <row r="17" spans="1:4" ht="15">
      <c r="A17" s="14" t="s">
        <v>8</v>
      </c>
      <c r="B17" s="15"/>
      <c r="C17" s="15"/>
      <c r="D17" s="3"/>
    </row>
    <row r="18" spans="1:4" ht="15">
      <c r="A18" s="5" t="s">
        <v>69</v>
      </c>
      <c r="B18" s="16"/>
      <c r="C18" s="16"/>
      <c r="D18" s="3"/>
    </row>
    <row r="19" spans="1:4" ht="15">
      <c r="A19" s="14" t="s">
        <v>70</v>
      </c>
      <c r="B19" s="15"/>
      <c r="C19" s="15">
        <f>C12*Parametry!B22/100</f>
        <v>0</v>
      </c>
      <c r="D19" s="3"/>
    </row>
    <row r="20" spans="1:4" ht="15">
      <c r="A20" s="14" t="s">
        <v>71</v>
      </c>
      <c r="B20" s="15"/>
      <c r="C20" s="15">
        <f>C12*Parametry!B23/100</f>
        <v>0</v>
      </c>
      <c r="D20" s="3"/>
    </row>
    <row r="21" spans="1:4" ht="15">
      <c r="A21" s="5" t="s">
        <v>72</v>
      </c>
      <c r="B21" s="16"/>
      <c r="C21" s="16">
        <f>C19+C20</f>
        <v>0</v>
      </c>
      <c r="D21" s="3"/>
    </row>
    <row r="22" spans="1:4" ht="15">
      <c r="A22" s="14" t="s">
        <v>73</v>
      </c>
      <c r="B22" s="15"/>
      <c r="C22" s="15">
        <f>Parametry!B24*Parametry!B27*(C16*Parametry!B26)^Parametry!B25</f>
        <v>0</v>
      </c>
      <c r="D22" s="3"/>
    </row>
    <row r="23" spans="1:4" ht="15">
      <c r="A23" s="14" t="s">
        <v>8</v>
      </c>
      <c r="B23" s="15"/>
      <c r="C23" s="15"/>
      <c r="D23" s="3"/>
    </row>
    <row r="24" spans="1:4" ht="15">
      <c r="A24" s="4" t="s">
        <v>93</v>
      </c>
      <c r="B24" s="11"/>
      <c r="C24" s="11">
        <f>C16+C21+C22</f>
        <v>0</v>
      </c>
      <c r="D24" s="3"/>
    </row>
    <row r="25" spans="1:4" ht="15">
      <c r="A25" s="14" t="s">
        <v>74</v>
      </c>
      <c r="B25" s="15">
        <f>(SUM(Rozpočet!E3:E9,Rozpočet!E11:E14,Rozpočet!E16:E23))+(SUM(Rozpočet!G3:G9,Rozpočet!G11:G14,Rozpočet!G16:G22))+B4+C4+C8+C11+C13+C14+C15+C21+C22</f>
        <v>0</v>
      </c>
      <c r="C25" s="15">
        <f>B25*Parametry!B30/100</f>
        <v>0</v>
      </c>
      <c r="D25" s="3"/>
    </row>
    <row r="26" spans="1:4" ht="15">
      <c r="A26" s="14" t="s">
        <v>75</v>
      </c>
      <c r="B26" s="15">
        <f>(SUM(Rozpočet!E3,Rozpočet!E8,Rozpočet!E11,Rozpočet!E13,Rozpočet!E16,Rozpočet!E21))+(SUM(Rozpočet!G3,Rozpočet!G8,Rozpočet!G11,Rozpočet!G13,Rozpočet!G16,Rozpočet!G21))</f>
        <v>0</v>
      </c>
      <c r="C26" s="15">
        <f>B26*Parametry!B31/100</f>
        <v>0</v>
      </c>
      <c r="D26" s="3"/>
    </row>
    <row r="27" spans="1:4" ht="15">
      <c r="A27" s="4" t="s">
        <v>76</v>
      </c>
      <c r="B27" s="11"/>
      <c r="C27" s="11">
        <f>C24+C25+C26</f>
        <v>0</v>
      </c>
      <c r="D27" s="3"/>
    </row>
    <row r="28" spans="1:4" ht="15">
      <c r="A28" s="14" t="s">
        <v>8</v>
      </c>
      <c r="B28" s="15"/>
      <c r="C28" s="15"/>
      <c r="D28" s="3"/>
    </row>
    <row r="29" spans="1:4" ht="15">
      <c r="A29" s="14" t="s">
        <v>77</v>
      </c>
      <c r="B29" s="15"/>
      <c r="C29" s="15">
        <f>C24*Parametry!B28/100</f>
        <v>0</v>
      </c>
      <c r="D29" s="3"/>
    </row>
    <row r="30" spans="1:4" ht="15">
      <c r="A30" s="14" t="s">
        <v>77</v>
      </c>
      <c r="B30" s="15"/>
      <c r="C30" s="15">
        <f>C24*Parametry!B29/100</f>
        <v>0</v>
      </c>
      <c r="D30" s="3"/>
    </row>
    <row r="31" spans="1:4" ht="15">
      <c r="A31" s="5" t="s">
        <v>78</v>
      </c>
      <c r="B31" s="18" t="s">
        <v>39</v>
      </c>
      <c r="C31" s="18" t="s">
        <v>41</v>
      </c>
      <c r="D31" s="3"/>
    </row>
    <row r="32" spans="1:4" ht="15">
      <c r="A32" s="14" t="s">
        <v>45</v>
      </c>
      <c r="B32" s="15">
        <f>(Rozpočet!E24)</f>
        <v>0</v>
      </c>
      <c r="C32" s="15">
        <f>(Rozpočet!G24)</f>
        <v>0</v>
      </c>
      <c r="D32" s="3"/>
    </row>
    <row r="33" spans="1:4" ht="15">
      <c r="A33" s="14" t="s">
        <v>79</v>
      </c>
      <c r="B33" s="15">
        <f>(Rozpočet!E15)</f>
        <v>0</v>
      </c>
      <c r="C33" s="15">
        <f>(Rozpočet!G15)</f>
        <v>0</v>
      </c>
      <c r="D33" s="3"/>
    </row>
    <row r="34" spans="1:4" ht="15">
      <c r="A34" s="14" t="s">
        <v>8</v>
      </c>
      <c r="B34" s="15"/>
      <c r="C34" s="15"/>
      <c r="D34" s="3"/>
    </row>
    <row r="35" spans="1:4" ht="15">
      <c r="A35" s="19"/>
      <c r="B35" s="20"/>
      <c r="C35" s="21"/>
      <c r="D35" s="3"/>
    </row>
    <row r="36" spans="1:4" ht="15">
      <c r="A36" s="22"/>
      <c r="B36" s="23"/>
      <c r="C36" s="24"/>
      <c r="D36" s="3"/>
    </row>
    <row r="37" spans="1:4" ht="15">
      <c r="A37" s="22"/>
      <c r="B37" s="23"/>
      <c r="C37" s="24"/>
      <c r="D37" s="3"/>
    </row>
    <row r="38" spans="1:4" ht="15">
      <c r="A38" s="22"/>
      <c r="B38" s="23"/>
      <c r="C38" s="24"/>
      <c r="D38" s="3"/>
    </row>
    <row r="39" spans="1:4" ht="15">
      <c r="A39" s="22"/>
      <c r="B39" s="23"/>
      <c r="C39" s="24"/>
      <c r="D39" s="3"/>
    </row>
    <row r="40" spans="1:4" ht="15">
      <c r="A40" s="22"/>
      <c r="B40" s="23"/>
      <c r="C40" s="24"/>
      <c r="D40" s="3"/>
    </row>
    <row r="41" spans="1:4" ht="15">
      <c r="A41" s="22"/>
      <c r="B41" s="23"/>
      <c r="C41" s="24"/>
      <c r="D4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SheetLayoutView="100" workbookViewId="0" topLeftCell="A1">
      <selection activeCell="A34" sqref="A34"/>
    </sheetView>
  </sheetViews>
  <sheetFormatPr defaultColWidth="9.140625" defaultRowHeight="15"/>
  <cols>
    <col min="1" max="1" width="97.7109375" style="1" bestFit="1" customWidth="1"/>
    <col min="2" max="2" width="4.00390625" style="1" bestFit="1" customWidth="1"/>
    <col min="3" max="3" width="6.421875" style="9" bestFit="1" customWidth="1"/>
    <col min="4" max="4" width="7.8515625" style="9" bestFit="1" customWidth="1"/>
    <col min="5" max="5" width="13.421875" style="9" bestFit="1" customWidth="1"/>
    <col min="6" max="6" width="7.421875" style="9" bestFit="1" customWidth="1"/>
    <col min="7" max="7" width="12.57421875" style="9" bestFit="1" customWidth="1"/>
    <col min="8" max="8" width="7.8515625" style="9" bestFit="1" customWidth="1"/>
    <col min="9" max="9" width="13.28125" style="9" bestFit="1" customWidth="1"/>
    <col min="11" max="11" width="9.140625" style="0" hidden="1" customWidth="1"/>
    <col min="12" max="12" width="9.00390625" style="8" hidden="1" customWidth="1"/>
  </cols>
  <sheetData>
    <row r="1" spans="1:12" ht="15">
      <c r="A1" s="2" t="s">
        <v>0</v>
      </c>
      <c r="B1" s="2" t="s">
        <v>37</v>
      </c>
      <c r="C1" s="10" t="s">
        <v>38</v>
      </c>
      <c r="D1" s="10" t="s">
        <v>39</v>
      </c>
      <c r="E1" s="10" t="s">
        <v>40</v>
      </c>
      <c r="F1" s="10" t="s">
        <v>41</v>
      </c>
      <c r="G1" s="10" t="s">
        <v>42</v>
      </c>
      <c r="H1" s="10" t="s">
        <v>43</v>
      </c>
      <c r="I1" s="10" t="s">
        <v>44</v>
      </c>
      <c r="J1" s="3"/>
      <c r="K1" s="3"/>
      <c r="L1" s="26">
        <f>Parametry!B32/100*E4+Parametry!B32/100*E5+Parametry!B32/100*E6+Parametry!B32/100*E7+Parametry!B33/100*E9+Parametry!B33/100*E12+Parametry!B33/100*E14</f>
        <v>0</v>
      </c>
    </row>
    <row r="2" spans="1:11" ht="15">
      <c r="A2" s="4" t="s">
        <v>45</v>
      </c>
      <c r="B2" s="4" t="s">
        <v>8</v>
      </c>
      <c r="C2" s="11"/>
      <c r="D2" s="11"/>
      <c r="E2" s="11"/>
      <c r="F2" s="11"/>
      <c r="G2" s="11"/>
      <c r="H2" s="11"/>
      <c r="I2" s="11"/>
      <c r="J2" s="3"/>
      <c r="K2" s="3"/>
    </row>
    <row r="3" spans="1:11" ht="15">
      <c r="A3" s="12" t="s">
        <v>80</v>
      </c>
      <c r="B3" s="12" t="s">
        <v>8</v>
      </c>
      <c r="C3" s="13"/>
      <c r="D3" s="13"/>
      <c r="E3" s="13"/>
      <c r="F3" s="13"/>
      <c r="G3" s="13"/>
      <c r="H3" s="13"/>
      <c r="I3" s="13"/>
      <c r="J3" s="3"/>
      <c r="K3" s="3"/>
    </row>
    <row r="4" spans="1:11" ht="15">
      <c r="A4" s="14" t="s">
        <v>81</v>
      </c>
      <c r="B4" s="14" t="s">
        <v>46</v>
      </c>
      <c r="C4" s="15">
        <v>4</v>
      </c>
      <c r="D4" s="25">
        <v>0</v>
      </c>
      <c r="E4" s="15">
        <f>C4*D4</f>
        <v>0</v>
      </c>
      <c r="F4" s="25">
        <v>0</v>
      </c>
      <c r="G4" s="15">
        <f>C4*F4</f>
        <v>0</v>
      </c>
      <c r="H4" s="15">
        <f aca="true" t="shared" si="0" ref="H4:I7">D4+F4</f>
        <v>0</v>
      </c>
      <c r="I4" s="15">
        <f t="shared" si="0"/>
        <v>0</v>
      </c>
      <c r="J4" s="3"/>
      <c r="K4" s="3"/>
    </row>
    <row r="5" spans="1:11" ht="15">
      <c r="A5" s="14" t="s">
        <v>82</v>
      </c>
      <c r="B5" s="14" t="s">
        <v>46</v>
      </c>
      <c r="C5" s="15">
        <v>16</v>
      </c>
      <c r="D5" s="25">
        <v>0</v>
      </c>
      <c r="E5" s="15">
        <f>C5*D5</f>
        <v>0</v>
      </c>
      <c r="F5" s="25">
        <v>0</v>
      </c>
      <c r="G5" s="15">
        <f>C5*F5</f>
        <v>0</v>
      </c>
      <c r="H5" s="15">
        <f t="shared" si="0"/>
        <v>0</v>
      </c>
      <c r="I5" s="15">
        <f t="shared" si="0"/>
        <v>0</v>
      </c>
      <c r="J5" s="3"/>
      <c r="K5" s="3"/>
    </row>
    <row r="6" spans="1:11" ht="15">
      <c r="A6" s="14" t="s">
        <v>83</v>
      </c>
      <c r="B6" s="14" t="s">
        <v>46</v>
      </c>
      <c r="C6" s="15">
        <v>4</v>
      </c>
      <c r="D6" s="25">
        <v>0</v>
      </c>
      <c r="E6" s="15">
        <f>C6*D6</f>
        <v>0</v>
      </c>
      <c r="F6" s="25">
        <v>0</v>
      </c>
      <c r="G6" s="15">
        <f>C6*F6</f>
        <v>0</v>
      </c>
      <c r="H6" s="15">
        <f t="shared" si="0"/>
        <v>0</v>
      </c>
      <c r="I6" s="15">
        <f t="shared" si="0"/>
        <v>0</v>
      </c>
      <c r="J6" s="3"/>
      <c r="K6" s="3"/>
    </row>
    <row r="7" spans="1:11" ht="15">
      <c r="A7" s="14" t="s">
        <v>84</v>
      </c>
      <c r="B7" s="14" t="s">
        <v>46</v>
      </c>
      <c r="C7" s="15">
        <v>369</v>
      </c>
      <c r="D7" s="25">
        <v>0</v>
      </c>
      <c r="E7" s="15">
        <f>C7*D7</f>
        <v>0</v>
      </c>
      <c r="F7" s="25">
        <v>0</v>
      </c>
      <c r="G7" s="15">
        <f>C7*F7</f>
        <v>0</v>
      </c>
      <c r="H7" s="15">
        <f t="shared" si="0"/>
        <v>0</v>
      </c>
      <c r="I7" s="15">
        <f t="shared" si="0"/>
        <v>0</v>
      </c>
      <c r="J7" s="3"/>
      <c r="K7" s="3"/>
    </row>
    <row r="8" spans="1:11" ht="15">
      <c r="A8" s="12" t="s">
        <v>85</v>
      </c>
      <c r="B8" s="12" t="s">
        <v>8</v>
      </c>
      <c r="C8" s="13"/>
      <c r="D8" s="13"/>
      <c r="E8" s="13"/>
      <c r="F8" s="13"/>
      <c r="G8" s="13"/>
      <c r="H8" s="13"/>
      <c r="I8" s="13"/>
      <c r="J8" s="3"/>
      <c r="K8" s="3"/>
    </row>
    <row r="9" spans="1:11" ht="15">
      <c r="A9" s="14" t="s">
        <v>86</v>
      </c>
      <c r="B9" s="14" t="s">
        <v>46</v>
      </c>
      <c r="C9" s="15">
        <v>393</v>
      </c>
      <c r="D9" s="25">
        <v>0</v>
      </c>
      <c r="E9" s="15">
        <f>C9*D9</f>
        <v>0</v>
      </c>
      <c r="F9" s="25">
        <v>0</v>
      </c>
      <c r="G9" s="15">
        <f>C9*F9</f>
        <v>0</v>
      </c>
      <c r="H9" s="15">
        <f>D9+F9</f>
        <v>0</v>
      </c>
      <c r="I9" s="15">
        <f>E9+G9</f>
        <v>0</v>
      </c>
      <c r="J9" s="3"/>
      <c r="K9" s="3"/>
    </row>
    <row r="10" spans="1:11" ht="15">
      <c r="A10" s="5" t="s">
        <v>47</v>
      </c>
      <c r="B10" s="5" t="s">
        <v>8</v>
      </c>
      <c r="C10" s="16"/>
      <c r="D10" s="16"/>
      <c r="E10" s="16"/>
      <c r="F10" s="16"/>
      <c r="G10" s="16"/>
      <c r="H10" s="16"/>
      <c r="I10" s="16"/>
      <c r="J10" s="3"/>
      <c r="K10" s="3"/>
    </row>
    <row r="11" spans="1:11" ht="15">
      <c r="A11" s="12" t="s">
        <v>87</v>
      </c>
      <c r="B11" s="12" t="s">
        <v>8</v>
      </c>
      <c r="C11" s="13"/>
      <c r="D11" s="13"/>
      <c r="E11" s="13"/>
      <c r="F11" s="13"/>
      <c r="G11" s="13"/>
      <c r="H11" s="13"/>
      <c r="I11" s="13"/>
      <c r="J11" s="3"/>
      <c r="K11" s="3"/>
    </row>
    <row r="12" spans="1:11" ht="84.75">
      <c r="A12" s="30" t="s">
        <v>100</v>
      </c>
      <c r="B12" s="14" t="s">
        <v>46</v>
      </c>
      <c r="C12" s="15">
        <v>393</v>
      </c>
      <c r="D12" s="25">
        <v>0</v>
      </c>
      <c r="E12" s="15">
        <f>C12*D12</f>
        <v>0</v>
      </c>
      <c r="F12" s="25">
        <v>0</v>
      </c>
      <c r="G12" s="15">
        <f>C12*F12</f>
        <v>0</v>
      </c>
      <c r="H12" s="15">
        <f>D12+F12</f>
        <v>0</v>
      </c>
      <c r="I12" s="15">
        <f>E12+G12</f>
        <v>0</v>
      </c>
      <c r="J12" s="3"/>
      <c r="K12" s="3"/>
    </row>
    <row r="13" spans="1:11" ht="15">
      <c r="A13" s="12" t="s">
        <v>88</v>
      </c>
      <c r="B13" s="12" t="s">
        <v>8</v>
      </c>
      <c r="C13" s="13"/>
      <c r="D13" s="13"/>
      <c r="E13" s="13"/>
      <c r="F13" s="13"/>
      <c r="G13" s="13"/>
      <c r="H13" s="13"/>
      <c r="I13" s="13"/>
      <c r="J13" s="3"/>
      <c r="K13" s="3"/>
    </row>
    <row r="14" spans="1:11" ht="15">
      <c r="A14" s="14" t="s">
        <v>95</v>
      </c>
      <c r="B14" s="14" t="s">
        <v>46</v>
      </c>
      <c r="C14" s="15">
        <v>393</v>
      </c>
      <c r="D14" s="25">
        <v>0</v>
      </c>
      <c r="E14" s="15">
        <f>C14*D14</f>
        <v>0</v>
      </c>
      <c r="F14" s="25">
        <v>0</v>
      </c>
      <c r="G14" s="15">
        <f>C14*F14</f>
        <v>0</v>
      </c>
      <c r="H14" s="15">
        <f>D14+F14</f>
        <v>0</v>
      </c>
      <c r="I14" s="15">
        <f>E14+G14</f>
        <v>0</v>
      </c>
      <c r="J14" s="3"/>
      <c r="K14" s="3"/>
    </row>
    <row r="15" spans="1:11" ht="15">
      <c r="A15" s="5" t="s">
        <v>48</v>
      </c>
      <c r="B15" s="5" t="s">
        <v>8</v>
      </c>
      <c r="C15" s="16"/>
      <c r="D15" s="16"/>
      <c r="E15" s="16">
        <f>SUM(E11:E14)</f>
        <v>0</v>
      </c>
      <c r="F15" s="16"/>
      <c r="G15" s="16">
        <f>SUM(G11:G14)</f>
        <v>0</v>
      </c>
      <c r="H15" s="16"/>
      <c r="I15" s="16">
        <f>SUM(I11:I14)</f>
        <v>0</v>
      </c>
      <c r="J15" s="3"/>
      <c r="K15" s="3"/>
    </row>
    <row r="16" spans="1:11" ht="15">
      <c r="A16" s="12" t="s">
        <v>49</v>
      </c>
      <c r="B16" s="12" t="s">
        <v>8</v>
      </c>
      <c r="C16" s="13"/>
      <c r="D16" s="13"/>
      <c r="E16" s="13"/>
      <c r="F16" s="13"/>
      <c r="G16" s="13"/>
      <c r="H16" s="13"/>
      <c r="I16" s="13"/>
      <c r="J16" s="3"/>
      <c r="K16" s="3"/>
    </row>
    <row r="17" spans="1:11" ht="15">
      <c r="A17" s="14" t="s">
        <v>98</v>
      </c>
      <c r="B17" s="14" t="s">
        <v>50</v>
      </c>
      <c r="C17" s="15">
        <v>40</v>
      </c>
      <c r="D17" s="25">
        <v>0</v>
      </c>
      <c r="E17" s="15">
        <f>C17*D17</f>
        <v>0</v>
      </c>
      <c r="F17" s="25">
        <v>0</v>
      </c>
      <c r="G17" s="15">
        <f>C17*F17</f>
        <v>0</v>
      </c>
      <c r="H17" s="15">
        <f aca="true" t="shared" si="1" ref="H17:I20">D17+F17</f>
        <v>0</v>
      </c>
      <c r="I17" s="15">
        <f t="shared" si="1"/>
        <v>0</v>
      </c>
      <c r="J17" s="3"/>
      <c r="K17" s="3"/>
    </row>
    <row r="18" spans="1:11" ht="15">
      <c r="A18" s="14" t="s">
        <v>96</v>
      </c>
      <c r="B18" s="14" t="s">
        <v>50</v>
      </c>
      <c r="C18" s="15">
        <v>12</v>
      </c>
      <c r="D18" s="25">
        <v>0</v>
      </c>
      <c r="E18" s="15">
        <f>C18*D18</f>
        <v>0</v>
      </c>
      <c r="F18" s="25">
        <v>0</v>
      </c>
      <c r="G18" s="15">
        <f>C18*F18</f>
        <v>0</v>
      </c>
      <c r="H18" s="15">
        <f t="shared" si="1"/>
        <v>0</v>
      </c>
      <c r="I18" s="15">
        <f t="shared" si="1"/>
        <v>0</v>
      </c>
      <c r="J18" s="3"/>
      <c r="K18" s="3"/>
    </row>
    <row r="19" spans="1:11" ht="15">
      <c r="A19" s="14" t="s">
        <v>97</v>
      </c>
      <c r="B19" s="14" t="s">
        <v>50</v>
      </c>
      <c r="C19" s="15">
        <v>10</v>
      </c>
      <c r="D19" s="25">
        <v>0</v>
      </c>
      <c r="E19" s="15">
        <f>C19*D19</f>
        <v>0</v>
      </c>
      <c r="F19" s="25">
        <v>0</v>
      </c>
      <c r="G19" s="15">
        <f>C19*F19</f>
        <v>0</v>
      </c>
      <c r="H19" s="15">
        <f t="shared" si="1"/>
        <v>0</v>
      </c>
      <c r="I19" s="15">
        <f t="shared" si="1"/>
        <v>0</v>
      </c>
      <c r="J19" s="3"/>
      <c r="K19" s="3"/>
    </row>
    <row r="20" spans="1:11" ht="15">
      <c r="A20" s="14" t="s">
        <v>99</v>
      </c>
      <c r="B20" s="14" t="s">
        <v>50</v>
      </c>
      <c r="C20" s="15">
        <v>8</v>
      </c>
      <c r="D20" s="25">
        <v>0</v>
      </c>
      <c r="E20" s="15">
        <f>C20*D20</f>
        <v>0</v>
      </c>
      <c r="F20" s="25">
        <v>0</v>
      </c>
      <c r="G20" s="15">
        <f>C20*F20</f>
        <v>0</v>
      </c>
      <c r="H20" s="15">
        <f t="shared" si="1"/>
        <v>0</v>
      </c>
      <c r="I20" s="15">
        <f t="shared" si="1"/>
        <v>0</v>
      </c>
      <c r="J20" s="3"/>
      <c r="K20" s="3"/>
    </row>
    <row r="21" spans="1:11" ht="15">
      <c r="A21" s="12" t="s">
        <v>51</v>
      </c>
      <c r="B21" s="12" t="s">
        <v>8</v>
      </c>
      <c r="C21" s="13"/>
      <c r="D21" s="13"/>
      <c r="E21" s="13"/>
      <c r="F21" s="13"/>
      <c r="G21" s="13"/>
      <c r="H21" s="13"/>
      <c r="I21" s="13"/>
      <c r="J21" s="3"/>
      <c r="K21" s="3"/>
    </row>
    <row r="22" spans="1:11" ht="15">
      <c r="A22" s="14" t="s">
        <v>89</v>
      </c>
      <c r="B22" s="14" t="s">
        <v>50</v>
      </c>
      <c r="C22" s="15">
        <v>16</v>
      </c>
      <c r="D22" s="25">
        <v>0</v>
      </c>
      <c r="E22" s="15">
        <f>C22*D22</f>
        <v>0</v>
      </c>
      <c r="F22" s="25">
        <v>0</v>
      </c>
      <c r="G22" s="15">
        <f>C22*F22</f>
        <v>0</v>
      </c>
      <c r="H22" s="15">
        <f>D22+F22</f>
        <v>0</v>
      </c>
      <c r="I22" s="15">
        <f>E22+G22</f>
        <v>0</v>
      </c>
      <c r="J22" s="3"/>
      <c r="K22" s="3"/>
    </row>
    <row r="23" spans="1:11" ht="15">
      <c r="A23" s="14" t="s">
        <v>90</v>
      </c>
      <c r="B23" s="14"/>
      <c r="C23" s="15"/>
      <c r="D23" s="25"/>
      <c r="E23" s="15">
        <f>L1+Parametry!B33/100*E12+Parametry!B33/100*E14+Parametry!B33/100*E17+Parametry!B33/100*E20+Parametry!B33/100*E22</f>
        <v>0</v>
      </c>
      <c r="F23" s="25"/>
      <c r="G23" s="15"/>
      <c r="H23" s="15">
        <f>D23+F23</f>
        <v>0</v>
      </c>
      <c r="I23" s="15">
        <f>E23+G23</f>
        <v>0</v>
      </c>
      <c r="J23" s="3"/>
      <c r="K23" s="3"/>
    </row>
    <row r="24" spans="1:11" ht="15">
      <c r="A24" s="4" t="s">
        <v>52</v>
      </c>
      <c r="B24" s="4" t="s">
        <v>8</v>
      </c>
      <c r="C24" s="11"/>
      <c r="D24" s="11"/>
      <c r="E24" s="11">
        <f>SUM(E3:E9,E11:E14,E16:E23)</f>
        <v>0</v>
      </c>
      <c r="F24" s="11"/>
      <c r="G24" s="11">
        <f>SUM(G3:G9,G11:G14,G16:G23)</f>
        <v>0</v>
      </c>
      <c r="H24" s="11"/>
      <c r="I24" s="11">
        <f>SUM(I3:I9,I11:I14,I16:I23)</f>
        <v>0</v>
      </c>
      <c r="J24" s="3"/>
      <c r="K24" s="3"/>
    </row>
  </sheetData>
  <protectedRanges>
    <protectedRange sqref="F22:F23 F17:F20" name="Oblast2"/>
    <protectedRange sqref="D9 D12 D14 D22:D23 D4:D7 F4:F7 F9 F12 F14 D17:D20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85" zoomScaleSheetLayoutView="85" workbookViewId="0" topLeftCell="A1">
      <selection activeCell="J13" sqref="J13"/>
    </sheetView>
  </sheetViews>
  <sheetFormatPr defaultColWidth="9.140625" defaultRowHeight="15"/>
  <cols>
    <col min="1" max="1" width="28.421875" style="1" bestFit="1" customWidth="1"/>
    <col min="2" max="2" width="64.7109375" style="1" bestFit="1" customWidth="1"/>
    <col min="4" max="4" width="8.8515625" style="8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101</v>
      </c>
      <c r="C3" s="3"/>
    </row>
    <row r="4" spans="1:3" ht="15">
      <c r="A4" s="2" t="s">
        <v>5</v>
      </c>
      <c r="B4" s="5" t="s">
        <v>91</v>
      </c>
      <c r="C4" s="3"/>
    </row>
    <row r="5" spans="1:3" ht="15">
      <c r="A5" s="2" t="s">
        <v>6</v>
      </c>
      <c r="B5" s="5" t="s">
        <v>92</v>
      </c>
      <c r="C5" s="3"/>
    </row>
    <row r="6" spans="1:3" ht="15">
      <c r="A6" s="2" t="s">
        <v>7</v>
      </c>
      <c r="B6" s="5" t="s">
        <v>8</v>
      </c>
      <c r="C6" s="3"/>
    </row>
    <row r="7" spans="1:3" ht="15">
      <c r="A7" s="2" t="s">
        <v>9</v>
      </c>
      <c r="B7" s="5"/>
      <c r="C7" s="3"/>
    </row>
    <row r="8" spans="1:3" ht="15">
      <c r="A8" s="2" t="s">
        <v>10</v>
      </c>
      <c r="B8" s="5"/>
      <c r="C8" s="3"/>
    </row>
    <row r="9" spans="1:3" ht="15">
      <c r="A9" s="2" t="s">
        <v>11</v>
      </c>
      <c r="B9" s="5"/>
      <c r="C9" s="3"/>
    </row>
    <row r="10" spans="1:3" ht="15">
      <c r="A10" s="2" t="s">
        <v>12</v>
      </c>
      <c r="B10" s="5"/>
      <c r="C10" s="3"/>
    </row>
    <row r="11" spans="1:3" ht="15">
      <c r="A11" s="2" t="s">
        <v>13</v>
      </c>
      <c r="B11" s="5"/>
      <c r="C11" s="3"/>
    </row>
    <row r="12" spans="1:3" ht="15">
      <c r="A12" s="2" t="s">
        <v>14</v>
      </c>
      <c r="B12" s="5"/>
      <c r="C12" s="3"/>
    </row>
    <row r="13" spans="1:3" ht="15">
      <c r="A13" s="2" t="s">
        <v>15</v>
      </c>
      <c r="B13" s="5"/>
      <c r="C13" s="3"/>
    </row>
    <row r="14" spans="1:3" ht="15">
      <c r="A14" s="2" t="s">
        <v>16</v>
      </c>
      <c r="B14" s="5" t="s">
        <v>17</v>
      </c>
      <c r="C14" s="3"/>
    </row>
    <row r="15" spans="1:3" ht="15">
      <c r="A15" s="2" t="s">
        <v>18</v>
      </c>
      <c r="B15" s="27">
        <v>3.6</v>
      </c>
      <c r="C15" s="3"/>
    </row>
    <row r="16" spans="1:3" ht="15">
      <c r="A16" s="2" t="s">
        <v>19</v>
      </c>
      <c r="B16" s="27">
        <v>1</v>
      </c>
      <c r="C16" s="3"/>
    </row>
    <row r="17" spans="1:3" ht="15">
      <c r="A17" s="2" t="s">
        <v>20</v>
      </c>
      <c r="B17" s="27">
        <v>3</v>
      </c>
      <c r="C17" s="3"/>
    </row>
    <row r="18" spans="1:3" ht="15">
      <c r="A18" s="2" t="s">
        <v>21</v>
      </c>
      <c r="B18" s="27">
        <v>0</v>
      </c>
      <c r="C18" s="3"/>
    </row>
    <row r="19" spans="1:3" ht="15">
      <c r="A19" s="2" t="s">
        <v>22</v>
      </c>
      <c r="B19" s="27">
        <v>0</v>
      </c>
      <c r="C19" s="3"/>
    </row>
    <row r="20" spans="1:3" ht="15">
      <c r="A20" s="2" t="s">
        <v>23</v>
      </c>
      <c r="B20" s="27">
        <v>0</v>
      </c>
      <c r="C20" s="3"/>
    </row>
    <row r="21" spans="1:3" ht="15">
      <c r="A21" s="2" t="s">
        <v>24</v>
      </c>
      <c r="B21" s="27">
        <v>0</v>
      </c>
      <c r="C21" s="3"/>
    </row>
    <row r="22" spans="1:3" ht="15">
      <c r="A22" s="2" t="s">
        <v>25</v>
      </c>
      <c r="B22" s="27">
        <v>0</v>
      </c>
      <c r="C22" s="3"/>
    </row>
    <row r="23" spans="1:3" ht="15">
      <c r="A23" s="2" t="s">
        <v>26</v>
      </c>
      <c r="B23" s="27">
        <v>0</v>
      </c>
      <c r="C23" s="3"/>
    </row>
    <row r="24" spans="1:3" ht="15">
      <c r="A24" s="2" t="s">
        <v>27</v>
      </c>
      <c r="B24" s="27">
        <v>0</v>
      </c>
      <c r="C24" s="3"/>
    </row>
    <row r="25" spans="1:3" ht="15">
      <c r="A25" s="2" t="s">
        <v>28</v>
      </c>
      <c r="B25" s="28">
        <v>0.952842</v>
      </c>
      <c r="C25" s="3"/>
    </row>
    <row r="26" spans="1:3" ht="15">
      <c r="A26" s="2" t="s">
        <v>29</v>
      </c>
      <c r="B26" s="27">
        <v>0</v>
      </c>
      <c r="C26" s="3"/>
    </row>
    <row r="27" spans="1:3" ht="15">
      <c r="A27" s="2" t="s">
        <v>30</v>
      </c>
      <c r="B27" s="27">
        <v>0</v>
      </c>
      <c r="C27" s="3"/>
    </row>
    <row r="28" spans="1:3" ht="15">
      <c r="A28" s="2" t="s">
        <v>31</v>
      </c>
      <c r="B28" s="27">
        <v>0</v>
      </c>
      <c r="C28" s="3"/>
    </row>
    <row r="29" spans="1:3" ht="15">
      <c r="A29" s="2" t="s">
        <v>32</v>
      </c>
      <c r="B29" s="27">
        <v>0</v>
      </c>
      <c r="C29" s="3"/>
    </row>
    <row r="30" spans="1:3" ht="24.75">
      <c r="A30" s="7" t="s">
        <v>33</v>
      </c>
      <c r="B30" s="27">
        <v>21</v>
      </c>
      <c r="C30" s="3"/>
    </row>
    <row r="31" spans="1:3" ht="15">
      <c r="A31" s="2" t="s">
        <v>34</v>
      </c>
      <c r="B31" s="27">
        <v>0</v>
      </c>
      <c r="C31" s="3"/>
    </row>
    <row r="32" spans="1:2" ht="15">
      <c r="A32" s="1" t="s">
        <v>35</v>
      </c>
      <c r="B32" s="29">
        <v>6</v>
      </c>
    </row>
    <row r="33" spans="1:2" ht="15">
      <c r="A33" s="1" t="s">
        <v>36</v>
      </c>
      <c r="B33" s="29">
        <v>3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2016-10-27T07:37:28Z</dcterms:created>
  <dcterms:modified xsi:type="dcterms:W3CDTF">2016-12-14T13:41:40Z</dcterms:modified>
  <cp:category/>
  <cp:version/>
  <cp:contentType/>
  <cp:contentStatus/>
</cp:coreProperties>
</file>