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00" windowHeight="104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'Položky'!$A$1:$G$38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<sst xmlns="http://schemas.openxmlformats.org/spreadsheetml/2006/main" count="191" uniqueCount="140">
  <si>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</si>
  <si>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</si>
  <si>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</si>
  <si>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</si>
  <si>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</si>
  <si>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</si>
  <si>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</si>
  <si>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</si>
  <si>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</si>
  <si>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</si>
  <si>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</si>
  <si>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</si>
  <si>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</si>
  <si>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</si>
  <si>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</si>
  <si>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</si>
  <si>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</si>
  <si>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</si>
  <si>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</si>
  <si>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</si>
  <si>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</si>
  <si>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</si>
  <si>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</si>
  <si>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</si>
  <si>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</si>
  <si>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</si>
  <si>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</si>
  <si>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</si>
  <si>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</si>
  <si>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</si>
  <si>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</si>
  <si>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</si>
  <si>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</si>
  <si>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</si>
  <si>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</si>
  <si>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</si>
  <si>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</si>
  <si>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</si>
  <si>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</si>
  <si>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</si>
  <si>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</si>
  <si>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</si>
  <si>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</si>
  <si>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</si>
  <si>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</si>
  <si>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</si>
  <si>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</si>
  <si>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</si>
  <si>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</si>
  <si>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</si>
  <si>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</si>
  <si>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</si>
  <si>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</si>
  <si>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</si>
  <si>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</si>
  <si>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</si>
  <si>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</si>
  <si>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</si>
  <si>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</si>
  <si>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</si>
  <si>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</si>
  <si>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</si>
  <si>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</si>
  <si>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</si>
  <si>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</si>
  <si>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</si>
  <si>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</si>
  <si>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</si>
  <si>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</si>
  <si>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</si>
  <si>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</si>
  <si>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</si>
  <si>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</si>
  <si>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</si>
  <si>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</si>
  <si>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</si>
  <si>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Mul04/16</t>
  </si>
  <si>
    <t>Zástavba FN Brno Bohunice</t>
  </si>
  <si>
    <t>04/16</t>
  </si>
  <si>
    <t>Rekonstrukce základních rozvodů vody</t>
  </si>
  <si>
    <t>827.11</t>
  </si>
  <si>
    <t>m</t>
  </si>
  <si>
    <t>Rekonstrukce základních rozvodů vody v obj. A - F</t>
  </si>
  <si>
    <t>3</t>
  </si>
  <si>
    <t>Svislé a kompletní konstrukce</t>
  </si>
  <si>
    <t>310237241R00</t>
  </si>
  <si>
    <t>Zazdívka otvorů o ploše přes 0,09m2 do pl.0,25 m2 ve zdivu do tl.300mm</t>
  </si>
  <si>
    <t>kus</t>
  </si>
  <si>
    <t>108,00+18,00</t>
  </si>
  <si>
    <t>310237251R00</t>
  </si>
  <si>
    <t>Zazdívka otvorů o ploše přes 0,09m2 do pl.0,25 m2 ve zdivu do tl.450mm</t>
  </si>
  <si>
    <t>61</t>
  </si>
  <si>
    <t>Upravy povrchů vnitřní</t>
  </si>
  <si>
    <t>612401391R00</t>
  </si>
  <si>
    <t>Omítka malých ploch vnitřních stěn přes 0,25 do 1 m2</t>
  </si>
  <si>
    <t>108,00</t>
  </si>
  <si>
    <t>19,00*2</t>
  </si>
  <si>
    <t>18,00*2</t>
  </si>
  <si>
    <t>94</t>
  </si>
  <si>
    <t>Lešení a stavební výtahy</t>
  </si>
  <si>
    <t>941955001R00</t>
  </si>
  <si>
    <t xml:space="preserve">Lešení lehké pomocné, výška podlahy do 1,2 m </t>
  </si>
  <si>
    <t>m2</t>
  </si>
  <si>
    <t>97</t>
  </si>
  <si>
    <t>Prorážení otvorů</t>
  </si>
  <si>
    <t>971033431R00</t>
  </si>
  <si>
    <t>Vybourání otv. zeď cihel. do pl.0,25 m2, do tl.15cm, MVC</t>
  </si>
  <si>
    <t>971033451R00</t>
  </si>
  <si>
    <t>Vybourání otv. zeď cihel. do pl.0,25 m2, do tl.45cm MVC</t>
  </si>
  <si>
    <t>99</t>
  </si>
  <si>
    <t>Staveništní přesun hmot</t>
  </si>
  <si>
    <t>999281111R00</t>
  </si>
  <si>
    <t xml:space="preserve">Přesun hmot pro opravy a údržbu do výšky 25 m </t>
  </si>
  <si>
    <t>t</t>
  </si>
  <si>
    <t>720</t>
  </si>
  <si>
    <t>Zdravotechnická instalace</t>
  </si>
  <si>
    <t>720  PC  01</t>
  </si>
  <si>
    <t>kč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</si>
  <si>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</si>
  <si>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</si>
  <si>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</si>
  <si>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</si>
  <si>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</si>
  <si>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</si>
  <si>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</si>
  <si>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</si>
  <si>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979093111R00</t>
  </si>
  <si>
    <t xml:space="preserve">Uložení suti na skládku bez zhutnění </t>
  </si>
  <si>
    <t>979999997R00</t>
  </si>
  <si>
    <t xml:space="preserve">Poplatek za skládku čistá suť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</si>
  <si>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</si>
  <si>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</si>
  <si>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</si>
  <si>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</si>
  <si>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</si>
  <si>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</si>
  <si>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</si>
  <si>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</si>
  <si>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ATELIER 2005 s.r.o.</t>
  </si>
  <si>
    <t>Zdravotechnika -  viz. příloha č.2a - soupis prací a dodávek ZTI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</si>
</sst>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7" fillId="19" borderId="61" xfId="47" applyNumberFormat="1" applyFont="1" applyFill="1" applyBorder="1" applyAlignment="1">
      <alignment horizontal="right" wrapText="1"/>
      <protection/>
    </xf>
    <xf numFmtId="0" fontId="37" fillId="19" borderId="42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7" fillId="19" borderId="70" xfId="47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Mul04/16</v>
      </c>
      <c r="D2" s="5" t="str">
        <f>Rekapitulace!G2</f>
        <v>Rekonstrukce základních rozvodů vody v obj. A - F</v>
      </c>
      <c r="E2" s="6"/>
      <c r="F2" s="7" t="s">
        <v>2</v>
      </c>
      <c r="G2" s="8" t="s">
        <v>80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7</v>
      </c>
      <c r="G5" s="14" t="s">
        <v>81</v>
      </c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04" t="s">
        <v>138</v>
      </c>
      <c r="D8" s="204"/>
      <c r="E8" s="205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4" t="str">
        <f>Projektant</f>
        <v>ATELIER 2005 s.r.o.</v>
      </c>
      <c r="D9" s="204"/>
      <c r="E9" s="205"/>
      <c r="F9" s="13"/>
      <c r="G9" s="34"/>
      <c r="H9" s="35"/>
    </row>
    <row r="10" spans="1:8" ht="12.75">
      <c r="A10" s="29" t="s">
        <v>15</v>
      </c>
      <c r="B10" s="13"/>
      <c r="C10" s="204"/>
      <c r="D10" s="204"/>
      <c r="E10" s="204"/>
      <c r="F10" s="36"/>
      <c r="G10" s="37"/>
      <c r="H10" s="38"/>
    </row>
    <row r="11" spans="1:57" ht="13.5" customHeight="1">
      <c r="A11" s="29" t="s">
        <v>16</v>
      </c>
      <c r="B11" s="13"/>
      <c r="C11" s="204"/>
      <c r="D11" s="204"/>
      <c r="E11" s="204"/>
      <c r="F11" s="39" t="s">
        <v>17</v>
      </c>
      <c r="G11" s="40" t="s">
        <v>76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6"/>
      <c r="D12" s="206"/>
      <c r="E12" s="206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 t="str">
        <f>Rekapitulace!A19</f>
        <v>Ztížené výrobní podmínky</v>
      </c>
      <c r="E15" s="58"/>
      <c r="F15" s="59"/>
      <c r="G15" s="56">
        <f>Rekapitulace!I19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 t="str">
        <f>Rekapitulace!A20</f>
        <v>Oborová přirážka</v>
      </c>
      <c r="E16" s="60"/>
      <c r="F16" s="61"/>
      <c r="G16" s="56">
        <f>Rekapitulace!I20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 t="str">
        <f>Rekapitulace!A21</f>
        <v>Přesun stavebních kapacit</v>
      </c>
      <c r="E17" s="60"/>
      <c r="F17" s="61"/>
      <c r="G17" s="56">
        <f>Rekapitulace!I21</f>
        <v>0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Rekapitulace!A22</f>
        <v>Mimostaveništní doprava</v>
      </c>
      <c r="E18" s="60"/>
      <c r="F18" s="61"/>
      <c r="G18" s="56">
        <f>Rekapitulace!I22</f>
        <v>0</v>
      </c>
    </row>
    <row r="19" spans="1:7" ht="15.75" customHeight="1">
      <c r="A19" s="64" t="s">
        <v>30</v>
      </c>
      <c r="B19" s="55"/>
      <c r="C19" s="56">
        <f>SUM(C15:C18)</f>
        <v>0</v>
      </c>
      <c r="D19" s="9" t="str">
        <f>Rekapitulace!A23</f>
        <v>Zařízení staveniště</v>
      </c>
      <c r="E19" s="60"/>
      <c r="F19" s="61"/>
      <c r="G19" s="56">
        <f>Rekapitulace!I23</f>
        <v>0</v>
      </c>
    </row>
    <row r="20" spans="1:7" ht="15.75" customHeight="1">
      <c r="A20" s="64"/>
      <c r="B20" s="55"/>
      <c r="C20" s="56"/>
      <c r="D20" s="9" t="str">
        <f>Rekapitulace!A24</f>
        <v>Provoz investora</v>
      </c>
      <c r="E20" s="60"/>
      <c r="F20" s="61"/>
      <c r="G20" s="56">
        <f>Rekapitulace!I24</f>
        <v>0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Rekapitulace!A25</f>
        <v>Kompletační činnost (IČD)</v>
      </c>
      <c r="E21" s="60"/>
      <c r="F21" s="61"/>
      <c r="G21" s="56">
        <f>Rekapitulace!I25</f>
        <v>0</v>
      </c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08" t="s">
        <v>34</v>
      </c>
      <c r="B23" s="209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10">
        <f>C23-F32</f>
        <v>0</v>
      </c>
      <c r="G30" s="211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10">
        <f>ROUND(PRODUCT(F30,C31/100),0)</f>
        <v>0</v>
      </c>
      <c r="G31" s="211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10">
        <v>0</v>
      </c>
      <c r="G32" s="211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10">
        <f>ROUND(PRODUCT(F32,C33/100),0)</f>
        <v>0</v>
      </c>
      <c r="G33" s="211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12">
        <f>ROUND(SUM(F30:F33),0)</f>
        <v>0</v>
      </c>
      <c r="G34" s="213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14"/>
      <c r="C37" s="214"/>
      <c r="D37" s="214"/>
      <c r="E37" s="214"/>
      <c r="F37" s="214"/>
      <c r="G37" s="214"/>
      <c r="H37" t="s">
        <v>6</v>
      </c>
    </row>
    <row r="38" spans="1:8" ht="12.75" customHeight="1">
      <c r="A38" s="96"/>
      <c r="B38" s="214"/>
      <c r="C38" s="214"/>
      <c r="D38" s="214"/>
      <c r="E38" s="214"/>
      <c r="F38" s="214"/>
      <c r="G38" s="214"/>
      <c r="H38" t="s">
        <v>6</v>
      </c>
    </row>
    <row r="39" spans="1:8" ht="12.75">
      <c r="A39" s="96"/>
      <c r="B39" s="214"/>
      <c r="C39" s="214"/>
      <c r="D39" s="214"/>
      <c r="E39" s="214"/>
      <c r="F39" s="214"/>
      <c r="G39" s="214"/>
      <c r="H39" t="s">
        <v>6</v>
      </c>
    </row>
    <row r="40" spans="1:8" ht="12.75">
      <c r="A40" s="96"/>
      <c r="B40" s="214"/>
      <c r="C40" s="214"/>
      <c r="D40" s="214"/>
      <c r="E40" s="214"/>
      <c r="F40" s="214"/>
      <c r="G40" s="214"/>
      <c r="H40" t="s">
        <v>6</v>
      </c>
    </row>
    <row r="41" spans="1:8" ht="12.75">
      <c r="A41" s="96"/>
      <c r="B41" s="214"/>
      <c r="C41" s="214"/>
      <c r="D41" s="214"/>
      <c r="E41" s="214"/>
      <c r="F41" s="214"/>
      <c r="G41" s="214"/>
      <c r="H41" t="s">
        <v>6</v>
      </c>
    </row>
    <row r="42" spans="1:8" ht="12.75">
      <c r="A42" s="96"/>
      <c r="B42" s="214"/>
      <c r="C42" s="214"/>
      <c r="D42" s="214"/>
      <c r="E42" s="214"/>
      <c r="F42" s="214"/>
      <c r="G42" s="214"/>
      <c r="H42" t="s">
        <v>6</v>
      </c>
    </row>
    <row r="43" spans="1:8" ht="12.75">
      <c r="A43" s="96"/>
      <c r="B43" s="214"/>
      <c r="C43" s="214"/>
      <c r="D43" s="214"/>
      <c r="E43" s="214"/>
      <c r="F43" s="214"/>
      <c r="G43" s="214"/>
      <c r="H43" t="s">
        <v>6</v>
      </c>
    </row>
    <row r="44" spans="1:8" ht="12.75">
      <c r="A44" s="96"/>
      <c r="B44" s="214"/>
      <c r="C44" s="214"/>
      <c r="D44" s="214"/>
      <c r="E44" s="214"/>
      <c r="F44" s="214"/>
      <c r="G44" s="214"/>
      <c r="H44" t="s">
        <v>6</v>
      </c>
    </row>
    <row r="45" spans="1:8" ht="0.75" customHeight="1">
      <c r="A45" s="96"/>
      <c r="B45" s="214"/>
      <c r="C45" s="214"/>
      <c r="D45" s="214"/>
      <c r="E45" s="214"/>
      <c r="F45" s="214"/>
      <c r="G45" s="214"/>
      <c r="H45" t="s">
        <v>6</v>
      </c>
    </row>
    <row r="46" spans="2:7" ht="12.75">
      <c r="B46" s="207"/>
      <c r="C46" s="207"/>
      <c r="D46" s="207"/>
      <c r="E46" s="207"/>
      <c r="F46" s="207"/>
      <c r="G46" s="207"/>
    </row>
    <row r="47" spans="2:7" ht="12.75">
      <c r="B47" s="207"/>
      <c r="C47" s="207"/>
      <c r="D47" s="207"/>
      <c r="E47" s="207"/>
      <c r="F47" s="207"/>
      <c r="G47" s="207"/>
    </row>
    <row r="48" spans="2:7" ht="12.75">
      <c r="B48" s="207"/>
      <c r="C48" s="207"/>
      <c r="D48" s="207"/>
      <c r="E48" s="207"/>
      <c r="F48" s="207"/>
      <c r="G48" s="207"/>
    </row>
    <row r="49" spans="2:7" ht="12.75">
      <c r="B49" s="207"/>
      <c r="C49" s="207"/>
      <c r="D49" s="207"/>
      <c r="E49" s="207"/>
      <c r="F49" s="207"/>
      <c r="G49" s="207"/>
    </row>
    <row r="50" spans="2:7" ht="12.75">
      <c r="B50" s="207"/>
      <c r="C50" s="207"/>
      <c r="D50" s="207"/>
      <c r="E50" s="207"/>
      <c r="F50" s="207"/>
      <c r="G50" s="207"/>
    </row>
    <row r="51" spans="2:7" ht="12.75">
      <c r="B51" s="207"/>
      <c r="C51" s="207"/>
      <c r="D51" s="207"/>
      <c r="E51" s="207"/>
      <c r="F51" s="207"/>
      <c r="G51" s="207"/>
    </row>
    <row r="52" spans="2:7" ht="12.75">
      <c r="B52" s="207"/>
      <c r="C52" s="207"/>
      <c r="D52" s="207"/>
      <c r="E52" s="207"/>
      <c r="F52" s="207"/>
      <c r="G52" s="207"/>
    </row>
    <row r="53" spans="2:7" ht="12.75">
      <c r="B53" s="207"/>
      <c r="C53" s="207"/>
      <c r="D53" s="207"/>
      <c r="E53" s="207"/>
      <c r="F53" s="207"/>
      <c r="G53" s="207"/>
    </row>
    <row r="54" spans="2:7" ht="12.75">
      <c r="B54" s="207"/>
      <c r="C54" s="207"/>
      <c r="D54" s="207"/>
      <c r="E54" s="207"/>
      <c r="F54" s="207"/>
      <c r="G54" s="207"/>
    </row>
    <row r="55" spans="2:7" ht="12.75">
      <c r="B55" s="207"/>
      <c r="C55" s="207"/>
      <c r="D55" s="207"/>
      <c r="E55" s="207"/>
      <c r="F55" s="207"/>
      <c r="G55" s="207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7" t="s">
        <v>49</v>
      </c>
      <c r="B1" s="218"/>
      <c r="C1" s="97" t="str">
        <f>CONCATENATE(cislostavby," ",nazevstavby)</f>
        <v>Mul04/16 Zástavba FN Brno Bohunice</v>
      </c>
      <c r="D1" s="98"/>
      <c r="E1" s="99"/>
      <c r="F1" s="98"/>
      <c r="G1" s="100" t="s">
        <v>50</v>
      </c>
      <c r="H1" s="101" t="s">
        <v>76</v>
      </c>
      <c r="I1" s="102"/>
    </row>
    <row r="2" spans="1:9" ht="13.5" thickBot="1">
      <c r="A2" s="219" t="s">
        <v>51</v>
      </c>
      <c r="B2" s="220"/>
      <c r="C2" s="103" t="str">
        <f>CONCATENATE(cisloobjektu," ",nazevobjektu)</f>
        <v>04/16 Rekonstrukce základních rozvodů vody</v>
      </c>
      <c r="D2" s="104"/>
      <c r="E2" s="105"/>
      <c r="F2" s="104"/>
      <c r="G2" s="221" t="s">
        <v>82</v>
      </c>
      <c r="H2" s="222"/>
      <c r="I2" s="223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200" t="str">
        <f>Položky!B7</f>
        <v>3</v>
      </c>
      <c r="B7" s="115" t="str">
        <f>Položky!C7</f>
        <v>Svislé a kompletní konstrukce</v>
      </c>
      <c r="C7" s="66"/>
      <c r="D7" s="116"/>
      <c r="E7" s="201">
        <f>Položky!BA11</f>
        <v>0</v>
      </c>
      <c r="F7" s="202">
        <f>Položky!BB11</f>
        <v>0</v>
      </c>
      <c r="G7" s="202">
        <f>Položky!BC11</f>
        <v>0</v>
      </c>
      <c r="H7" s="202">
        <f>Položky!BD11</f>
        <v>0</v>
      </c>
      <c r="I7" s="203">
        <f>Položky!BE11</f>
        <v>0</v>
      </c>
    </row>
    <row r="8" spans="1:9" s="35" customFormat="1" ht="12.75">
      <c r="A8" s="200" t="str">
        <f>Položky!B12</f>
        <v>61</v>
      </c>
      <c r="B8" s="115" t="str">
        <f>Položky!C12</f>
        <v>Upravy povrchů vnitřní</v>
      </c>
      <c r="C8" s="66"/>
      <c r="D8" s="116"/>
      <c r="E8" s="201">
        <f>Položky!BA17</f>
        <v>0</v>
      </c>
      <c r="F8" s="202">
        <f>Položky!BB17</f>
        <v>0</v>
      </c>
      <c r="G8" s="202">
        <f>Položky!BC17</f>
        <v>0</v>
      </c>
      <c r="H8" s="202">
        <f>Položky!BD17</f>
        <v>0</v>
      </c>
      <c r="I8" s="203">
        <f>Položky!BE17</f>
        <v>0</v>
      </c>
    </row>
    <row r="9" spans="1:9" s="35" customFormat="1" ht="12.75">
      <c r="A9" s="200" t="str">
        <f>Položky!B18</f>
        <v>94</v>
      </c>
      <c r="B9" s="115" t="str">
        <f>Položky!C18</f>
        <v>Lešení a stavební výtahy</v>
      </c>
      <c r="C9" s="66"/>
      <c r="D9" s="116"/>
      <c r="E9" s="201">
        <f>Položky!BA20</f>
        <v>0</v>
      </c>
      <c r="F9" s="202">
        <f>Položky!BB20</f>
        <v>0</v>
      </c>
      <c r="G9" s="202">
        <f>Položky!BC20</f>
        <v>0</v>
      </c>
      <c r="H9" s="202">
        <f>Položky!BD20</f>
        <v>0</v>
      </c>
      <c r="I9" s="203">
        <f>Položky!BE20</f>
        <v>0</v>
      </c>
    </row>
    <row r="10" spans="1:9" s="35" customFormat="1" ht="12.75">
      <c r="A10" s="200" t="str">
        <f>Položky!B21</f>
        <v>97</v>
      </c>
      <c r="B10" s="115" t="str">
        <f>Položky!C21</f>
        <v>Prorážení otvorů</v>
      </c>
      <c r="C10" s="66"/>
      <c r="D10" s="116"/>
      <c r="E10" s="201">
        <f>Položky!BA25</f>
        <v>0</v>
      </c>
      <c r="F10" s="202">
        <f>Položky!BB25</f>
        <v>0</v>
      </c>
      <c r="G10" s="202">
        <f>Položky!BC25</f>
        <v>0</v>
      </c>
      <c r="H10" s="202">
        <f>Položky!BD25</f>
        <v>0</v>
      </c>
      <c r="I10" s="203">
        <f>Položky!BE25</f>
        <v>0</v>
      </c>
    </row>
    <row r="11" spans="1:9" s="35" customFormat="1" ht="12.75">
      <c r="A11" s="200" t="str">
        <f>Položky!B26</f>
        <v>99</v>
      </c>
      <c r="B11" s="115" t="str">
        <f>Položky!C26</f>
        <v>Staveništní přesun hmot</v>
      </c>
      <c r="C11" s="66"/>
      <c r="D11" s="116"/>
      <c r="E11" s="201">
        <f>Položky!BA28</f>
        <v>0</v>
      </c>
      <c r="F11" s="202">
        <f>Položky!BB28</f>
        <v>0</v>
      </c>
      <c r="G11" s="202">
        <f>Položky!BC28</f>
        <v>0</v>
      </c>
      <c r="H11" s="202">
        <f>Položky!BD28</f>
        <v>0</v>
      </c>
      <c r="I11" s="203">
        <f>Položky!BE28</f>
        <v>0</v>
      </c>
    </row>
    <row r="12" spans="1:9" s="35" customFormat="1" ht="12.75">
      <c r="A12" s="200" t="str">
        <f>Položky!B29</f>
        <v>720</v>
      </c>
      <c r="B12" s="115" t="str">
        <f>Položky!C29</f>
        <v>Zdravotechnická instalace</v>
      </c>
      <c r="C12" s="66"/>
      <c r="D12" s="116"/>
      <c r="E12" s="201">
        <f>Položky!BA31</f>
        <v>0</v>
      </c>
      <c r="F12" s="202">
        <f>Položky!BB31</f>
        <v>0</v>
      </c>
      <c r="G12" s="202">
        <f>Položky!BC31</f>
        <v>0</v>
      </c>
      <c r="H12" s="202">
        <f>Položky!BD31</f>
        <v>0</v>
      </c>
      <c r="I12" s="203">
        <f>Položky!BE31</f>
        <v>0</v>
      </c>
    </row>
    <row r="13" spans="1:9" s="35" customFormat="1" ht="13.5" thickBot="1">
      <c r="A13" s="200" t="str">
        <f>Položky!B32</f>
        <v>D96</v>
      </c>
      <c r="B13" s="115" t="str">
        <f>Položky!C32</f>
        <v>Přesuny suti a vybouraných hmot</v>
      </c>
      <c r="C13" s="66"/>
      <c r="D13" s="116"/>
      <c r="E13" s="201">
        <f>Položky!BA38</f>
        <v>0</v>
      </c>
      <c r="F13" s="202">
        <f>Položky!BB38</f>
        <v>0</v>
      </c>
      <c r="G13" s="202">
        <f>Položky!BC38</f>
        <v>0</v>
      </c>
      <c r="H13" s="202">
        <f>Položky!BD38</f>
        <v>0</v>
      </c>
      <c r="I13" s="203">
        <f>Položky!BE38</f>
        <v>0</v>
      </c>
    </row>
    <row r="14" spans="1:9" s="123" customFormat="1" ht="13.5" thickBot="1">
      <c r="A14" s="117"/>
      <c r="B14" s="118" t="s">
        <v>58</v>
      </c>
      <c r="C14" s="118"/>
      <c r="D14" s="119"/>
      <c r="E14" s="120">
        <f>SUM(E7:E13)</f>
        <v>0</v>
      </c>
      <c r="F14" s="121">
        <f>SUM(F7:F13)</f>
        <v>0</v>
      </c>
      <c r="G14" s="121">
        <f>SUM(G7:G13)</f>
        <v>0</v>
      </c>
      <c r="H14" s="121">
        <f>SUM(H7:H13)</f>
        <v>0</v>
      </c>
      <c r="I14" s="122">
        <f>SUM(I7:I13)</f>
        <v>0</v>
      </c>
    </row>
    <row r="15" spans="1:9" ht="12.75">
      <c r="A15" s="66"/>
      <c r="B15" s="66"/>
      <c r="C15" s="66"/>
      <c r="D15" s="66"/>
      <c r="E15" s="66"/>
      <c r="F15" s="66"/>
      <c r="G15" s="66"/>
      <c r="H15" s="66"/>
      <c r="I15" s="66"/>
    </row>
    <row r="16" spans="1:57" ht="19.5" customHeight="1">
      <c r="A16" s="107" t="s">
        <v>59</v>
      </c>
      <c r="B16" s="107"/>
      <c r="C16" s="107"/>
      <c r="D16" s="107"/>
      <c r="E16" s="107"/>
      <c r="F16" s="107"/>
      <c r="G16" s="124"/>
      <c r="H16" s="107"/>
      <c r="I16" s="107"/>
      <c r="BA16" s="41"/>
      <c r="BB16" s="41"/>
      <c r="BC16" s="41"/>
      <c r="BD16" s="41"/>
      <c r="BE16" s="41"/>
    </row>
    <row r="17" spans="1:9" ht="13.5" thickBot="1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2.75">
      <c r="A18" s="71" t="s">
        <v>60</v>
      </c>
      <c r="B18" s="72"/>
      <c r="C18" s="72"/>
      <c r="D18" s="125"/>
      <c r="E18" s="126" t="s">
        <v>61</v>
      </c>
      <c r="F18" s="127" t="s">
        <v>62</v>
      </c>
      <c r="G18" s="128" t="s">
        <v>63</v>
      </c>
      <c r="H18" s="129"/>
      <c r="I18" s="130" t="s">
        <v>61</v>
      </c>
    </row>
    <row r="19" spans="1:53" ht="12.75">
      <c r="A19" s="64" t="s">
        <v>130</v>
      </c>
      <c r="B19" s="55"/>
      <c r="C19" s="55"/>
      <c r="D19" s="131"/>
      <c r="E19" s="132">
        <v>0</v>
      </c>
      <c r="F19" s="133">
        <v>0</v>
      </c>
      <c r="G19" s="134">
        <f aca="true" t="shared" si="0" ref="G19:G26">CHOOSE(BA19+1,HSV+PSV,HSV+PSV+Mont,HSV+PSV+Dodavka+Mont,HSV,PSV,Mont,Dodavka,Mont+Dodavka,0)</f>
        <v>0</v>
      </c>
      <c r="H19" s="135"/>
      <c r="I19" s="136">
        <f aca="true" t="shared" si="1" ref="I19:I26">E19+F19*G19/100</f>
        <v>0</v>
      </c>
      <c r="BA19">
        <v>0</v>
      </c>
    </row>
    <row r="20" spans="1:53" ht="12.75">
      <c r="A20" s="64" t="s">
        <v>131</v>
      </c>
      <c r="B20" s="55"/>
      <c r="C20" s="55"/>
      <c r="D20" s="131"/>
      <c r="E20" s="132">
        <v>0</v>
      </c>
      <c r="F20" s="133">
        <v>0</v>
      </c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132</v>
      </c>
      <c r="B21" s="55"/>
      <c r="C21" s="55"/>
      <c r="D21" s="131"/>
      <c r="E21" s="132">
        <v>0</v>
      </c>
      <c r="F21" s="133">
        <v>0</v>
      </c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133</v>
      </c>
      <c r="B22" s="55"/>
      <c r="C22" s="55"/>
      <c r="D22" s="131"/>
      <c r="E22" s="132">
        <v>0</v>
      </c>
      <c r="F22" s="133">
        <v>0</v>
      </c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3" ht="12.75">
      <c r="A23" s="64" t="s">
        <v>134</v>
      </c>
      <c r="B23" s="55"/>
      <c r="C23" s="55"/>
      <c r="D23" s="131"/>
      <c r="E23" s="132">
        <v>0</v>
      </c>
      <c r="F23" s="133">
        <v>3.5</v>
      </c>
      <c r="G23" s="134">
        <f t="shared" si="0"/>
        <v>0</v>
      </c>
      <c r="H23" s="135"/>
      <c r="I23" s="136">
        <f t="shared" si="1"/>
        <v>0</v>
      </c>
      <c r="BA23">
        <v>1</v>
      </c>
    </row>
    <row r="24" spans="1:53" ht="12.75">
      <c r="A24" s="64" t="s">
        <v>135</v>
      </c>
      <c r="B24" s="55"/>
      <c r="C24" s="55"/>
      <c r="D24" s="131"/>
      <c r="E24" s="132">
        <v>0</v>
      </c>
      <c r="F24" s="133">
        <v>0</v>
      </c>
      <c r="G24" s="134">
        <f t="shared" si="0"/>
        <v>0</v>
      </c>
      <c r="H24" s="135"/>
      <c r="I24" s="136">
        <f t="shared" si="1"/>
        <v>0</v>
      </c>
      <c r="BA24">
        <v>1</v>
      </c>
    </row>
    <row r="25" spans="1:53" ht="12.75">
      <c r="A25" s="64" t="s">
        <v>136</v>
      </c>
      <c r="B25" s="55"/>
      <c r="C25" s="55"/>
      <c r="D25" s="131"/>
      <c r="E25" s="132">
        <v>0</v>
      </c>
      <c r="F25" s="133">
        <v>0</v>
      </c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53" ht="12.75">
      <c r="A26" s="64" t="s">
        <v>137</v>
      </c>
      <c r="B26" s="55"/>
      <c r="C26" s="55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9" ht="13.5" thickBot="1">
      <c r="A27" s="137"/>
      <c r="B27" s="138" t="s">
        <v>64</v>
      </c>
      <c r="C27" s="139"/>
      <c r="D27" s="140"/>
      <c r="E27" s="141"/>
      <c r="F27" s="142"/>
      <c r="G27" s="142"/>
      <c r="H27" s="215">
        <f>SUM(I19:I26)</f>
        <v>0</v>
      </c>
      <c r="I27" s="216"/>
    </row>
    <row r="29" spans="2:9" ht="12.75">
      <c r="B29" s="123"/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</sheetData>
  <sheetProtection/>
  <mergeCells count="4">
    <mergeCell ref="H27:I2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1"/>
  <sheetViews>
    <sheetView showGridLines="0" showZeros="0" tabSelected="1" zoomScalePageLayoutView="0" workbookViewId="0" topLeftCell="A1">
      <selection activeCell="L28" sqref="L28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65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7" t="s">
        <v>49</v>
      </c>
      <c r="B3" s="218"/>
      <c r="C3" s="97" t="str">
        <f>CONCATENATE(cislostavby," ",nazevstavby)</f>
        <v>Mul04/16 Zástavba FN Brno Bohunice</v>
      </c>
      <c r="D3" s="151"/>
      <c r="E3" s="152" t="s">
        <v>66</v>
      </c>
      <c r="F3" s="153" t="str">
        <f>Rekapitulace!H1</f>
        <v>Mul04/16</v>
      </c>
      <c r="G3" s="154"/>
    </row>
    <row r="4" spans="1:7" ht="13.5" thickBot="1">
      <c r="A4" s="227" t="s">
        <v>51</v>
      </c>
      <c r="B4" s="220"/>
      <c r="C4" s="103" t="str">
        <f>CONCATENATE(cisloobjektu," ",nazevobjektu)</f>
        <v>04/16 Rekonstrukce základních rozvodů vody</v>
      </c>
      <c r="D4" s="155"/>
      <c r="E4" s="228" t="str">
        <f>Rekapitulace!G2</f>
        <v>Rekonstrukce základních rozvodů vody v obj. A - F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83</v>
      </c>
      <c r="C7" s="165" t="s">
        <v>84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85</v>
      </c>
      <c r="C8" s="173" t="s">
        <v>86</v>
      </c>
      <c r="D8" s="174" t="s">
        <v>87</v>
      </c>
      <c r="E8" s="175">
        <v>126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0.1344</v>
      </c>
    </row>
    <row r="9" spans="1:15" ht="12.75">
      <c r="A9" s="178"/>
      <c r="B9" s="180"/>
      <c r="C9" s="224" t="s">
        <v>88</v>
      </c>
      <c r="D9" s="225"/>
      <c r="E9" s="181">
        <v>126</v>
      </c>
      <c r="F9" s="182"/>
      <c r="G9" s="183"/>
      <c r="M9" s="179" t="s">
        <v>88</v>
      </c>
      <c r="O9" s="170"/>
    </row>
    <row r="10" spans="1:104" ht="22.5">
      <c r="A10" s="171">
        <v>2</v>
      </c>
      <c r="B10" s="172" t="s">
        <v>89</v>
      </c>
      <c r="C10" s="173" t="s">
        <v>90</v>
      </c>
      <c r="D10" s="174" t="s">
        <v>87</v>
      </c>
      <c r="E10" s="175">
        <v>19</v>
      </c>
      <c r="F10" s="175"/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0.20318</v>
      </c>
    </row>
    <row r="11" spans="1:57" ht="12.75">
      <c r="A11" s="184"/>
      <c r="B11" s="185" t="s">
        <v>75</v>
      </c>
      <c r="C11" s="186" t="str">
        <f>CONCATENATE(B7," ",C7)</f>
        <v>3 Svislé a kompletní konstrukce</v>
      </c>
      <c r="D11" s="187"/>
      <c r="E11" s="188"/>
      <c r="F11" s="189"/>
      <c r="G11" s="190">
        <f>SUM(G7:G10)</f>
        <v>0</v>
      </c>
      <c r="O11" s="170">
        <v>4</v>
      </c>
      <c r="BA11" s="191">
        <f>SUM(BA7:BA10)</f>
        <v>0</v>
      </c>
      <c r="BB11" s="191">
        <f>SUM(BB7:BB10)</f>
        <v>0</v>
      </c>
      <c r="BC11" s="191">
        <f>SUM(BC7:BC10)</f>
        <v>0</v>
      </c>
      <c r="BD11" s="191">
        <f>SUM(BD7:BD10)</f>
        <v>0</v>
      </c>
      <c r="BE11" s="191">
        <f>SUM(BE7:BE10)</f>
        <v>0</v>
      </c>
    </row>
    <row r="12" spans="1:15" ht="12.75">
      <c r="A12" s="163" t="s">
        <v>74</v>
      </c>
      <c r="B12" s="164" t="s">
        <v>91</v>
      </c>
      <c r="C12" s="165" t="s">
        <v>92</v>
      </c>
      <c r="D12" s="166"/>
      <c r="E12" s="167"/>
      <c r="F12" s="167"/>
      <c r="G12" s="168"/>
      <c r="H12" s="169"/>
      <c r="I12" s="169"/>
      <c r="O12" s="170">
        <v>1</v>
      </c>
    </row>
    <row r="13" spans="1:104" ht="12.75">
      <c r="A13" s="171">
        <v>3</v>
      </c>
      <c r="B13" s="172" t="s">
        <v>93</v>
      </c>
      <c r="C13" s="173" t="s">
        <v>94</v>
      </c>
      <c r="D13" s="174" t="s">
        <v>87</v>
      </c>
      <c r="E13" s="175">
        <v>182</v>
      </c>
      <c r="F13" s="175"/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0.04305</v>
      </c>
    </row>
    <row r="14" spans="1:15" ht="12.75">
      <c r="A14" s="178"/>
      <c r="B14" s="180"/>
      <c r="C14" s="224" t="s">
        <v>95</v>
      </c>
      <c r="D14" s="225"/>
      <c r="E14" s="181">
        <v>108</v>
      </c>
      <c r="F14" s="182"/>
      <c r="G14" s="183"/>
      <c r="M14" s="179" t="s">
        <v>95</v>
      </c>
      <c r="O14" s="170"/>
    </row>
    <row r="15" spans="1:15" ht="12.75">
      <c r="A15" s="178"/>
      <c r="B15" s="180"/>
      <c r="C15" s="224" t="s">
        <v>96</v>
      </c>
      <c r="D15" s="225"/>
      <c r="E15" s="181">
        <v>38</v>
      </c>
      <c r="F15" s="182"/>
      <c r="G15" s="183"/>
      <c r="M15" s="179" t="s">
        <v>96</v>
      </c>
      <c r="O15" s="170"/>
    </row>
    <row r="16" spans="1:15" ht="12.75">
      <c r="A16" s="178"/>
      <c r="B16" s="180"/>
      <c r="C16" s="224" t="s">
        <v>97</v>
      </c>
      <c r="D16" s="225"/>
      <c r="E16" s="181">
        <v>36</v>
      </c>
      <c r="F16" s="182"/>
      <c r="G16" s="183"/>
      <c r="M16" s="179" t="s">
        <v>97</v>
      </c>
      <c r="O16" s="170"/>
    </row>
    <row r="17" spans="1:57" ht="12.75">
      <c r="A17" s="184"/>
      <c r="B17" s="185" t="s">
        <v>75</v>
      </c>
      <c r="C17" s="186" t="str">
        <f>CONCATENATE(B12," ",C12)</f>
        <v>61 Upravy povrchů vnitřní</v>
      </c>
      <c r="D17" s="187"/>
      <c r="E17" s="188"/>
      <c r="F17" s="189"/>
      <c r="G17" s="190">
        <f>SUM(G12:G16)</f>
        <v>0</v>
      </c>
      <c r="O17" s="170">
        <v>4</v>
      </c>
      <c r="BA17" s="191">
        <f>SUM(BA12:BA16)</f>
        <v>0</v>
      </c>
      <c r="BB17" s="191">
        <f>SUM(BB12:BB16)</f>
        <v>0</v>
      </c>
      <c r="BC17" s="191">
        <f>SUM(BC12:BC16)</f>
        <v>0</v>
      </c>
      <c r="BD17" s="191">
        <f>SUM(BD12:BD16)</f>
        <v>0</v>
      </c>
      <c r="BE17" s="191">
        <f>SUM(BE12:BE16)</f>
        <v>0</v>
      </c>
    </row>
    <row r="18" spans="1:15" ht="12.75">
      <c r="A18" s="163" t="s">
        <v>74</v>
      </c>
      <c r="B18" s="164" t="s">
        <v>98</v>
      </c>
      <c r="C18" s="165" t="s">
        <v>99</v>
      </c>
      <c r="D18" s="166"/>
      <c r="E18" s="167"/>
      <c r="F18" s="167"/>
      <c r="G18" s="168"/>
      <c r="H18" s="169"/>
      <c r="I18" s="169"/>
      <c r="O18" s="170">
        <v>1</v>
      </c>
    </row>
    <row r="19" spans="1:104" ht="12.75">
      <c r="A19" s="171">
        <v>4</v>
      </c>
      <c r="B19" s="172" t="s">
        <v>100</v>
      </c>
      <c r="C19" s="173" t="s">
        <v>101</v>
      </c>
      <c r="D19" s="174" t="s">
        <v>102</v>
      </c>
      <c r="E19" s="175">
        <v>85</v>
      </c>
      <c r="F19" s="175"/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0.00121</v>
      </c>
    </row>
    <row r="20" spans="1:57" ht="12.75">
      <c r="A20" s="184"/>
      <c r="B20" s="185" t="s">
        <v>75</v>
      </c>
      <c r="C20" s="186" t="str">
        <f>CONCATENATE(B18," ",C18)</f>
        <v>94 Lešení a stavební výtahy</v>
      </c>
      <c r="D20" s="187"/>
      <c r="E20" s="188"/>
      <c r="F20" s="189"/>
      <c r="G20" s="190">
        <f>SUM(G18:G19)</f>
        <v>0</v>
      </c>
      <c r="O20" s="170">
        <v>4</v>
      </c>
      <c r="BA20" s="191">
        <f>SUM(BA18:BA19)</f>
        <v>0</v>
      </c>
      <c r="BB20" s="191">
        <f>SUM(BB18:BB19)</f>
        <v>0</v>
      </c>
      <c r="BC20" s="191">
        <f>SUM(BC18:BC19)</f>
        <v>0</v>
      </c>
      <c r="BD20" s="191">
        <f>SUM(BD18:BD19)</f>
        <v>0</v>
      </c>
      <c r="BE20" s="191">
        <f>SUM(BE18:BE19)</f>
        <v>0</v>
      </c>
    </row>
    <row r="21" spans="1:15" ht="12.75">
      <c r="A21" s="163" t="s">
        <v>74</v>
      </c>
      <c r="B21" s="164" t="s">
        <v>103</v>
      </c>
      <c r="C21" s="165" t="s">
        <v>104</v>
      </c>
      <c r="D21" s="166"/>
      <c r="E21" s="167"/>
      <c r="F21" s="167"/>
      <c r="G21" s="168"/>
      <c r="H21" s="169"/>
      <c r="I21" s="169"/>
      <c r="O21" s="170">
        <v>1</v>
      </c>
    </row>
    <row r="22" spans="1:104" ht="22.5">
      <c r="A22" s="171">
        <v>5</v>
      </c>
      <c r="B22" s="172" t="s">
        <v>105</v>
      </c>
      <c r="C22" s="173" t="s">
        <v>106</v>
      </c>
      <c r="D22" s="174" t="s">
        <v>87</v>
      </c>
      <c r="E22" s="175">
        <v>126</v>
      </c>
      <c r="F22" s="175"/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0.00034</v>
      </c>
    </row>
    <row r="23" spans="1:15" ht="12.75">
      <c r="A23" s="178"/>
      <c r="B23" s="180"/>
      <c r="C23" s="224" t="s">
        <v>88</v>
      </c>
      <c r="D23" s="225"/>
      <c r="E23" s="181">
        <v>126</v>
      </c>
      <c r="F23" s="182"/>
      <c r="G23" s="183"/>
      <c r="M23" s="179" t="s">
        <v>88</v>
      </c>
      <c r="O23" s="170"/>
    </row>
    <row r="24" spans="1:104" ht="12.75">
      <c r="A24" s="171">
        <v>6</v>
      </c>
      <c r="B24" s="172" t="s">
        <v>107</v>
      </c>
      <c r="C24" s="173" t="s">
        <v>108</v>
      </c>
      <c r="D24" s="174" t="s">
        <v>87</v>
      </c>
      <c r="E24" s="175">
        <v>19</v>
      </c>
      <c r="F24" s="175"/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0.00133</v>
      </c>
    </row>
    <row r="25" spans="1:57" ht="12.75">
      <c r="A25" s="184"/>
      <c r="B25" s="185" t="s">
        <v>75</v>
      </c>
      <c r="C25" s="186" t="str">
        <f>CONCATENATE(B21," ",C21)</f>
        <v>97 Prorážení otvorů</v>
      </c>
      <c r="D25" s="187"/>
      <c r="E25" s="188"/>
      <c r="F25" s="189"/>
      <c r="G25" s="190">
        <f>SUM(G21:G24)</f>
        <v>0</v>
      </c>
      <c r="O25" s="170">
        <v>4</v>
      </c>
      <c r="BA25" s="191">
        <f>SUM(BA21:BA24)</f>
        <v>0</v>
      </c>
      <c r="BB25" s="191">
        <f>SUM(BB21:BB24)</f>
        <v>0</v>
      </c>
      <c r="BC25" s="191">
        <f>SUM(BC21:BC24)</f>
        <v>0</v>
      </c>
      <c r="BD25" s="191">
        <f>SUM(BD21:BD24)</f>
        <v>0</v>
      </c>
      <c r="BE25" s="191">
        <f>SUM(BE21:BE24)</f>
        <v>0</v>
      </c>
    </row>
    <row r="26" spans="1:15" ht="12.75">
      <c r="A26" s="163" t="s">
        <v>74</v>
      </c>
      <c r="B26" s="164" t="s">
        <v>109</v>
      </c>
      <c r="C26" s="165" t="s">
        <v>110</v>
      </c>
      <c r="D26" s="166"/>
      <c r="E26" s="167"/>
      <c r="F26" s="167"/>
      <c r="G26" s="168"/>
      <c r="H26" s="169"/>
      <c r="I26" s="169"/>
      <c r="O26" s="170">
        <v>1</v>
      </c>
    </row>
    <row r="27" spans="1:104" ht="12.75">
      <c r="A27" s="171">
        <v>7</v>
      </c>
      <c r="B27" s="172" t="s">
        <v>111</v>
      </c>
      <c r="C27" s="173" t="s">
        <v>112</v>
      </c>
      <c r="D27" s="174" t="s">
        <v>113</v>
      </c>
      <c r="E27" s="175">
        <v>28.80088</v>
      </c>
      <c r="F27" s="175"/>
      <c r="G27" s="176">
        <f>E27*F27</f>
        <v>0</v>
      </c>
      <c r="O27" s="170">
        <v>2</v>
      </c>
      <c r="AA27" s="146">
        <v>7</v>
      </c>
      <c r="AB27" s="146">
        <v>1</v>
      </c>
      <c r="AC27" s="146">
        <v>2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7</v>
      </c>
      <c r="CB27" s="177">
        <v>1</v>
      </c>
      <c r="CZ27" s="146">
        <v>0</v>
      </c>
    </row>
    <row r="28" spans="1:57" ht="12.75">
      <c r="A28" s="184"/>
      <c r="B28" s="185" t="s">
        <v>75</v>
      </c>
      <c r="C28" s="186" t="str">
        <f>CONCATENATE(B26," ",C26)</f>
        <v>99 Staveništní přesun hmot</v>
      </c>
      <c r="D28" s="187"/>
      <c r="E28" s="188"/>
      <c r="F28" s="189"/>
      <c r="G28" s="190">
        <f>SUM(G26:G27)</f>
        <v>0</v>
      </c>
      <c r="O28" s="170">
        <v>4</v>
      </c>
      <c r="BA28" s="191">
        <f>SUM(BA26:BA27)</f>
        <v>0</v>
      </c>
      <c r="BB28" s="191">
        <f>SUM(BB26:BB27)</f>
        <v>0</v>
      </c>
      <c r="BC28" s="191">
        <f>SUM(BC26:BC27)</f>
        <v>0</v>
      </c>
      <c r="BD28" s="191">
        <f>SUM(BD26:BD27)</f>
        <v>0</v>
      </c>
      <c r="BE28" s="191">
        <f>SUM(BE26:BE27)</f>
        <v>0</v>
      </c>
    </row>
    <row r="29" spans="1:15" ht="12.75">
      <c r="A29" s="163" t="s">
        <v>74</v>
      </c>
      <c r="B29" s="164" t="s">
        <v>114</v>
      </c>
      <c r="C29" s="165" t="s">
        <v>115</v>
      </c>
      <c r="D29" s="166"/>
      <c r="E29" s="167"/>
      <c r="F29" s="167"/>
      <c r="G29" s="168"/>
      <c r="H29" s="169"/>
      <c r="I29" s="169"/>
      <c r="O29" s="170">
        <v>1</v>
      </c>
    </row>
    <row r="30" spans="1:104" ht="22.5">
      <c r="A30" s="171">
        <v>8</v>
      </c>
      <c r="B30" s="172" t="s">
        <v>116</v>
      </c>
      <c r="C30" s="173" t="s">
        <v>139</v>
      </c>
      <c r="D30" s="174" t="s">
        <v>117</v>
      </c>
      <c r="E30" s="175">
        <v>1</v>
      </c>
      <c r="F30" s="175"/>
      <c r="G30" s="176">
        <f>E30*F30</f>
        <v>0</v>
      </c>
      <c r="O30" s="170">
        <v>2</v>
      </c>
      <c r="AA30" s="146">
        <v>1</v>
      </c>
      <c r="AB30" s="146">
        <v>7</v>
      </c>
      <c r="AC30" s="146">
        <v>7</v>
      </c>
      <c r="AZ30" s="146">
        <v>2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7</v>
      </c>
      <c r="CZ30" s="146">
        <v>0</v>
      </c>
    </row>
    <row r="31" spans="1:57" ht="12.75">
      <c r="A31" s="184"/>
      <c r="B31" s="185" t="s">
        <v>75</v>
      </c>
      <c r="C31" s="186" t="str">
        <f>CONCATENATE(B29," ",C29)</f>
        <v>720 Zdravotechnická instalace</v>
      </c>
      <c r="D31" s="187"/>
      <c r="E31" s="188"/>
      <c r="F31" s="189"/>
      <c r="G31" s="190">
        <f>SUM(G29:G30)</f>
        <v>0</v>
      </c>
      <c r="O31" s="170">
        <v>4</v>
      </c>
      <c r="BA31" s="191">
        <f>SUM(BA29:BA30)</f>
        <v>0</v>
      </c>
      <c r="BB31" s="191">
        <f>SUM(BB29:BB30)</f>
        <v>0</v>
      </c>
      <c r="BC31" s="191">
        <f>SUM(BC29:BC30)</f>
        <v>0</v>
      </c>
      <c r="BD31" s="191">
        <f>SUM(BD29:BD30)</f>
        <v>0</v>
      </c>
      <c r="BE31" s="191">
        <f>SUM(BE29:BE30)</f>
        <v>0</v>
      </c>
    </row>
    <row r="32" spans="1:15" ht="12.75">
      <c r="A32" s="163" t="s">
        <v>74</v>
      </c>
      <c r="B32" s="164" t="s">
        <v>118</v>
      </c>
      <c r="C32" s="165" t="s">
        <v>119</v>
      </c>
      <c r="D32" s="166"/>
      <c r="E32" s="167"/>
      <c r="F32" s="167"/>
      <c r="G32" s="168"/>
      <c r="H32" s="169"/>
      <c r="I32" s="169"/>
      <c r="O32" s="170">
        <v>1</v>
      </c>
    </row>
    <row r="33" spans="1:104" ht="12.75">
      <c r="A33" s="171">
        <v>9</v>
      </c>
      <c r="B33" s="172" t="s">
        <v>120</v>
      </c>
      <c r="C33" s="173" t="s">
        <v>121</v>
      </c>
      <c r="D33" s="174" t="s">
        <v>113</v>
      </c>
      <c r="E33" s="175">
        <v>12.627</v>
      </c>
      <c r="F33" s="175"/>
      <c r="G33" s="176">
        <f>E33*F33</f>
        <v>0</v>
      </c>
      <c r="O33" s="170">
        <v>2</v>
      </c>
      <c r="AA33" s="146">
        <v>8</v>
      </c>
      <c r="AB33" s="146">
        <v>0</v>
      </c>
      <c r="AC33" s="146">
        <v>3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8</v>
      </c>
      <c r="CB33" s="177">
        <v>0</v>
      </c>
      <c r="CZ33" s="146">
        <v>0</v>
      </c>
    </row>
    <row r="34" spans="1:104" ht="12.75">
      <c r="A34" s="171">
        <v>10</v>
      </c>
      <c r="B34" s="172" t="s">
        <v>122</v>
      </c>
      <c r="C34" s="173" t="s">
        <v>123</v>
      </c>
      <c r="D34" s="174" t="s">
        <v>113</v>
      </c>
      <c r="E34" s="175">
        <v>239.913</v>
      </c>
      <c r="F34" s="175"/>
      <c r="G34" s="176">
        <f>E34*F34</f>
        <v>0</v>
      </c>
      <c r="O34" s="170">
        <v>2</v>
      </c>
      <c r="AA34" s="146">
        <v>8</v>
      </c>
      <c r="AB34" s="146">
        <v>0</v>
      </c>
      <c r="AC34" s="146">
        <v>3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8</v>
      </c>
      <c r="CB34" s="177">
        <v>0</v>
      </c>
      <c r="CZ34" s="146">
        <v>0</v>
      </c>
    </row>
    <row r="35" spans="1:104" ht="12.75">
      <c r="A35" s="171">
        <v>11</v>
      </c>
      <c r="B35" s="172" t="s">
        <v>124</v>
      </c>
      <c r="C35" s="173" t="s">
        <v>125</v>
      </c>
      <c r="D35" s="174" t="s">
        <v>113</v>
      </c>
      <c r="E35" s="175">
        <v>12.627</v>
      </c>
      <c r="F35" s="175"/>
      <c r="G35" s="176">
        <f>E35*F35</f>
        <v>0</v>
      </c>
      <c r="O35" s="170">
        <v>2</v>
      </c>
      <c r="AA35" s="146">
        <v>8</v>
      </c>
      <c r="AB35" s="146">
        <v>0</v>
      </c>
      <c r="AC35" s="146">
        <v>3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8</v>
      </c>
      <c r="CB35" s="177">
        <v>0</v>
      </c>
      <c r="CZ35" s="146">
        <v>0</v>
      </c>
    </row>
    <row r="36" spans="1:104" ht="12.75">
      <c r="A36" s="171">
        <v>12</v>
      </c>
      <c r="B36" s="172" t="s">
        <v>126</v>
      </c>
      <c r="C36" s="173" t="s">
        <v>127</v>
      </c>
      <c r="D36" s="174" t="s">
        <v>113</v>
      </c>
      <c r="E36" s="175">
        <v>12.627</v>
      </c>
      <c r="F36" s="175"/>
      <c r="G36" s="176">
        <f>E36*F36</f>
        <v>0</v>
      </c>
      <c r="O36" s="170">
        <v>2</v>
      </c>
      <c r="AA36" s="146">
        <v>8</v>
      </c>
      <c r="AB36" s="146">
        <v>1</v>
      </c>
      <c r="AC36" s="146">
        <v>3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8</v>
      </c>
      <c r="CB36" s="177">
        <v>1</v>
      </c>
      <c r="CZ36" s="146">
        <v>0</v>
      </c>
    </row>
    <row r="37" spans="1:104" ht="12.75">
      <c r="A37" s="171">
        <v>13</v>
      </c>
      <c r="B37" s="172" t="s">
        <v>128</v>
      </c>
      <c r="C37" s="173" t="s">
        <v>129</v>
      </c>
      <c r="D37" s="174" t="s">
        <v>113</v>
      </c>
      <c r="E37" s="175">
        <v>12.627</v>
      </c>
      <c r="F37" s="175"/>
      <c r="G37" s="176">
        <f>E37*F37</f>
        <v>0</v>
      </c>
      <c r="O37" s="170">
        <v>2</v>
      </c>
      <c r="AA37" s="146">
        <v>8</v>
      </c>
      <c r="AB37" s="146">
        <v>0</v>
      </c>
      <c r="AC37" s="146">
        <v>3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8</v>
      </c>
      <c r="CB37" s="177">
        <v>0</v>
      </c>
      <c r="CZ37" s="146">
        <v>0</v>
      </c>
    </row>
    <row r="38" spans="1:57" ht="12.75">
      <c r="A38" s="184"/>
      <c r="B38" s="185" t="s">
        <v>75</v>
      </c>
      <c r="C38" s="186" t="str">
        <f>CONCATENATE(B32," ",C32)</f>
        <v>D96 Přesuny suti a vybouraných hmot</v>
      </c>
      <c r="D38" s="187"/>
      <c r="E38" s="188"/>
      <c r="F38" s="189"/>
      <c r="G38" s="190">
        <f>SUM(G32:G37)</f>
        <v>0</v>
      </c>
      <c r="O38" s="170">
        <v>4</v>
      </c>
      <c r="BA38" s="191">
        <f>SUM(BA32:BA37)</f>
        <v>0</v>
      </c>
      <c r="BB38" s="191">
        <f>SUM(BB32:BB37)</f>
        <v>0</v>
      </c>
      <c r="BC38" s="191">
        <f>SUM(BC32:BC37)</f>
        <v>0</v>
      </c>
      <c r="BD38" s="191">
        <f>SUM(BD32:BD37)</f>
        <v>0</v>
      </c>
      <c r="BE38" s="191">
        <f>SUM(BE32:BE37)</f>
        <v>0</v>
      </c>
    </row>
    <row r="39" ht="12.75">
      <c r="E39" s="146"/>
    </row>
    <row r="40" ht="12.75">
      <c r="E40" s="146"/>
    </row>
    <row r="41" ht="12.75">
      <c r="E41" s="146"/>
    </row>
    <row r="42" ht="12.75">
      <c r="E42" s="146"/>
    </row>
    <row r="43" ht="12.75">
      <c r="E43" s="146"/>
    </row>
    <row r="44" ht="12.75">
      <c r="E44" s="146"/>
    </row>
    <row r="45" ht="12.75">
      <c r="E45" s="146"/>
    </row>
    <row r="46" ht="12.75">
      <c r="E46" s="146"/>
    </row>
    <row r="47" ht="12.75">
      <c r="E47" s="146"/>
    </row>
    <row r="48" ht="12.75">
      <c r="E48" s="146"/>
    </row>
    <row r="49" ht="12.75">
      <c r="E49" s="146"/>
    </row>
    <row r="50" ht="12.75">
      <c r="E50" s="146"/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ht="12.75">
      <c r="E60" s="146"/>
    </row>
    <row r="61" ht="12.75">
      <c r="E61" s="146"/>
    </row>
    <row r="62" spans="1:7" ht="12.75">
      <c r="A62" s="192"/>
      <c r="B62" s="192"/>
      <c r="C62" s="192"/>
      <c r="D62" s="192"/>
      <c r="E62" s="192"/>
      <c r="F62" s="192"/>
      <c r="G62" s="192"/>
    </row>
    <row r="63" spans="1:7" ht="12.75">
      <c r="A63" s="192"/>
      <c r="B63" s="192"/>
      <c r="C63" s="192"/>
      <c r="D63" s="192"/>
      <c r="E63" s="192"/>
      <c r="F63" s="192"/>
      <c r="G63" s="192"/>
    </row>
    <row r="64" spans="1:7" ht="12.75">
      <c r="A64" s="192"/>
      <c r="B64" s="192"/>
      <c r="C64" s="192"/>
      <c r="D64" s="192"/>
      <c r="E64" s="192"/>
      <c r="F64" s="192"/>
      <c r="G64" s="192"/>
    </row>
    <row r="65" spans="1:7" ht="12.75">
      <c r="A65" s="192"/>
      <c r="B65" s="192"/>
      <c r="C65" s="192"/>
      <c r="D65" s="192"/>
      <c r="E65" s="192"/>
      <c r="F65" s="192"/>
      <c r="G65" s="192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spans="1:2" ht="12.75">
      <c r="A97" s="193"/>
      <c r="B97" s="193"/>
    </row>
    <row r="98" spans="1:7" ht="12.75">
      <c r="A98" s="192"/>
      <c r="B98" s="192"/>
      <c r="C98" s="195"/>
      <c r="D98" s="195"/>
      <c r="E98" s="196"/>
      <c r="F98" s="195"/>
      <c r="G98" s="197"/>
    </row>
    <row r="99" spans="1:7" ht="12.75">
      <c r="A99" s="198"/>
      <c r="B99" s="198"/>
      <c r="C99" s="192"/>
      <c r="D99" s="192"/>
      <c r="E99" s="199"/>
      <c r="F99" s="192"/>
      <c r="G99" s="192"/>
    </row>
    <row r="100" spans="1:7" ht="12.75">
      <c r="A100" s="192"/>
      <c r="B100" s="192"/>
      <c r="C100" s="192"/>
      <c r="D100" s="192"/>
      <c r="E100" s="199"/>
      <c r="F100" s="192"/>
      <c r="G100" s="192"/>
    </row>
    <row r="101" spans="1:7" ht="12.75">
      <c r="A101" s="192"/>
      <c r="B101" s="192"/>
      <c r="C101" s="192"/>
      <c r="D101" s="192"/>
      <c r="E101" s="199"/>
      <c r="F101" s="192"/>
      <c r="G101" s="192"/>
    </row>
    <row r="102" spans="1:7" ht="12.75">
      <c r="A102" s="192"/>
      <c r="B102" s="192"/>
      <c r="C102" s="192"/>
      <c r="D102" s="192"/>
      <c r="E102" s="199"/>
      <c r="F102" s="192"/>
      <c r="G102" s="192"/>
    </row>
    <row r="103" spans="1:7" ht="12.75">
      <c r="A103" s="192"/>
      <c r="B103" s="192"/>
      <c r="C103" s="192"/>
      <c r="D103" s="192"/>
      <c r="E103" s="199"/>
      <c r="F103" s="192"/>
      <c r="G103" s="192"/>
    </row>
    <row r="104" spans="1:7" ht="12.75">
      <c r="A104" s="192"/>
      <c r="B104" s="192"/>
      <c r="C104" s="192"/>
      <c r="D104" s="192"/>
      <c r="E104" s="199"/>
      <c r="F104" s="192"/>
      <c r="G104" s="192"/>
    </row>
    <row r="105" spans="1:7" ht="12.75">
      <c r="A105" s="192"/>
      <c r="B105" s="192"/>
      <c r="C105" s="192"/>
      <c r="D105" s="192"/>
      <c r="E105" s="199"/>
      <c r="F105" s="192"/>
      <c r="G105" s="192"/>
    </row>
    <row r="106" spans="1:7" ht="12.75">
      <c r="A106" s="192"/>
      <c r="B106" s="192"/>
      <c r="C106" s="192"/>
      <c r="D106" s="192"/>
      <c r="E106" s="199"/>
      <c r="F106" s="192"/>
      <c r="G106" s="192"/>
    </row>
    <row r="107" spans="1:7" ht="12.75">
      <c r="A107" s="192"/>
      <c r="B107" s="192"/>
      <c r="C107" s="192"/>
      <c r="D107" s="192"/>
      <c r="E107" s="199"/>
      <c r="F107" s="192"/>
      <c r="G107" s="192"/>
    </row>
    <row r="108" spans="1:7" ht="12.75">
      <c r="A108" s="192"/>
      <c r="B108" s="192"/>
      <c r="C108" s="192"/>
      <c r="D108" s="192"/>
      <c r="E108" s="199"/>
      <c r="F108" s="192"/>
      <c r="G108" s="192"/>
    </row>
    <row r="109" spans="1:7" ht="12.75">
      <c r="A109" s="192"/>
      <c r="B109" s="192"/>
      <c r="C109" s="192"/>
      <c r="D109" s="192"/>
      <c r="E109" s="199"/>
      <c r="F109" s="192"/>
      <c r="G109" s="192"/>
    </row>
    <row r="110" spans="1:7" ht="12.75">
      <c r="A110" s="192"/>
      <c r="B110" s="192"/>
      <c r="C110" s="192"/>
      <c r="D110" s="192"/>
      <c r="E110" s="199"/>
      <c r="F110" s="192"/>
      <c r="G110" s="192"/>
    </row>
    <row r="111" spans="1:7" ht="12.75">
      <c r="A111" s="192"/>
      <c r="B111" s="192"/>
      <c r="C111" s="192"/>
      <c r="D111" s="192"/>
      <c r="E111" s="199"/>
      <c r="F111" s="192"/>
      <c r="G111" s="192"/>
    </row>
  </sheetData>
  <sheetProtection/>
  <mergeCells count="9">
    <mergeCell ref="C23:D23"/>
    <mergeCell ref="C14:D14"/>
    <mergeCell ref="C15:D15"/>
    <mergeCell ref="C16:D16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Topferova Miroslava</cp:lastModifiedBy>
  <dcterms:created xsi:type="dcterms:W3CDTF">2016-12-05T21:37:48Z</dcterms:created>
  <dcterms:modified xsi:type="dcterms:W3CDTF">2017-03-01T09:54:57Z</dcterms:modified>
  <cp:category/>
  <cp:version/>
  <cp:contentType/>
  <cp:contentStatus/>
</cp:coreProperties>
</file>