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8_2024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'08_2024 - ZDRAVOTNĚ TECHN...'!$C$96:$K$449</definedName>
    <definedName name="_xlnm.Print_Area" localSheetId="1">'08_2024 - ZDRAVOTNĚ TECHN...'!$C$4:$J$41,'08_2024 - ZDRAVOTNĚ TECHN...'!$C$47:$J$76,'08_2024 - ZDRAVOTNĚ TECHN...'!$C$82:$K$449</definedName>
    <definedName name="_xlnm.Print_Titles" localSheetId="1">'08_2024 - ZDRAVOTNĚ TECHN...'!$96:$96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447"/>
  <c r="BH447"/>
  <c r="BG447"/>
  <c r="BF447"/>
  <c r="T447"/>
  <c r="T446"/>
  <c r="R447"/>
  <c r="R446"/>
  <c r="P447"/>
  <c r="P446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/>
  <c r="E7"/>
  <c r="E85"/>
  <c i="1" r="L50"/>
  <c r="AM50"/>
  <c r="AM49"/>
  <c r="L49"/>
  <c r="AM47"/>
  <c r="L47"/>
  <c r="L45"/>
  <c r="L44"/>
  <c i="2" r="BK328"/>
  <c r="BK297"/>
  <c r="BK262"/>
  <c r="J170"/>
  <c r="J109"/>
  <c r="J422"/>
  <c r="J403"/>
  <c r="BK384"/>
  <c r="BK359"/>
  <c r="BK310"/>
  <c r="BK229"/>
  <c r="BK161"/>
  <c r="BK100"/>
  <c r="J394"/>
  <c r="BK287"/>
  <c r="J211"/>
  <c r="J253"/>
  <c r="J148"/>
  <c r="J203"/>
  <c r="BK444"/>
  <c r="BK410"/>
  <c r="J378"/>
  <c r="J351"/>
  <c r="J313"/>
  <c r="BK250"/>
  <c r="J100"/>
  <c r="BK235"/>
  <c r="BK244"/>
  <c r="BK123"/>
  <c r="BK333"/>
  <c r="J319"/>
  <c r="J294"/>
  <c r="J285"/>
  <c r="J268"/>
  <c r="BK232"/>
  <c r="J200"/>
  <c r="J185"/>
  <c r="BK150"/>
  <c r="J134"/>
  <c r="J103"/>
  <c r="J444"/>
  <c r="BK436"/>
  <c r="BK422"/>
  <c r="BK417"/>
  <c r="J410"/>
  <c r="BK399"/>
  <c r="BK391"/>
  <c r="BK373"/>
  <c r="BK368"/>
  <c r="BK353"/>
  <c r="J344"/>
  <c r="BK335"/>
  <c r="BK316"/>
  <c r="J299"/>
  <c r="J283"/>
  <c r="J262"/>
  <c r="J235"/>
  <c r="J214"/>
  <c r="J197"/>
  <c r="BK167"/>
  <c r="BK144"/>
  <c r="J127"/>
  <c r="J106"/>
  <c r="J434"/>
  <c r="J415"/>
  <c r="J399"/>
  <c r="J376"/>
  <c r="J335"/>
  <c r="BK268"/>
  <c r="J229"/>
  <c r="J125"/>
  <c r="J36"/>
  <c r="J176"/>
  <c r="BK134"/>
  <c r="BK349"/>
  <c r="BK299"/>
  <c r="J265"/>
  <c r="J188"/>
  <c r="BK265"/>
  <c r="BK200"/>
  <c r="BK148"/>
  <c r="BK109"/>
  <c r="F36"/>
  <c r="BK283"/>
  <c r="F39"/>
  <c r="J301"/>
  <c r="BK247"/>
  <c r="BK164"/>
  <c r="J120"/>
  <c r="BK431"/>
  <c r="J413"/>
  <c r="BK394"/>
  <c r="BK351"/>
  <c r="BK331"/>
  <c r="BK285"/>
  <c r="BK241"/>
  <c r="BK188"/>
  <c r="J137"/>
  <c r="J441"/>
  <c r="J389"/>
  <c r="BK342"/>
  <c r="BK176"/>
  <c r="J238"/>
  <c r="F38"/>
  <c r="J337"/>
  <c r="BK307"/>
  <c r="BK292"/>
  <c r="J280"/>
  <c r="J256"/>
  <c r="BK226"/>
  <c r="J208"/>
  <c r="BK179"/>
  <c r="BK146"/>
  <c r="BK125"/>
  <c i="1" r="AS55"/>
  <c i="2" r="BK441"/>
  <c r="J436"/>
  <c r="BK425"/>
  <c r="BK413"/>
  <c r="J406"/>
  <c r="J396"/>
  <c r="J386"/>
  <c r="BK378"/>
  <c r="BK370"/>
  <c r="BK356"/>
  <c r="J346"/>
  <c r="BK337"/>
  <c r="BK322"/>
  <c r="BK294"/>
  <c r="BK278"/>
  <c r="J247"/>
  <c r="J223"/>
  <c r="BK182"/>
  <c r="BK155"/>
  <c r="BK129"/>
  <c r="BK120"/>
  <c r="BK447"/>
  <c r="BK419"/>
  <c r="BK381"/>
  <c r="J365"/>
  <c r="J349"/>
  <c r="J278"/>
  <c r="J244"/>
  <c r="J155"/>
  <c r="BK106"/>
  <c r="J226"/>
  <c r="J182"/>
  <c r="J131"/>
  <c r="J232"/>
  <c r="BK191"/>
  <c r="J144"/>
  <c r="BK116"/>
  <c r="J431"/>
  <c r="J419"/>
  <c r="BK396"/>
  <c r="J391"/>
  <c r="J373"/>
  <c r="J362"/>
  <c r="J331"/>
  <c r="J322"/>
  <c r="J297"/>
  <c r="BK273"/>
  <c r="BK238"/>
  <c r="BK194"/>
  <c r="J146"/>
  <c r="J116"/>
  <c r="BK319"/>
  <c r="J292"/>
  <c r="J250"/>
  <c r="J173"/>
  <c r="J217"/>
  <c r="BK170"/>
  <c r="F37"/>
  <c r="J339"/>
  <c r="J287"/>
  <c r="J241"/>
  <c r="J194"/>
  <c r="J129"/>
  <c r="J408"/>
  <c r="J381"/>
  <c r="BK362"/>
  <c r="J307"/>
  <c r="J270"/>
  <c r="BK203"/>
  <c r="BK131"/>
  <c r="BK403"/>
  <c r="J353"/>
  <c r="J304"/>
  <c r="J140"/>
  <c r="J167"/>
  <c r="J220"/>
  <c r="BK439"/>
  <c r="J417"/>
  <c r="BK386"/>
  <c r="J356"/>
  <c r="BK290"/>
  <c r="BK217"/>
  <c r="BK127"/>
  <c r="J273"/>
  <c r="BK256"/>
  <c r="BK137"/>
  <c r="J325"/>
  <c r="BK270"/>
  <c r="BK220"/>
  <c r="J158"/>
  <c r="BK113"/>
  <c r="J439"/>
  <c r="BK415"/>
  <c r="BK389"/>
  <c r="BK365"/>
  <c r="J342"/>
  <c r="BK301"/>
  <c r="J276"/>
  <c r="BK208"/>
  <c r="J150"/>
  <c r="J428"/>
  <c r="J370"/>
  <c r="BK325"/>
  <c r="J259"/>
  <c r="BK197"/>
  <c r="BK103"/>
  <c r="J164"/>
  <c r="BK434"/>
  <c r="BK406"/>
  <c r="J368"/>
  <c r="BK339"/>
  <c r="BK280"/>
  <c r="J206"/>
  <c r="J310"/>
  <c r="BK223"/>
  <c r="BK158"/>
  <c r="BK313"/>
  <c r="BK276"/>
  <c r="BK214"/>
  <c r="BK140"/>
  <c r="J447"/>
  <c r="BK428"/>
  <c r="J401"/>
  <c r="BK376"/>
  <c r="BK346"/>
  <c r="J328"/>
  <c r="J290"/>
  <c r="BK253"/>
  <c r="BK173"/>
  <c r="J113"/>
  <c r="BK408"/>
  <c r="J359"/>
  <c r="J316"/>
  <c r="J191"/>
  <c r="BK211"/>
  <c r="J123"/>
  <c r="J179"/>
  <c r="J425"/>
  <c r="BK401"/>
  <c r="J384"/>
  <c r="BK344"/>
  <c r="BK304"/>
  <c r="BK259"/>
  <c r="J161"/>
  <c r="J333"/>
  <c r="BK206"/>
  <c r="BK185"/>
  <c l="1" r="R119"/>
  <c r="BK216"/>
  <c r="J216"/>
  <c r="J72"/>
  <c r="P216"/>
  <c r="BK309"/>
  <c r="J309"/>
  <c r="J73"/>
  <c r="BK119"/>
  <c r="J119"/>
  <c r="J68"/>
  <c r="P143"/>
  <c r="T309"/>
  <c r="P99"/>
  <c r="T99"/>
  <c r="R112"/>
  <c r="T119"/>
  <c r="T143"/>
  <c r="P154"/>
  <c r="T154"/>
  <c r="R309"/>
  <c r="R421"/>
  <c r="BK99"/>
  <c r="BK112"/>
  <c r="J112"/>
  <c r="J67"/>
  <c r="T112"/>
  <c r="BK154"/>
  <c r="J154"/>
  <c r="J71"/>
  <c r="T216"/>
  <c r="BK421"/>
  <c r="J421"/>
  <c r="J74"/>
  <c r="R99"/>
  <c r="P112"/>
  <c r="BK143"/>
  <c r="J143"/>
  <c r="J69"/>
  <c r="R154"/>
  <c r="P309"/>
  <c r="T421"/>
  <c r="P119"/>
  <c r="R143"/>
  <c r="R216"/>
  <c r="P421"/>
  <c r="BK108"/>
  <c r="J108"/>
  <c r="J66"/>
  <c r="BK446"/>
  <c r="J446"/>
  <c r="J75"/>
  <c r="E50"/>
  <c r="J56"/>
  <c r="F59"/>
  <c r="BE100"/>
  <c r="BE103"/>
  <c r="BE106"/>
  <c r="BE109"/>
  <c r="BE113"/>
  <c r="BE116"/>
  <c r="BE120"/>
  <c r="BE123"/>
  <c r="BE125"/>
  <c r="BE127"/>
  <c r="BE129"/>
  <c r="BE131"/>
  <c r="BE134"/>
  <c r="BE137"/>
  <c r="BE140"/>
  <c r="BE144"/>
  <c r="BE146"/>
  <c r="BE148"/>
  <c r="BE150"/>
  <c r="BE155"/>
  <c r="BE158"/>
  <c r="BE161"/>
  <c r="BE164"/>
  <c r="BE167"/>
  <c r="BE170"/>
  <c r="BE173"/>
  <c r="BE176"/>
  <c r="BE179"/>
  <c r="BE182"/>
  <c r="BE185"/>
  <c r="BE188"/>
  <c r="BE191"/>
  <c r="BE194"/>
  <c r="BE197"/>
  <c r="BE200"/>
  <c r="BE203"/>
  <c r="BE206"/>
  <c r="BE208"/>
  <c r="BE211"/>
  <c r="BE214"/>
  <c r="BE217"/>
  <c r="BE220"/>
  <c r="BE223"/>
  <c r="BE226"/>
  <c r="BE229"/>
  <c r="BE232"/>
  <c r="BE235"/>
  <c r="BE238"/>
  <c r="BE241"/>
  <c r="BE244"/>
  <c r="BE247"/>
  <c r="BE250"/>
  <c r="BE253"/>
  <c r="BE256"/>
  <c r="BE259"/>
  <c r="BE262"/>
  <c r="BE265"/>
  <c r="BE268"/>
  <c r="BE270"/>
  <c r="BE273"/>
  <c r="BE276"/>
  <c r="BE278"/>
  <c r="BE280"/>
  <c r="BE283"/>
  <c r="BE285"/>
  <c r="BE287"/>
  <c r="BE290"/>
  <c r="BE292"/>
  <c r="BE294"/>
  <c r="BE297"/>
  <c r="BE299"/>
  <c r="BE301"/>
  <c r="BE304"/>
  <c r="BE307"/>
  <c r="BE310"/>
  <c r="BE313"/>
  <c r="BE316"/>
  <c r="BE319"/>
  <c r="BE322"/>
  <c r="BE325"/>
  <c r="BE328"/>
  <c r="BE331"/>
  <c r="BE333"/>
  <c r="BE335"/>
  <c r="BE337"/>
  <c r="BE339"/>
  <c r="BE342"/>
  <c r="BE344"/>
  <c r="BE346"/>
  <c r="BE349"/>
  <c r="BE351"/>
  <c r="BE353"/>
  <c r="BE356"/>
  <c r="BE359"/>
  <c r="BE362"/>
  <c r="BE365"/>
  <c r="BE368"/>
  <c r="BE370"/>
  <c r="BE373"/>
  <c r="BE376"/>
  <c r="BE378"/>
  <c r="BE381"/>
  <c r="BE384"/>
  <c r="BE386"/>
  <c r="BE389"/>
  <c r="BE391"/>
  <c r="BE394"/>
  <c r="BE396"/>
  <c r="BE399"/>
  <c r="BE401"/>
  <c r="BE403"/>
  <c r="BE406"/>
  <c r="BE408"/>
  <c r="BE410"/>
  <c r="BE413"/>
  <c r="BE415"/>
  <c r="BE417"/>
  <c r="BE419"/>
  <c r="BE422"/>
  <c r="BE425"/>
  <c r="BE428"/>
  <c r="BE431"/>
  <c r="BE434"/>
  <c r="BE436"/>
  <c r="BE439"/>
  <c r="BE441"/>
  <c r="BE444"/>
  <c r="BE447"/>
  <c i="1" r="BA56"/>
  <c r="BB56"/>
  <c r="BC56"/>
  <c r="AW56"/>
  <c r="BD56"/>
  <c r="BA55"/>
  <c r="BA54"/>
  <c r="AW54"/>
  <c r="AK30"/>
  <c r="AS54"/>
  <c r="BB55"/>
  <c r="BB54"/>
  <c r="W31"/>
  <c r="BC55"/>
  <c r="AY55"/>
  <c r="BD55"/>
  <c r="BD54"/>
  <c r="W33"/>
  <c i="2" l="1" r="R153"/>
  <c r="P153"/>
  <c r="R98"/>
  <c r="R97"/>
  <c r="T98"/>
  <c r="P98"/>
  <c r="P97"/>
  <c i="1" r="AU56"/>
  <c i="2" r="T153"/>
  <c r="T97"/>
  <c r="BK98"/>
  <c r="J98"/>
  <c r="J64"/>
  <c r="J99"/>
  <c r="J65"/>
  <c r="BK153"/>
  <c r="J153"/>
  <c r="J70"/>
  <c i="1" r="AU55"/>
  <c r="AU54"/>
  <c i="2" r="J35"/>
  <c i="1" r="AV56"/>
  <c r="AT56"/>
  <c r="AX54"/>
  <c r="AX55"/>
  <c r="AW55"/>
  <c i="2" r="F35"/>
  <c i="1" r="AZ56"/>
  <c r="AZ55"/>
  <c r="AZ54"/>
  <c r="AV54"/>
  <c r="AK29"/>
  <c r="BC54"/>
  <c r="AY54"/>
  <c r="W30"/>
  <c i="2" l="1" r="BK97"/>
  <c r="J97"/>
  <c r="J63"/>
  <c i="1" r="AV55"/>
  <c r="AT55"/>
  <c r="W32"/>
  <c r="W29"/>
  <c r="AT54"/>
  <c i="2" l="1" r="J32"/>
  <c i="1" r="AG56"/>
  <c r="AG55"/>
  <c r="AG54"/>
  <c r="AK26"/>
  <c r="AK35"/>
  <c l="1" r="AN55"/>
  <c r="AN54"/>
  <c i="2" r="J41"/>
  <c i="1"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<sst xmlns="http://schemas.openxmlformats.org/spreadsheetml/2006/main">
  <si>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</si>
  <si>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</si>
  <si>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</si>
  <si>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</si>
  <si>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</si>
  <si>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{cd8ae210-701a-499e-909e-eafc451030a6}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</si>
  <si>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</si>
  <si>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</si>
  <si>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</si>
  <si>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</si>
  <si>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</si>
  <si>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</si>
  <si>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</si>
  <si>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</si>
  <si>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08_2024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</si>
  <si>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</si>
  <si>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</si>
  <si>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FN BRNO-REKONSTRUKCE PRACOVIŠTĚ REHABILITACE, DĚTSKÁ NEMOCNICE</t>
  </si>
  <si>
    <t>KSO:</t>
  </si>
  <si>
    <t/>
  </si>
  <si>
    <t>CC-CZ:</t>
  </si>
  <si>
    <t>Místo:</t>
  </si>
  <si>
    <t xml:space="preserve"> </t>
  </si>
  <si>
    <t>Datum:</t>
  </si>
  <si>
    <t>2. 6. 2024</t>
  </si>
  <si>
    <t>Zadavatel:</t>
  </si>
  <si>
    <t>IČ:</t>
  </si>
  <si>
    <t>FN BRNO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</si>
  <si>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</si>
  <si>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</si>
  <si>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</si>
  <si>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</si>
  <si>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</si>
  <si>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</si>
  <si>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</si>
  <si>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</si>
  <si>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</si>
  <si>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</si>
  <si>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</si>
  <si>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</si>
  <si>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</si>
  <si>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</si>
  <si>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</si>
  <si>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</si>
  <si>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</si>
  <si>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</si>
  <si>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</si>
  <si>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</si>
  <si>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</si>
  <si>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</si>
  <si>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</si>
  <si>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</si>
  <si>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</si>
  <si>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</si>
  <si>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</si>
  <si>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</si>
  <si>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</si>
  <si>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</si>
  <si>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</si>
  <si>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</si>
  <si>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</si>
  <si>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</si>
  <si>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</si>
  <si>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</si>
  <si>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</si>
  <si>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</si>
  <si>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</si>
  <si>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</si>
  <si>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</si>
  <si>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</si>
  <si>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</si>
  <si>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</si>
  <si>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</si>
  <si>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</si>
  <si>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</si>
  <si>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</si>
  <si>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SO01-BUDOVA D</t>
  </si>
  <si>
    <t>STA</t>
  </si>
  <si>
    <t>1</t>
  </si>
  <si>
    <t>{c59e37b9-797d-4cb8-999d-bb2a6b017e9c}</t>
  </si>
  <si>
    <t>2</t>
  </si>
  <si>
    <t>/</t>
  </si>
  <si>
    <t>ZDRAVOTNĚ TECHNICKÉ INSTALACE</t>
  </si>
  <si>
    <t>Soupis</t>
  </si>
  <si>
    <t>{826329c6-940f-418f-8876-d7a89d3ffdc5}</t>
  </si>
  <si>
    <t>KRYCÍ LIST SOUPISU PRACÍ</t>
  </si>
  <si>
    <t>Objekt:</t>
  </si>
  <si>
    <t>08_2024 - SO01-BUDOVA D</t>
  </si>
  <si>
    <t>Soupis:</t>
  </si>
  <si>
    <t>08_2024 -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</si>
  <si>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</si>
  <si>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</si>
  <si>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</si>
  <si>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</si>
  <si>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</si>
  <si>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</si>
  <si>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</si>
  <si>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</si>
  <si>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</si>
  <si>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</si>
  <si>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</si>
  <si>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</si>
  <si>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</si>
  <si>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</si>
  <si>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</si>
  <si>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</si>
  <si>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</si>
  <si>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</si>
  <si>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</si>
  <si>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</si>
  <si>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</si>
  <si>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</si>
  <si>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</si>
  <si>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</si>
  <si>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</si>
  <si>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</si>
  <si>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</si>
  <si>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</si>
  <si>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</si>
  <si>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</si>
  <si>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</si>
  <si>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</si>
  <si>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</si>
  <si>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</si>
  <si>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139712111</t>
  </si>
  <si>
    <t>Vykopávka v uzavřených prostorech ručně v hornině třídy těžitelnosti II skupiny 4 a 5</t>
  </si>
  <si>
    <t>m3</t>
  </si>
  <si>
    <t>CS ÚRS 2024 01</t>
  </si>
  <si>
    <t>4</t>
  </si>
  <si>
    <t>-468064839</t>
  </si>
  <si>
    <t>Online PSC</t>
  </si>
  <si>
    <t>https://podminky.urs.cz/item/CS_URS_2024_01/139712111</t>
  </si>
  <si>
    <t>VV</t>
  </si>
  <si>
    <t>12*0,6*0,6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</si>
  <si>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</si>
  <si>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</si>
  <si>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84847047</t>
  </si>
  <si>
    <t>https://podminky.urs.cz/item/CS_URS_2024_01/175151101</t>
  </si>
  <si>
    <t>12*0,6*0,4</t>
  </si>
  <si>
    <t>3</t>
  </si>
  <si>
    <t>M</t>
  </si>
  <si>
    <t>58337303</t>
  </si>
  <si>
    <t>štěrkopísek frakce 0/8</t>
  </si>
  <si>
    <t>t</t>
  </si>
  <si>
    <t>8</t>
  </si>
  <si>
    <t>770082723</t>
  </si>
  <si>
    <t>2,88*2,0</t>
  </si>
  <si>
    <t>Vodorovné konstrukce</t>
  </si>
  <si>
    <t>451573111</t>
  </si>
  <si>
    <t>Lože pod potrubí, stoky a drobné objekty v otevřeném výkopu z písku a štěrkopísku do 63 mm</t>
  </si>
  <si>
    <t>1598184054</t>
  </si>
  <si>
    <t>https://podminky.urs.cz/item/CS_URS_2024_01/451573111</t>
  </si>
  <si>
    <t>12*0,6*0,1</t>
  </si>
  <si>
    <t>6</t>
  </si>
  <si>
    <t>Úpravy povrchů, podlahy a osazování výplní</t>
  </si>
  <si>
    <t>5</t>
  </si>
  <si>
    <t>612135101</t>
  </si>
  <si>
    <t>Hrubá výplň rýh maltou jakékoli šířky rýhy ve stěnách</t>
  </si>
  <si>
    <t>m2</t>
  </si>
  <si>
    <t>1910678642</t>
  </si>
  <si>
    <t>https://podminky.urs.cz/item/CS_URS_2024_01/612135101</t>
  </si>
  <si>
    <t>(36+38+66+11)*0,15</t>
  </si>
  <si>
    <t>631312141</t>
  </si>
  <si>
    <t>Doplnění dosavadních mazanin prostým betonem s dodáním hmot, bez potěru, plochy jednotlivě rýh v dosavadních mazaninách</t>
  </si>
  <si>
    <t>-695956251</t>
  </si>
  <si>
    <t>https://podminky.urs.cz/item/CS_URS_2024_01/631312141</t>
  </si>
  <si>
    <t>12*0,6*0,15</t>
  </si>
  <si>
    <t>9</t>
  </si>
  <si>
    <t>Ostatní konstrukce a práce, bourání</t>
  </si>
  <si>
    <t>7</t>
  </si>
  <si>
    <t>953941611</t>
  </si>
  <si>
    <t>Osazení drobných kovových výrobků bez jejich dodání s vysekáním kapes pro upevňovací prvky se zazděním, zabetonováním nebo zalitím konzol, ve zdivu nebo stropě</t>
  </si>
  <si>
    <t>kus</t>
  </si>
  <si>
    <t>-726563917</t>
  </si>
  <si>
    <t>https://podminky.urs.cz/item/CS_URS_2024_01/953941611</t>
  </si>
  <si>
    <t>4+10+12+6</t>
  </si>
  <si>
    <t>28615658</t>
  </si>
  <si>
    <t>objímka instalační pevná dvoušroubová HTPO DN 75</t>
  </si>
  <si>
    <t>-1664895823</t>
  </si>
  <si>
    <t>4+10</t>
  </si>
  <si>
    <t>28615659</t>
  </si>
  <si>
    <t>objímka instalační pevná dvoušroubová HTPO DN 110</t>
  </si>
  <si>
    <t>1321664062</t>
  </si>
  <si>
    <t>12+6</t>
  </si>
  <si>
    <t>10</t>
  </si>
  <si>
    <t>286156630</t>
  </si>
  <si>
    <t>připevňovací šroub pro HTPO</t>
  </si>
  <si>
    <t>1533966058</t>
  </si>
  <si>
    <t>14+18</t>
  </si>
  <si>
    <t>11</t>
  </si>
  <si>
    <t>28615662</t>
  </si>
  <si>
    <t>připevňovací matice pro HTPO</t>
  </si>
  <si>
    <t>2105283527</t>
  </si>
  <si>
    <t>965043331</t>
  </si>
  <si>
    <t>Bourání mazanin betonových s potěrem nebo teracem tl. do 100 mm, plochy do 4 m2</t>
  </si>
  <si>
    <t>358569778</t>
  </si>
  <si>
    <t>https://podminky.urs.cz/item/CS_URS_2024_01/965043331</t>
  </si>
  <si>
    <t>13</t>
  </si>
  <si>
    <t>974031142</t>
  </si>
  <si>
    <t>Vysekání rýh ve zdivu cihelném na maltu vápennou nebo vápenocementovou do hl. 70 mm a šířky do 70 mm</t>
  </si>
  <si>
    <t>m</t>
  </si>
  <si>
    <t>-2060058156</t>
  </si>
  <si>
    <t>https://podminky.urs.cz/item/CS_URS_2024_01/974031142</t>
  </si>
  <si>
    <t>36+38</t>
  </si>
  <si>
    <t>14</t>
  </si>
  <si>
    <t>974031143</t>
  </si>
  <si>
    <t>Vysekání rýh ve zdivu cihelném na maltu vápennou nebo vápenocementovou do hl. 70 mm a šířky do 100 mm</t>
  </si>
  <si>
    <t>-1216499926</t>
  </si>
  <si>
    <t>https://podminky.urs.cz/item/CS_URS_2024_01/974031143</t>
  </si>
  <si>
    <t>66</t>
  </si>
  <si>
    <t>15</t>
  </si>
  <si>
    <t>974031164</t>
  </si>
  <si>
    <t>Vysekání rýh ve zdivu cihelném na maltu vápennou nebo vápenocementovou do hl. 150 mm a šířky do 150 mm</t>
  </si>
  <si>
    <t>1525908950</t>
  </si>
  <si>
    <t>https://podminky.urs.cz/item/CS_URS_2024_01/974031164</t>
  </si>
  <si>
    <t>997</t>
  </si>
  <si>
    <t>Přesun sutě</t>
  </si>
  <si>
    <t>16</t>
  </si>
  <si>
    <t>997013151</t>
  </si>
  <si>
    <t>Vnitrostaveništní doprava suti a vybouraných hmot vodorovně do 50 m s naložením s omezením mechanizace pro budovy a haly výšky do 6 m</t>
  </si>
  <si>
    <t>-392136457</t>
  </si>
  <si>
    <t>https://podminky.urs.cz/item/CS_URS_2024_01/997013151</t>
  </si>
  <si>
    <t>17</t>
  </si>
  <si>
    <t>997013501</t>
  </si>
  <si>
    <t>Odvoz suti a vybouraných hmot na skládku nebo meziskládku se složením, na vzdálenost do 1 km</t>
  </si>
  <si>
    <t>2072960013</t>
  </si>
  <si>
    <t>https://podminky.urs.cz/item/CS_URS_2024_01/997013501</t>
  </si>
  <si>
    <t>18</t>
  </si>
  <si>
    <t>997013509</t>
  </si>
  <si>
    <t>Odvoz suti a vybouraných hmot na skládku nebo meziskládku se složením, na vzdálenost Příplatek k ceně za každý další i započatý 1 km přes 1 km</t>
  </si>
  <si>
    <t>-1837917862</t>
  </si>
  <si>
    <t>https://podminky.urs.cz/item/CS_URS_2024_01/997013509</t>
  </si>
  <si>
    <t>19</t>
  </si>
  <si>
    <t>997013631</t>
  </si>
  <si>
    <t>Poplatek za uložení stavebního odpadu na skládce (skládkovné) směsného stavebního a demoličního zatříděného do Katalogu odpadů pod kódem 17 09 04</t>
  </si>
  <si>
    <t>-553843004</t>
  </si>
  <si>
    <t>https://podminky.urs.cz/item/CS_URS_2024_01/997013631</t>
  </si>
  <si>
    <t>5,633</t>
  </si>
  <si>
    <t>PSV</t>
  </si>
  <si>
    <t>Práce a dodávky PSV</t>
  </si>
  <si>
    <t>721</t>
  </si>
  <si>
    <t>Zdravotechnika - vnitřní kanalizace</t>
  </si>
  <si>
    <t>20</t>
  </si>
  <si>
    <t>721171803</t>
  </si>
  <si>
    <t>Demontáž potrubí z novodurových trub odpadních nebo připojovacích do D 75</t>
  </si>
  <si>
    <t>256612997</t>
  </si>
  <si>
    <t>https://podminky.urs.cz/item/CS_URS_2024_01/721171803</t>
  </si>
  <si>
    <t>36+38+10+12</t>
  </si>
  <si>
    <t>721171808</t>
  </si>
  <si>
    <t>Demontáž potrubí z novodurových trub odpadních nebo připojovacích přes 75 do D 114</t>
  </si>
  <si>
    <t>-1344437240</t>
  </si>
  <si>
    <t>https://podminky.urs.cz/item/CS_URS_2024_01/721171808</t>
  </si>
  <si>
    <t>11+4+6</t>
  </si>
  <si>
    <t>22</t>
  </si>
  <si>
    <t>721171905</t>
  </si>
  <si>
    <t>Opravy odpadního potrubí plastového vsazení odbočky do potrubí DN 110</t>
  </si>
  <si>
    <t>1344041563</t>
  </si>
  <si>
    <t>https://podminky.urs.cz/item/CS_URS_2024_01/721171905</t>
  </si>
  <si>
    <t>23</t>
  </si>
  <si>
    <t>721171915</t>
  </si>
  <si>
    <t>Opravy odpadního potrubí plastového propojení dosavadního potrubí DN 110</t>
  </si>
  <si>
    <t>1308256446</t>
  </si>
  <si>
    <t>https://podminky.urs.cz/item/CS_URS_2024_01/721171915</t>
  </si>
  <si>
    <t>24</t>
  </si>
  <si>
    <t>721173401</t>
  </si>
  <si>
    <t>Potrubí z trub PVC SN4 svodné (ležaté) DN 110</t>
  </si>
  <si>
    <t>-627322589</t>
  </si>
  <si>
    <t>https://podminky.urs.cz/item/CS_URS_2024_01/721173401</t>
  </si>
  <si>
    <t>25</t>
  </si>
  <si>
    <t>721174005</t>
  </si>
  <si>
    <t>Potrubí z trub polypropylenových svodné (ležaté) DN 110</t>
  </si>
  <si>
    <t>-1000497245</t>
  </si>
  <si>
    <t>https://podminky.urs.cz/item/CS_URS_2024_01/721174005</t>
  </si>
  <si>
    <t>26</t>
  </si>
  <si>
    <t>721174024</t>
  </si>
  <si>
    <t>Potrubí z trub polypropylenových odpadní (svislé) DN 75</t>
  </si>
  <si>
    <t>18185326</t>
  </si>
  <si>
    <t>https://podminky.urs.cz/item/CS_URS_2024_01/721174024</t>
  </si>
  <si>
    <t>27</t>
  </si>
  <si>
    <t>721174025</t>
  </si>
  <si>
    <t>Potrubí z trub polypropylenových odpadní (svislé) DN 110</t>
  </si>
  <si>
    <t>1377387571</t>
  </si>
  <si>
    <t>https://podminky.urs.cz/item/CS_URS_2024_01/721174025</t>
  </si>
  <si>
    <t>28</t>
  </si>
  <si>
    <t>721174041</t>
  </si>
  <si>
    <t>Potrubí z trub polypropylenových připojovací DN 32</t>
  </si>
  <si>
    <t>-1815653356</t>
  </si>
  <si>
    <t>https://podminky.urs.cz/item/CS_URS_2024_01/721174041</t>
  </si>
  <si>
    <t>38</t>
  </si>
  <si>
    <t>29</t>
  </si>
  <si>
    <t>721174043</t>
  </si>
  <si>
    <t>Potrubí z trub polypropylenových připojovací DN 50</t>
  </si>
  <si>
    <t>1275968508</t>
  </si>
  <si>
    <t>https://podminky.urs.cz/item/CS_URS_2024_01/721174043</t>
  </si>
  <si>
    <t>36</t>
  </si>
  <si>
    <t>30</t>
  </si>
  <si>
    <t>721174045</t>
  </si>
  <si>
    <t>Potrubí z trub polypropylenových připojovací DN 110</t>
  </si>
  <si>
    <t>243096505</t>
  </si>
  <si>
    <t>https://podminky.urs.cz/item/CS_URS_2024_01/721174045</t>
  </si>
  <si>
    <t>31</t>
  </si>
  <si>
    <t>721194103</t>
  </si>
  <si>
    <t>Vyměření přípojek na potrubí vyvedení a upevnění odpadních výpustek DN 32</t>
  </si>
  <si>
    <t>1066833094</t>
  </si>
  <si>
    <t>https://podminky.urs.cz/item/CS_URS_2024_01/721194103</t>
  </si>
  <si>
    <t>32</t>
  </si>
  <si>
    <t>721194105</t>
  </si>
  <si>
    <t>Vyměření přípojek na potrubí vyvedení a upevnění odpadních výpustek DN 50</t>
  </si>
  <si>
    <t>-1927272094</t>
  </si>
  <si>
    <t>https://podminky.urs.cz/item/CS_URS_2024_01/721194105</t>
  </si>
  <si>
    <t>33</t>
  </si>
  <si>
    <t>721194109</t>
  </si>
  <si>
    <t>Vyměření přípojek na potrubí vyvedení a upevnění odpadních výpustek DN 110</t>
  </si>
  <si>
    <t>-828824370</t>
  </si>
  <si>
    <t>https://podminky.urs.cz/item/CS_URS_2024_01/721194109</t>
  </si>
  <si>
    <t>34</t>
  </si>
  <si>
    <t>721212123</t>
  </si>
  <si>
    <t>Odtokové sprchové žlaby se zápachovou uzávěrkou a krycím roštem délky 800 mm</t>
  </si>
  <si>
    <t>-1817406861</t>
  </si>
  <si>
    <t>https://podminky.urs.cz/item/CS_URS_2024_01/721212123</t>
  </si>
  <si>
    <t>35</t>
  </si>
  <si>
    <t>721226511</t>
  </si>
  <si>
    <t>Zápachové uzávěrky podomítkové (Pe) s krycí deskou pro pračku a myčku DN 40</t>
  </si>
  <si>
    <t>1278834785</t>
  </si>
  <si>
    <t>https://podminky.urs.cz/item/CS_URS_2024_01/721226511</t>
  </si>
  <si>
    <t>721229111</t>
  </si>
  <si>
    <t>Zápachové uzávěrky montáž zápachových uzávěrek ostatních typů do DN 50</t>
  </si>
  <si>
    <t>-2052995521</t>
  </si>
  <si>
    <t>https://podminky.urs.cz/item/CS_URS_2024_01/721229111</t>
  </si>
  <si>
    <t>37</t>
  </si>
  <si>
    <t>48481003</t>
  </si>
  <si>
    <t>sifon pro odvod kondenzátu podomítkový pro klimatizace</t>
  </si>
  <si>
    <t>-113819992</t>
  </si>
  <si>
    <t>721274125</t>
  </si>
  <si>
    <t>Ventily přivzdušňovací odpadních potrubí vnitřní DN 75</t>
  </si>
  <si>
    <t>982331497</t>
  </si>
  <si>
    <t>https://podminky.urs.cz/item/CS_URS_2024_01/721274125</t>
  </si>
  <si>
    <t>39</t>
  </si>
  <si>
    <t>721290111</t>
  </si>
  <si>
    <t>Zkouška těsnosti kanalizace v objektech vodou do DN 125</t>
  </si>
  <si>
    <t>1022819102</t>
  </si>
  <si>
    <t>https://podminky.urs.cz/item/CS_URS_2024_01/721290111</t>
  </si>
  <si>
    <t>4+12+6+38+36+11</t>
  </si>
  <si>
    <t>40</t>
  </si>
  <si>
    <t>998721101</t>
  </si>
  <si>
    <t>Přesun hmot pro vnitřní kanalizaci stanovený z hmotnosti přesunovaného materiálu vodorovná dopravní vzdálenost do 50 m základní v objektech výšky do 6 m</t>
  </si>
  <si>
    <t>-209507515</t>
  </si>
  <si>
    <t>https://podminky.urs.cz/item/CS_URS_2024_01/998721101</t>
  </si>
  <si>
    <t>722</t>
  </si>
  <si>
    <t>Zdravotechnika - vnitřní vodovod</t>
  </si>
  <si>
    <t>41</t>
  </si>
  <si>
    <t>722160801</t>
  </si>
  <si>
    <t>Demontáž potrubí z měděných trubek Ø do 35/1,5</t>
  </si>
  <si>
    <t>-1330924351</t>
  </si>
  <si>
    <t>https://podminky.urs.cz/item/CS_URS_2024_01/722160801</t>
  </si>
  <si>
    <t>77+68+52+8</t>
  </si>
  <si>
    <t>42</t>
  </si>
  <si>
    <t>722181851</t>
  </si>
  <si>
    <t>Demontáž ochrany potrubí termoizolačních trubic z trub, průměru do 45 mm</t>
  </si>
  <si>
    <t>1074801019</t>
  </si>
  <si>
    <t>https://podminky.urs.cz/item/CS_URS_2024_01/722181851</t>
  </si>
  <si>
    <t>43</t>
  </si>
  <si>
    <t>722160952</t>
  </si>
  <si>
    <t>Opravy rozvodů potrubí z měděných trubek propojení potrubí Ø 15/1</t>
  </si>
  <si>
    <t>1482488928</t>
  </si>
  <si>
    <t>https://podminky.urs.cz/item/CS_URS_2024_01/722160952</t>
  </si>
  <si>
    <t>44</t>
  </si>
  <si>
    <t>722160953</t>
  </si>
  <si>
    <t>Opravy rozvodů potrubí z měděných trubek propojení potrubí Ø 18/1</t>
  </si>
  <si>
    <t>-1880425644</t>
  </si>
  <si>
    <t>https://podminky.urs.cz/item/CS_URS_2024_01/722160953</t>
  </si>
  <si>
    <t>45</t>
  </si>
  <si>
    <t>722160954</t>
  </si>
  <si>
    <t>Opravy rozvodů potrubí z měděných trubek propojení potrubí Ø 22/1,5</t>
  </si>
  <si>
    <t>-143086379</t>
  </si>
  <si>
    <t>https://podminky.urs.cz/item/CS_URS_2024_01/722160954</t>
  </si>
  <si>
    <t>46</t>
  </si>
  <si>
    <t>722160972</t>
  </si>
  <si>
    <t>Opravy rozvodů potrubí z měděných trubek vsazení odbočky na stávající potrubí o rozměrech Ø 15/1</t>
  </si>
  <si>
    <t>-1764390409</t>
  </si>
  <si>
    <t>https://podminky.urs.cz/item/CS_URS_2024_01/722160972</t>
  </si>
  <si>
    <t>47</t>
  </si>
  <si>
    <t>722160973</t>
  </si>
  <si>
    <t>Opravy rozvodů potrubí z měděných trubek vsazení odbočky na stávající potrubí o rozměrech Ø 18/1</t>
  </si>
  <si>
    <t>1077287546</t>
  </si>
  <si>
    <t>https://podminky.urs.cz/item/CS_URS_2024_01/722160973</t>
  </si>
  <si>
    <t>48</t>
  </si>
  <si>
    <t>722160974</t>
  </si>
  <si>
    <t>Opravy rozvodů potrubí z měděných trubek vsazení odbočky na stávající potrubí o rozměrech Ø 22/1,5</t>
  </si>
  <si>
    <t>1278120718</t>
  </si>
  <si>
    <t>https://podminky.urs.cz/item/CS_URS_2024_01/722160974</t>
  </si>
  <si>
    <t>49</t>
  </si>
  <si>
    <t>722160212</t>
  </si>
  <si>
    <t>Potrubí z měděných trubek polotvrdých, spojovaných lisováním PN 16 do 85°C Ø 15/1</t>
  </si>
  <si>
    <t>1041433471</t>
  </si>
  <si>
    <t>https://podminky.urs.cz/item/CS_URS_2024_01/722160212</t>
  </si>
  <si>
    <t>77</t>
  </si>
  <si>
    <t>50</t>
  </si>
  <si>
    <t>722160213</t>
  </si>
  <si>
    <t>Potrubí z měděných trubek polotvrdých, spojovaných lisováním PN 16 do 85°C Ø 18/1</t>
  </si>
  <si>
    <t>585077601</t>
  </si>
  <si>
    <t>https://podminky.urs.cz/item/CS_URS_2024_01/722160213</t>
  </si>
  <si>
    <t>68</t>
  </si>
  <si>
    <t>51</t>
  </si>
  <si>
    <t>722160214</t>
  </si>
  <si>
    <t>Potrubí z měděných trubek polotvrdých, spojovaných lisováním PN 16 do 85°C Ø 22/1</t>
  </si>
  <si>
    <t>-298820611</t>
  </si>
  <si>
    <t>https://podminky.urs.cz/item/CS_URS_2024_01/722160214</t>
  </si>
  <si>
    <t>52</t>
  </si>
  <si>
    <t>722160224</t>
  </si>
  <si>
    <t>Potrubí z měděných trubek tvrdých, spojovaných lisováním PN 16 do 85°C Ø 28/1,5</t>
  </si>
  <si>
    <t>-1835701136</t>
  </si>
  <si>
    <t>https://podminky.urs.cz/item/CS_URS_2024_01/722160224</t>
  </si>
  <si>
    <t>53</t>
  </si>
  <si>
    <t>722181123</t>
  </si>
  <si>
    <t>Objímky pro potrubí DN do 25 mm</t>
  </si>
  <si>
    <t>-322919807</t>
  </si>
  <si>
    <t>https://podminky.urs.cz/item/CS_URS_2024_01/722181123</t>
  </si>
  <si>
    <t>54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</si>
  <si>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</si>
  <si>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</si>
  <si>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-1113054338</t>
  </si>
  <si>
    <t>https://podminky.urs.cz/item/CS_URS_2024_01/722181231</t>
  </si>
  <si>
    <t>77+68+52</t>
  </si>
  <si>
    <t>55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</si>
  <si>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</si>
  <si>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</si>
  <si>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-1392011307</t>
  </si>
  <si>
    <t>https://podminky.urs.cz/item/CS_URS_2024_01/722181232</t>
  </si>
  <si>
    <t>56</t>
  </si>
  <si>
    <t>722190401</t>
  </si>
  <si>
    <t>Zřízení přípojek na potrubí vyvedení a upevnění výpustek do DN 25</t>
  </si>
  <si>
    <t>-1432229185</t>
  </si>
  <si>
    <t>https://podminky.urs.cz/item/CS_URS_2024_01/722190401</t>
  </si>
  <si>
    <t>35+3+3</t>
  </si>
  <si>
    <t>57</t>
  </si>
  <si>
    <t>722220111</t>
  </si>
  <si>
    <t>Armatury s jedním závitem nástěnky pro výtokový ventil G 1/2</t>
  </si>
  <si>
    <t>-2126156262</t>
  </si>
  <si>
    <t>https://podminky.urs.cz/item/CS_URS_2024_01/722220111</t>
  </si>
  <si>
    <t>58</t>
  </si>
  <si>
    <t>551119990</t>
  </si>
  <si>
    <t>ventil rohový kulový s filtrem 1/2" x 3/8"</t>
  </si>
  <si>
    <t>-1315222501</t>
  </si>
  <si>
    <t>59</t>
  </si>
  <si>
    <t>722220121</t>
  </si>
  <si>
    <t>Armatury s jedním závitem nástěnky pro baterii G 1/2</t>
  </si>
  <si>
    <t>pár</t>
  </si>
  <si>
    <t>472918001</t>
  </si>
  <si>
    <t>https://podminky.urs.cz/item/CS_URS_2024_01/722220121</t>
  </si>
  <si>
    <t>60</t>
  </si>
  <si>
    <t>722239101</t>
  </si>
  <si>
    <t>Armatury se dvěma závity montáž vodovodních armatur se dvěma závity ostatních typů G 1/2</t>
  </si>
  <si>
    <t>260106933</t>
  </si>
  <si>
    <t>https://podminky.urs.cz/item/CS_URS_2024_01/722239101</t>
  </si>
  <si>
    <t>7+7</t>
  </si>
  <si>
    <t>61</t>
  </si>
  <si>
    <t>551112260</t>
  </si>
  <si>
    <t>ventil přímý průchozí mosazný 1/2"</t>
  </si>
  <si>
    <t>926720432</t>
  </si>
  <si>
    <t>62</t>
  </si>
  <si>
    <t>551243890</t>
  </si>
  <si>
    <t xml:space="preserve">kohout vypouštěcí  kulový, s hadicovou vývodkou a zátkou, PN 10, T 110°C 1/2"</t>
  </si>
  <si>
    <t>1728206923</t>
  </si>
  <si>
    <t>63</t>
  </si>
  <si>
    <t>722239102</t>
  </si>
  <si>
    <t>Armatury se dvěma závity montáž vodovodních armatur se dvěma závity ostatních typů G 3/4</t>
  </si>
  <si>
    <t>-912247988</t>
  </si>
  <si>
    <t>https://podminky.urs.cz/item/CS_URS_2024_01/722239102</t>
  </si>
  <si>
    <t>4+4+7</t>
  </si>
  <si>
    <t>64</t>
  </si>
  <si>
    <t>55111228</t>
  </si>
  <si>
    <t>ventil přímý průchozí mosazný 3/4"</t>
  </si>
  <si>
    <t>1125140552</t>
  </si>
  <si>
    <t>65</t>
  </si>
  <si>
    <t>55124381</t>
  </si>
  <si>
    <t>kohout vypouštěcí kulový s hadicovou vývodkou a zátkou PN 10 T 110°C 3/4"</t>
  </si>
  <si>
    <t>1933035396</t>
  </si>
  <si>
    <t>4+7</t>
  </si>
  <si>
    <t>722239103</t>
  </si>
  <si>
    <t>Armatury se dvěma závity montáž vodovodních armatur se dvěma závity ostatních typů G 1</t>
  </si>
  <si>
    <t>-1467869554</t>
  </si>
  <si>
    <t>https://podminky.urs.cz/item/CS_URS_2024_01/722239103</t>
  </si>
  <si>
    <t>7+2</t>
  </si>
  <si>
    <t>67</t>
  </si>
  <si>
    <t>55111230</t>
  </si>
  <si>
    <t>ventil přímý průchozí mosazný 1"</t>
  </si>
  <si>
    <t>2007981045</t>
  </si>
  <si>
    <t>722232503.HNW</t>
  </si>
  <si>
    <t>Potrubní oddělovač Honeywell BA295 G 1" PN 10 do 65°C vnější závit</t>
  </si>
  <si>
    <t>1073443525</t>
  </si>
  <si>
    <t>69</t>
  </si>
  <si>
    <t>722250133</t>
  </si>
  <si>
    <t>Požární příslušenství a armatury hydrantový systém s tvarově stálou hadicí celoplechový D 25 x 30 m</t>
  </si>
  <si>
    <t>soubor</t>
  </si>
  <si>
    <t>1117007913</t>
  </si>
  <si>
    <t>https://podminky.urs.cz/item/CS_URS_2024_01/722250133</t>
  </si>
  <si>
    <t>70</t>
  </si>
  <si>
    <t>55347200</t>
  </si>
  <si>
    <t>dvířka revizní nerezová 300x300mm</t>
  </si>
  <si>
    <t>-54013499</t>
  </si>
  <si>
    <t>71</t>
  </si>
  <si>
    <t>55347201</t>
  </si>
  <si>
    <t>dvířka vanová nerezová 200x300mm</t>
  </si>
  <si>
    <t>1129235045</t>
  </si>
  <si>
    <t>72</t>
  </si>
  <si>
    <t>722290215</t>
  </si>
  <si>
    <t>Zkoušky, proplach a desinfekce vodovodního potrubí zkoušky těsnosti vodovodního potrubí hrdlového nebo přírubového do DN 100</t>
  </si>
  <si>
    <t>989367467</t>
  </si>
  <si>
    <t>https://podminky.urs.cz/item/CS_URS_2024_01/722290215</t>
  </si>
  <si>
    <t>16+6+16+152+76+69</t>
  </si>
  <si>
    <t>73</t>
  </si>
  <si>
    <t>722290234</t>
  </si>
  <si>
    <t>Zkoušky, proplach a desinfekce vodovodního potrubí proplach a desinfekce vodovodního potrubí do DN 80</t>
  </si>
  <si>
    <t>-1024798875</t>
  </si>
  <si>
    <t>https://podminky.urs.cz/item/CS_URS_2024_01/722290234</t>
  </si>
  <si>
    <t>74</t>
  </si>
  <si>
    <t>998722101</t>
  </si>
  <si>
    <t>Přesun hmot pro vnitřní vodovod stanovený z hmotnosti přesunovaného materiálu vodorovná dopravní vzdálenost do 50 m základní v objektech výšky do 6 m</t>
  </si>
  <si>
    <t>-834921524</t>
  </si>
  <si>
    <t>https://podminky.urs.cz/item/CS_URS_2024_01/998722101</t>
  </si>
  <si>
    <t>725</t>
  </si>
  <si>
    <t>Zdravotechnika - zařizovací předměty</t>
  </si>
  <si>
    <t>75</t>
  </si>
  <si>
    <t>725110811</t>
  </si>
  <si>
    <t>Demontáž klozetů splachovacích s nádrží nebo tlakovým splachovačem</t>
  </si>
  <si>
    <t>-1882821073</t>
  </si>
  <si>
    <t>https://podminky.urs.cz/item/CS_URS_2024_01/725110811</t>
  </si>
  <si>
    <t>76</t>
  </si>
  <si>
    <t>725210821</t>
  </si>
  <si>
    <t>Demontáž umyvadel bez výtokových armatur umyvadel</t>
  </si>
  <si>
    <t>1105027483</t>
  </si>
  <si>
    <t>https://podminky.urs.cz/item/CS_URS_2024_01/725210821</t>
  </si>
  <si>
    <t>725240811</t>
  </si>
  <si>
    <t>Demontáž sprchových kabin a vaniček bez výtokových armatur kabin</t>
  </si>
  <si>
    <t>198330806</t>
  </si>
  <si>
    <t>https://podminky.urs.cz/item/CS_URS_2024_01/725240811</t>
  </si>
  <si>
    <t>78</t>
  </si>
  <si>
    <t>725310823</t>
  </si>
  <si>
    <t>Demontáž dřezů jednodílných bez výtokových armatur vestavěných v kuchyňských sestavách</t>
  </si>
  <si>
    <t>-1717649475</t>
  </si>
  <si>
    <t>https://podminky.urs.cz/item/CS_URS_2024_01/725310823</t>
  </si>
  <si>
    <t>79</t>
  </si>
  <si>
    <t>725820801</t>
  </si>
  <si>
    <t>Demontáž baterií nástěnných do G 3/4</t>
  </si>
  <si>
    <t>-2071623854</t>
  </si>
  <si>
    <t>https://podminky.urs.cz/item/CS_URS_2024_01/725820801</t>
  </si>
  <si>
    <t>5+2+1</t>
  </si>
  <si>
    <t>80</t>
  </si>
  <si>
    <t>725860811</t>
  </si>
  <si>
    <t>Demontáž zápachových uzávěrek pro zařizovací předměty jednoduchých</t>
  </si>
  <si>
    <t>-1085144457</t>
  </si>
  <si>
    <t>https://podminky.urs.cz/item/CS_URS_2024_01/725860811</t>
  </si>
  <si>
    <t>81</t>
  </si>
  <si>
    <t>725119125</t>
  </si>
  <si>
    <t>Zařízení záchodů montáž klozetových mís závěsných na nosné stěny</t>
  </si>
  <si>
    <t>1264695790</t>
  </si>
  <si>
    <t>https://podminky.urs.cz/item/CS_URS_2024_01/725119125</t>
  </si>
  <si>
    <t>4+1</t>
  </si>
  <si>
    <t>82</t>
  </si>
  <si>
    <t>64236091</t>
  </si>
  <si>
    <t>mísa keramická klozetová závěsná bílá s hlubokým splachováním odpad vodorovný-specifikace viz.TZ (WC)</t>
  </si>
  <si>
    <t>-2084032112</t>
  </si>
  <si>
    <t>83</t>
  </si>
  <si>
    <t>64236051</t>
  </si>
  <si>
    <t>klozet keramický bílý závěsný hluboké splachování pro handicapované-specifikace viz.TZ (WCi)</t>
  </si>
  <si>
    <t>-573715139</t>
  </si>
  <si>
    <t>84</t>
  </si>
  <si>
    <t>55167381</t>
  </si>
  <si>
    <t>sedátko klozetové duroplastové bílé s poklopem SOFTCLOSE-specifikace viz.TZ</t>
  </si>
  <si>
    <t>308490380</t>
  </si>
  <si>
    <t>85</t>
  </si>
  <si>
    <t>55166002</t>
  </si>
  <si>
    <t>souprava pro připojení závěsného WC DN 80</t>
  </si>
  <si>
    <t>sada</t>
  </si>
  <si>
    <t>-218146634</t>
  </si>
  <si>
    <t>86</t>
  </si>
  <si>
    <t>725219102</t>
  </si>
  <si>
    <t>Umyvadla montáž umyvadel ostatních typů na šrouby</t>
  </si>
  <si>
    <t>735897187</t>
  </si>
  <si>
    <t>https://podminky.urs.cz/item/CS_URS_2024_01/725219102</t>
  </si>
  <si>
    <t>13+1</t>
  </si>
  <si>
    <t>87</t>
  </si>
  <si>
    <t>64211046</t>
  </si>
  <si>
    <t>umyvadlo keramické závěsné bílé š 550mm-specifikace viz.TZ (U)</t>
  </si>
  <si>
    <t>1396051409</t>
  </si>
  <si>
    <t>88</t>
  </si>
  <si>
    <t>64211023</t>
  </si>
  <si>
    <t>umyvadlo keramické závěsné bezbariérové bílé 640x550mm-specifikace viz.TZ (Ui)</t>
  </si>
  <si>
    <t>1283032274</t>
  </si>
  <si>
    <t>89</t>
  </si>
  <si>
    <t>725829131</t>
  </si>
  <si>
    <t>Baterie umyvadlové montáž ostatních typů stojánkových G 1/2"</t>
  </si>
  <si>
    <t>1568472917</t>
  </si>
  <si>
    <t>https://podminky.urs.cz/item/CS_URS_2024_01/725829131</t>
  </si>
  <si>
    <t>90</t>
  </si>
  <si>
    <t>55144004</t>
  </si>
  <si>
    <t>baterie umyvadlová stojánková páková-specifikace viz.TZ (U)</t>
  </si>
  <si>
    <t>-711818904</t>
  </si>
  <si>
    <t>91</t>
  </si>
  <si>
    <t>55144047</t>
  </si>
  <si>
    <t>baterie umyvadlová stojánková páková s prolouženou pákou (lékařská)-specifikace viz.TZ (Ui)</t>
  </si>
  <si>
    <t>-683276967</t>
  </si>
  <si>
    <t>92</t>
  </si>
  <si>
    <t>725861102</t>
  </si>
  <si>
    <t>Zápachové uzávěrky zařizovacích předmětů pro umyvadla DN 40-chrom</t>
  </si>
  <si>
    <t>693805514</t>
  </si>
  <si>
    <t>https://podminky.urs.cz/item/CS_URS_2024_01/725861102</t>
  </si>
  <si>
    <t>93</t>
  </si>
  <si>
    <t>725331111</t>
  </si>
  <si>
    <t>Výlevky bez výtokových armatur keramické závěsné se sklopnou plastovou mřížkou 425 mm - specifiakce viz. TZ (VK)</t>
  </si>
  <si>
    <t>-438050587</t>
  </si>
  <si>
    <t>https://podminky.urs.cz/item/CS_URS_2024_01/725331111</t>
  </si>
  <si>
    <t>94</t>
  </si>
  <si>
    <t>725821312</t>
  </si>
  <si>
    <t>Baterie dřezové nástěnné pákové s otáčivým kulatým ústím a délkou ramínka 300 mm - specifiakce viz. TZ (VK)</t>
  </si>
  <si>
    <t>-863773347</t>
  </si>
  <si>
    <t>https://podminky.urs.cz/item/CS_URS_2024_01/725821312</t>
  </si>
  <si>
    <t>95</t>
  </si>
  <si>
    <t>725311121</t>
  </si>
  <si>
    <t>Dřezy bez výtokových armatur jednoduché se zápachovou uzávěrkou nerezové s odkapávací plochou 560x480 mm a miskou-specifikace viz. TZ (D)</t>
  </si>
  <si>
    <t>1474376759</t>
  </si>
  <si>
    <t>https://podminky.urs.cz/item/CS_URS_2024_01/725311121</t>
  </si>
  <si>
    <t>96</t>
  </si>
  <si>
    <t>725829101</t>
  </si>
  <si>
    <t>Baterie dřezové montáž ostatních typů nástěnných pákových nebo klasických</t>
  </si>
  <si>
    <t>470784565</t>
  </si>
  <si>
    <t>https://podminky.urs.cz/item/CS_URS_2024_01/725829101</t>
  </si>
  <si>
    <t>97</t>
  </si>
  <si>
    <t>55143974</t>
  </si>
  <si>
    <t>baterie dřezová páková stojánková s otáčivým ústím dl ramínka 220mm-specifikace viz. TZ (D)</t>
  </si>
  <si>
    <t>1437967641</t>
  </si>
  <si>
    <t>98</t>
  </si>
  <si>
    <t>725862103</t>
  </si>
  <si>
    <t>Zápachové uzávěrky zařizovacích předmětů pro dřezy DN 40/50</t>
  </si>
  <si>
    <t>-1388586569</t>
  </si>
  <si>
    <t>https://podminky.urs.cz/item/CS_URS_2024_01/725862103</t>
  </si>
  <si>
    <t>99</t>
  </si>
  <si>
    <t>725841312</t>
  </si>
  <si>
    <t>Baterie sprchové nástěnné pákové</t>
  </si>
  <si>
    <t>1861841363</t>
  </si>
  <si>
    <t>https://podminky.urs.cz/item/CS_URS_2024_01/725841312</t>
  </si>
  <si>
    <t>100</t>
  </si>
  <si>
    <t>55145002</t>
  </si>
  <si>
    <t>kompletní sprchový set-specifikace viz. TZ (SK)</t>
  </si>
  <si>
    <t>-261870796</t>
  </si>
  <si>
    <t>101</t>
  </si>
  <si>
    <t>725244103</t>
  </si>
  <si>
    <t>Sprchové dveře a zástěny dveře sprchové do niky rámové se skleněnou výplní tl. 5 mm otvíravé jednokřídlové, na vaničku šířky 900 mm</t>
  </si>
  <si>
    <t>653010638</t>
  </si>
  <si>
    <t>https://podminky.urs.cz/item/CS_URS_2024_01/725244103</t>
  </si>
  <si>
    <t>102</t>
  </si>
  <si>
    <t>725291652</t>
  </si>
  <si>
    <t>Montáž doplňků zařízení koupelen a záchodů dávkovače tekutého mýdla</t>
  </si>
  <si>
    <t>2120273608</t>
  </si>
  <si>
    <t>https://podminky.urs.cz/item/CS_URS_2024_01/725291652</t>
  </si>
  <si>
    <t>103</t>
  </si>
  <si>
    <t>55431097</t>
  </si>
  <si>
    <t>dávkovač tekutého mýdla 1,2L-nerez</t>
  </si>
  <si>
    <t>2130243242</t>
  </si>
  <si>
    <t>104</t>
  </si>
  <si>
    <t>725291653</t>
  </si>
  <si>
    <t>Montáž doplňků zařízení koupelen a záchodů zásobníku toaletních papírů</t>
  </si>
  <si>
    <t>583647691</t>
  </si>
  <si>
    <t>https://podminky.urs.cz/item/CS_URS_2024_01/725291653</t>
  </si>
  <si>
    <t>105</t>
  </si>
  <si>
    <t>55431090</t>
  </si>
  <si>
    <t>zásobník toaletních papírů nerez kartáčovaný D 310mm-specifikace viz.TZ</t>
  </si>
  <si>
    <t>-202825102</t>
  </si>
  <si>
    <t>106</t>
  </si>
  <si>
    <t>725291654</t>
  </si>
  <si>
    <t>Montáž doplňků zařízení koupelen a záchodů zásobníku papírových ručníků</t>
  </si>
  <si>
    <t>2072370451</t>
  </si>
  <si>
    <t>https://podminky.urs.cz/item/CS_URS_2024_01/725291654</t>
  </si>
  <si>
    <t>107</t>
  </si>
  <si>
    <t>55431084</t>
  </si>
  <si>
    <t>zásobník papírových ručníků skládaných nerezové provedení</t>
  </si>
  <si>
    <t>-322003119</t>
  </si>
  <si>
    <t>108</t>
  </si>
  <si>
    <t>725291664</t>
  </si>
  <si>
    <t>Montáž doplňků zařízení koupelen a záchodů štětky závěsné, odpadkový koš</t>
  </si>
  <si>
    <t>-227001719</t>
  </si>
  <si>
    <t>https://podminky.urs.cz/item/CS_URS_2024_01/725291664</t>
  </si>
  <si>
    <t>13+5</t>
  </si>
  <si>
    <t>109</t>
  </si>
  <si>
    <t>55431082</t>
  </si>
  <si>
    <t>koš odpadkový drátěný závěsný nerezový 350x290x190mm</t>
  </si>
  <si>
    <t>2010609037</t>
  </si>
  <si>
    <t>110</t>
  </si>
  <si>
    <t>55779013</t>
  </si>
  <si>
    <t>štětka na WC závěsná nebo na podlahu kartáč nylon nerezové záchytné pouzdro mat</t>
  </si>
  <si>
    <t>-2077605160</t>
  </si>
  <si>
    <t>111</t>
  </si>
  <si>
    <t>725291665</t>
  </si>
  <si>
    <t>Montáž doplňků zařízení koupelen zrcadel</t>
  </si>
  <si>
    <t>-927861494</t>
  </si>
  <si>
    <t>https://podminky.urs.cz/item/CS_URS_2024_01/725291665</t>
  </si>
  <si>
    <t>112</t>
  </si>
  <si>
    <t>63465132</t>
  </si>
  <si>
    <t>zrcadlo sklopné pro imobilní (Ui)</t>
  </si>
  <si>
    <t>ks</t>
  </si>
  <si>
    <t>589257873</t>
  </si>
  <si>
    <t>113</t>
  </si>
  <si>
    <t>63465134</t>
  </si>
  <si>
    <t>zrcadlo nemontované bronzové tl 4mm max rozměr 3210x2250mm (U)</t>
  </si>
  <si>
    <t>1635180277</t>
  </si>
  <si>
    <t>(0,8*0,5)*13</t>
  </si>
  <si>
    <t>114</t>
  </si>
  <si>
    <t>725291669</t>
  </si>
  <si>
    <t>Montáž doplňků zařízení koupelen a záchodů madla invalidního krakorcového</t>
  </si>
  <si>
    <t>1591136691</t>
  </si>
  <si>
    <t>https://podminky.urs.cz/item/CS_URS_2024_01/725291669</t>
  </si>
  <si>
    <t>2+2</t>
  </si>
  <si>
    <t>115</t>
  </si>
  <si>
    <t>55147121</t>
  </si>
  <si>
    <t>madlo invalidní krakorcové sklopné s držákem toaletního papíru nerez mat 813mm</t>
  </si>
  <si>
    <t>1946138527</t>
  </si>
  <si>
    <t>116</t>
  </si>
  <si>
    <t>55147103</t>
  </si>
  <si>
    <t>madlo invalidní krakorcové nerez mat 900mm</t>
  </si>
  <si>
    <t>-466735195</t>
  </si>
  <si>
    <t>117</t>
  </si>
  <si>
    <t>55147116</t>
  </si>
  <si>
    <t>madlo invalidní krakorcové sklopné nerez mat 600mm</t>
  </si>
  <si>
    <t>684111425</t>
  </si>
  <si>
    <t>118</t>
  </si>
  <si>
    <t>998725101</t>
  </si>
  <si>
    <t>Přesun hmot pro zařizovací předměty stanovený z hmotnosti přesunovaného materiálu vodorovná dopravní vzdálenost do 50 m základní v objektech výšky do 6 m</t>
  </si>
  <si>
    <t>107574011</t>
  </si>
  <si>
    <t>https://podminky.urs.cz/item/CS_URS_2024_01/998725101</t>
  </si>
  <si>
    <t>726</t>
  </si>
  <si>
    <t>Zdravotechnika - předstěnové instalace</t>
  </si>
  <si>
    <t>119</t>
  </si>
  <si>
    <t>726131001</t>
  </si>
  <si>
    <t>Předstěnové instalační systémy do lehkých stěn s kovovou konstrukcí pro umyvadla stavební výšky do 1120 mm se stojánkovou baterií</t>
  </si>
  <si>
    <t>-197055986</t>
  </si>
  <si>
    <t>https://podminky.urs.cz/item/CS_URS_2024_01/726131001</t>
  </si>
  <si>
    <t>120</t>
  </si>
  <si>
    <t>726131031</t>
  </si>
  <si>
    <t>Předstěnové instalační systémy do lehkých stěn s kovovou konstrukcí pro podpěrné prvky a madla stavební výška 1120 mm</t>
  </si>
  <si>
    <t>-293143479</t>
  </si>
  <si>
    <t>https://podminky.urs.cz/item/CS_URS_2024_01/726131031</t>
  </si>
  <si>
    <t>1+1</t>
  </si>
  <si>
    <t>121</t>
  </si>
  <si>
    <t>726131041</t>
  </si>
  <si>
    <t>Předstěnové instalační systémy do lehkých stěn s kovovou konstrukcí pro závěsné klozety ovládání zepředu, stavební výšky 1120 mm-specifikace viz. TZ</t>
  </si>
  <si>
    <t>-346250923</t>
  </si>
  <si>
    <t>https://podminky.urs.cz/item/CS_URS_2024_01/726131041</t>
  </si>
  <si>
    <t>122</t>
  </si>
  <si>
    <t>726131043</t>
  </si>
  <si>
    <t>Předstěnové instalační systémy do lehkých stěn s kovovou konstrukcí pro závěsné klozety ovládání zepředu, stavební výšky 1120 mm pro tělesně postižené-specifikace viz.TZ</t>
  </si>
  <si>
    <t>-144418820</t>
  </si>
  <si>
    <t>https://podminky.urs.cz/item/CS_URS_2024_01/726131043</t>
  </si>
  <si>
    <t>123</t>
  </si>
  <si>
    <t>55281795</t>
  </si>
  <si>
    <t>tlačítko pro ovládání WC shora/zepředu nerez dvě množství vody 213x142mm (WC+WCi+VK)</t>
  </si>
  <si>
    <t>-92687038</t>
  </si>
  <si>
    <t>4+1+1</t>
  </si>
  <si>
    <t>124</t>
  </si>
  <si>
    <t>726131204</t>
  </si>
  <si>
    <t>Předstěnové instalační systémy do lehkých stěn s kovovou konstrukcí montáž ostatních typů klozetů</t>
  </si>
  <si>
    <t>1919843989</t>
  </si>
  <si>
    <t>https://podminky.urs.cz/item/CS_URS_2024_01/726131204</t>
  </si>
  <si>
    <t>125</t>
  </si>
  <si>
    <t>55231305</t>
  </si>
  <si>
    <t>montážní prvek pro výlevku 130 cm vč. splachovací nádrže a tlačítka</t>
  </si>
  <si>
    <t>-929173345</t>
  </si>
  <si>
    <t>126</t>
  </si>
  <si>
    <t>726191001</t>
  </si>
  <si>
    <t>Ostatní příslušenství instalačních systémů zvukoizolační souprava pro WC a bidet</t>
  </si>
  <si>
    <t>816337559</t>
  </si>
  <si>
    <t>https://podminky.urs.cz/item/CS_URS_2024_01/726191001</t>
  </si>
  <si>
    <t>127</t>
  </si>
  <si>
    <t>998726111</t>
  </si>
  <si>
    <t>Přesun hmot pro instalační prefabrikáty stanovený z hmotnosti přesunovaného materiálu vodorovná dopravní vzdálenost do 50 m v objektech výšky do 6 m</t>
  </si>
  <si>
    <t>850673269</t>
  </si>
  <si>
    <t>https://podminky.urs.cz/item/CS_URS_2024_01/998726111</t>
  </si>
  <si>
    <t>727</t>
  </si>
  <si>
    <t>Zdravotechnika - požární ochrana</t>
  </si>
  <si>
    <t>128</t>
  </si>
  <si>
    <t>727223105</t>
  </si>
  <si>
    <t>Protipožární ochranné manžety plastového potrubí prostup stropem tloušťky 150 mm požární odolnost EI 90 D 110</t>
  </si>
  <si>
    <t>-1641346536</t>
  </si>
  <si>
    <t>https://podminky.urs.cz/item/CS_URS_2024_01/727223105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</si>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</sst>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9712111" TargetMode="External" /><Relationship Id="rId2" Type="http://schemas.openxmlformats.org/officeDocument/2006/relationships/hyperlink" Target="https://podminky.urs.cz/item/CS_URS_2024_01/175151101" TargetMode="External" /><Relationship Id="rId3" Type="http://schemas.openxmlformats.org/officeDocument/2006/relationships/hyperlink" Target="https://podminky.urs.cz/item/CS_URS_2024_01/451573111" TargetMode="External" /><Relationship Id="rId4" Type="http://schemas.openxmlformats.org/officeDocument/2006/relationships/hyperlink" Target="https://podminky.urs.cz/item/CS_URS_2024_01/612135101" TargetMode="External" /><Relationship Id="rId5" Type="http://schemas.openxmlformats.org/officeDocument/2006/relationships/hyperlink" Target="https://podminky.urs.cz/item/CS_URS_2024_01/631312141" TargetMode="External" /><Relationship Id="rId6" Type="http://schemas.openxmlformats.org/officeDocument/2006/relationships/hyperlink" Target="https://podminky.urs.cz/item/CS_URS_2024_01/953941611" TargetMode="External" /><Relationship Id="rId7" Type="http://schemas.openxmlformats.org/officeDocument/2006/relationships/hyperlink" Target="https://podminky.urs.cz/item/CS_URS_2024_01/965043331" TargetMode="External" /><Relationship Id="rId8" Type="http://schemas.openxmlformats.org/officeDocument/2006/relationships/hyperlink" Target="https://podminky.urs.cz/item/CS_URS_2024_01/974031142" TargetMode="External" /><Relationship Id="rId9" Type="http://schemas.openxmlformats.org/officeDocument/2006/relationships/hyperlink" Target="https://podminky.urs.cz/item/CS_URS_2024_01/974031143" TargetMode="External" /><Relationship Id="rId10" Type="http://schemas.openxmlformats.org/officeDocument/2006/relationships/hyperlink" Target="https://podminky.urs.cz/item/CS_URS_2024_01/974031164" TargetMode="External" /><Relationship Id="rId11" Type="http://schemas.openxmlformats.org/officeDocument/2006/relationships/hyperlink" Target="https://podminky.urs.cz/item/CS_URS_2024_01/997013151" TargetMode="External" /><Relationship Id="rId12" Type="http://schemas.openxmlformats.org/officeDocument/2006/relationships/hyperlink" Target="https://podminky.urs.cz/item/CS_URS_2024_01/997013501" TargetMode="External" /><Relationship Id="rId13" Type="http://schemas.openxmlformats.org/officeDocument/2006/relationships/hyperlink" Target="https://podminky.urs.cz/item/CS_URS_2024_01/997013509" TargetMode="External" /><Relationship Id="rId14" Type="http://schemas.openxmlformats.org/officeDocument/2006/relationships/hyperlink" Target="https://podminky.urs.cz/item/CS_URS_2024_01/997013631" TargetMode="External" /><Relationship Id="rId15" Type="http://schemas.openxmlformats.org/officeDocument/2006/relationships/hyperlink" Target="https://podminky.urs.cz/item/CS_URS_2024_01/721171803" TargetMode="External" /><Relationship Id="rId16" Type="http://schemas.openxmlformats.org/officeDocument/2006/relationships/hyperlink" Target="https://podminky.urs.cz/item/CS_URS_2024_01/721171808" TargetMode="External" /><Relationship Id="rId17" Type="http://schemas.openxmlformats.org/officeDocument/2006/relationships/hyperlink" Target="https://podminky.urs.cz/item/CS_URS_2024_01/721171905" TargetMode="External" /><Relationship Id="rId18" Type="http://schemas.openxmlformats.org/officeDocument/2006/relationships/hyperlink" Target="https://podminky.urs.cz/item/CS_URS_2024_01/721171915" TargetMode="External" /><Relationship Id="rId19" Type="http://schemas.openxmlformats.org/officeDocument/2006/relationships/hyperlink" Target="https://podminky.urs.cz/item/CS_URS_2024_01/721173401" TargetMode="External" /><Relationship Id="rId20" Type="http://schemas.openxmlformats.org/officeDocument/2006/relationships/hyperlink" Target="https://podminky.urs.cz/item/CS_URS_2024_01/721174005" TargetMode="External" /><Relationship Id="rId21" Type="http://schemas.openxmlformats.org/officeDocument/2006/relationships/hyperlink" Target="https://podminky.urs.cz/item/CS_URS_2024_01/721174024" TargetMode="External" /><Relationship Id="rId22" Type="http://schemas.openxmlformats.org/officeDocument/2006/relationships/hyperlink" Target="https://podminky.urs.cz/item/CS_URS_2024_01/721174025" TargetMode="External" /><Relationship Id="rId23" Type="http://schemas.openxmlformats.org/officeDocument/2006/relationships/hyperlink" Target="https://podminky.urs.cz/item/CS_URS_2024_01/721174041" TargetMode="External" /><Relationship Id="rId24" Type="http://schemas.openxmlformats.org/officeDocument/2006/relationships/hyperlink" Target="https://podminky.urs.cz/item/CS_URS_2024_01/721174043" TargetMode="External" /><Relationship Id="rId25" Type="http://schemas.openxmlformats.org/officeDocument/2006/relationships/hyperlink" Target="https://podminky.urs.cz/item/CS_URS_2024_01/721174045" TargetMode="External" /><Relationship Id="rId26" Type="http://schemas.openxmlformats.org/officeDocument/2006/relationships/hyperlink" Target="https://podminky.urs.cz/item/CS_URS_2024_01/721194103" TargetMode="External" /><Relationship Id="rId27" Type="http://schemas.openxmlformats.org/officeDocument/2006/relationships/hyperlink" Target="https://podminky.urs.cz/item/CS_URS_2024_01/721194105" TargetMode="External" /><Relationship Id="rId28" Type="http://schemas.openxmlformats.org/officeDocument/2006/relationships/hyperlink" Target="https://podminky.urs.cz/item/CS_URS_2024_01/721194109" TargetMode="External" /><Relationship Id="rId29" Type="http://schemas.openxmlformats.org/officeDocument/2006/relationships/hyperlink" Target="https://podminky.urs.cz/item/CS_URS_2024_01/721212123" TargetMode="External" /><Relationship Id="rId30" Type="http://schemas.openxmlformats.org/officeDocument/2006/relationships/hyperlink" Target="https://podminky.urs.cz/item/CS_URS_2024_01/721226511" TargetMode="External" /><Relationship Id="rId31" Type="http://schemas.openxmlformats.org/officeDocument/2006/relationships/hyperlink" Target="https://podminky.urs.cz/item/CS_URS_2024_01/721229111" TargetMode="External" /><Relationship Id="rId32" Type="http://schemas.openxmlformats.org/officeDocument/2006/relationships/hyperlink" Target="https://podminky.urs.cz/item/CS_URS_2024_01/721274125" TargetMode="External" /><Relationship Id="rId33" Type="http://schemas.openxmlformats.org/officeDocument/2006/relationships/hyperlink" Target="https://podminky.urs.cz/item/CS_URS_2024_01/721290111" TargetMode="External" /><Relationship Id="rId34" Type="http://schemas.openxmlformats.org/officeDocument/2006/relationships/hyperlink" Target="https://podminky.urs.cz/item/CS_URS_2024_01/998721101" TargetMode="External" /><Relationship Id="rId35" Type="http://schemas.openxmlformats.org/officeDocument/2006/relationships/hyperlink" Target="https://podminky.urs.cz/item/CS_URS_2024_01/722160801" TargetMode="External" /><Relationship Id="rId36" Type="http://schemas.openxmlformats.org/officeDocument/2006/relationships/hyperlink" Target="https://podminky.urs.cz/item/CS_URS_2024_01/722181851" TargetMode="External" /><Relationship Id="rId37" Type="http://schemas.openxmlformats.org/officeDocument/2006/relationships/hyperlink" Target="https://podminky.urs.cz/item/CS_URS_2024_01/722160952" TargetMode="External" /><Relationship Id="rId38" Type="http://schemas.openxmlformats.org/officeDocument/2006/relationships/hyperlink" Target="https://podminky.urs.cz/item/CS_URS_2024_01/722160953" TargetMode="External" /><Relationship Id="rId39" Type="http://schemas.openxmlformats.org/officeDocument/2006/relationships/hyperlink" Target="https://podminky.urs.cz/item/CS_URS_2024_01/722160954" TargetMode="External" /><Relationship Id="rId40" Type="http://schemas.openxmlformats.org/officeDocument/2006/relationships/hyperlink" Target="https://podminky.urs.cz/item/CS_URS_2024_01/722160972" TargetMode="External" /><Relationship Id="rId41" Type="http://schemas.openxmlformats.org/officeDocument/2006/relationships/hyperlink" Target="https://podminky.urs.cz/item/CS_URS_2024_01/722160973" TargetMode="External" /><Relationship Id="rId42" Type="http://schemas.openxmlformats.org/officeDocument/2006/relationships/hyperlink" Target="https://podminky.urs.cz/item/CS_URS_2024_01/722160974" TargetMode="External" /><Relationship Id="rId43" Type="http://schemas.openxmlformats.org/officeDocument/2006/relationships/hyperlink" Target="https://podminky.urs.cz/item/CS_URS_2024_01/722160212" TargetMode="External" /><Relationship Id="rId44" Type="http://schemas.openxmlformats.org/officeDocument/2006/relationships/hyperlink" Target="https://podminky.urs.cz/item/CS_URS_2024_01/722160213" TargetMode="External" /><Relationship Id="rId45" Type="http://schemas.openxmlformats.org/officeDocument/2006/relationships/hyperlink" Target="https://podminky.urs.cz/item/CS_URS_2024_01/722160214" TargetMode="External" /><Relationship Id="rId46" Type="http://schemas.openxmlformats.org/officeDocument/2006/relationships/hyperlink" Target="https://podminky.urs.cz/item/CS_URS_2024_01/722160224" TargetMode="External" /><Relationship Id="rId47" Type="http://schemas.openxmlformats.org/officeDocument/2006/relationships/hyperlink" Target="https://podminky.urs.cz/item/CS_URS_2024_01/722181123" TargetMode="External" /><Relationship Id="rId48" Type="http://schemas.openxmlformats.org/officeDocument/2006/relationships/hyperlink" Target="https://podminky.urs.cz/item/CS_URS_2024_01/722181231" TargetMode="External" /><Relationship Id="rId49" Type="http://schemas.openxmlformats.org/officeDocument/2006/relationships/hyperlink" Target="https://podminky.urs.cz/item/CS_URS_2024_01/722181232" TargetMode="External" /><Relationship Id="rId50" Type="http://schemas.openxmlformats.org/officeDocument/2006/relationships/hyperlink" Target="https://podminky.urs.cz/item/CS_URS_2024_01/722190401" TargetMode="External" /><Relationship Id="rId51" Type="http://schemas.openxmlformats.org/officeDocument/2006/relationships/hyperlink" Target="https://podminky.urs.cz/item/CS_URS_2024_01/722220111" TargetMode="External" /><Relationship Id="rId52" Type="http://schemas.openxmlformats.org/officeDocument/2006/relationships/hyperlink" Target="https://podminky.urs.cz/item/CS_URS_2024_01/722220121" TargetMode="External" /><Relationship Id="rId53" Type="http://schemas.openxmlformats.org/officeDocument/2006/relationships/hyperlink" Target="https://podminky.urs.cz/item/CS_URS_2024_01/722239101" TargetMode="External" /><Relationship Id="rId54" Type="http://schemas.openxmlformats.org/officeDocument/2006/relationships/hyperlink" Target="https://podminky.urs.cz/item/CS_URS_2024_01/722239102" TargetMode="External" /><Relationship Id="rId55" Type="http://schemas.openxmlformats.org/officeDocument/2006/relationships/hyperlink" Target="https://podminky.urs.cz/item/CS_URS_2024_01/722239103" TargetMode="External" /><Relationship Id="rId56" Type="http://schemas.openxmlformats.org/officeDocument/2006/relationships/hyperlink" Target="https://podminky.urs.cz/item/CS_URS_2024_01/722250133" TargetMode="External" /><Relationship Id="rId57" Type="http://schemas.openxmlformats.org/officeDocument/2006/relationships/hyperlink" Target="https://podminky.urs.cz/item/CS_URS_2024_01/722290215" TargetMode="External" /><Relationship Id="rId58" Type="http://schemas.openxmlformats.org/officeDocument/2006/relationships/hyperlink" Target="https://podminky.urs.cz/item/CS_URS_2024_01/722290234" TargetMode="External" /><Relationship Id="rId59" Type="http://schemas.openxmlformats.org/officeDocument/2006/relationships/hyperlink" Target="https://podminky.urs.cz/item/CS_URS_2024_01/998722101" TargetMode="External" /><Relationship Id="rId60" Type="http://schemas.openxmlformats.org/officeDocument/2006/relationships/hyperlink" Target="https://podminky.urs.cz/item/CS_URS_2024_01/725110811" TargetMode="External" /><Relationship Id="rId61" Type="http://schemas.openxmlformats.org/officeDocument/2006/relationships/hyperlink" Target="https://podminky.urs.cz/item/CS_URS_2024_01/725210821" TargetMode="External" /><Relationship Id="rId62" Type="http://schemas.openxmlformats.org/officeDocument/2006/relationships/hyperlink" Target="https://podminky.urs.cz/item/CS_URS_2024_01/725240811" TargetMode="External" /><Relationship Id="rId63" Type="http://schemas.openxmlformats.org/officeDocument/2006/relationships/hyperlink" Target="https://podminky.urs.cz/item/CS_URS_2024_01/725310823" TargetMode="External" /><Relationship Id="rId64" Type="http://schemas.openxmlformats.org/officeDocument/2006/relationships/hyperlink" Target="https://podminky.urs.cz/item/CS_URS_2024_01/725820801" TargetMode="External" /><Relationship Id="rId65" Type="http://schemas.openxmlformats.org/officeDocument/2006/relationships/hyperlink" Target="https://podminky.urs.cz/item/CS_URS_2024_01/725860811" TargetMode="External" /><Relationship Id="rId66" Type="http://schemas.openxmlformats.org/officeDocument/2006/relationships/hyperlink" Target="https://podminky.urs.cz/item/CS_URS_2024_01/725119125" TargetMode="External" /><Relationship Id="rId67" Type="http://schemas.openxmlformats.org/officeDocument/2006/relationships/hyperlink" Target="https://podminky.urs.cz/item/CS_URS_2024_01/725219102" TargetMode="External" /><Relationship Id="rId68" Type="http://schemas.openxmlformats.org/officeDocument/2006/relationships/hyperlink" Target="https://podminky.urs.cz/item/CS_URS_2024_01/725829131" TargetMode="External" /><Relationship Id="rId69" Type="http://schemas.openxmlformats.org/officeDocument/2006/relationships/hyperlink" Target="https://podminky.urs.cz/item/CS_URS_2024_01/725861102" TargetMode="External" /><Relationship Id="rId70" Type="http://schemas.openxmlformats.org/officeDocument/2006/relationships/hyperlink" Target="https://podminky.urs.cz/item/CS_URS_2024_01/725331111" TargetMode="External" /><Relationship Id="rId71" Type="http://schemas.openxmlformats.org/officeDocument/2006/relationships/hyperlink" Target="https://podminky.urs.cz/item/CS_URS_2024_01/725821312" TargetMode="External" /><Relationship Id="rId72" Type="http://schemas.openxmlformats.org/officeDocument/2006/relationships/hyperlink" Target="https://podminky.urs.cz/item/CS_URS_2024_01/725311121" TargetMode="External" /><Relationship Id="rId73" Type="http://schemas.openxmlformats.org/officeDocument/2006/relationships/hyperlink" Target="https://podminky.urs.cz/item/CS_URS_2024_01/725829101" TargetMode="External" /><Relationship Id="rId74" Type="http://schemas.openxmlformats.org/officeDocument/2006/relationships/hyperlink" Target="https://podminky.urs.cz/item/CS_URS_2024_01/725862103" TargetMode="External" /><Relationship Id="rId75" Type="http://schemas.openxmlformats.org/officeDocument/2006/relationships/hyperlink" Target="https://podminky.urs.cz/item/CS_URS_2024_01/725841312" TargetMode="External" /><Relationship Id="rId76" Type="http://schemas.openxmlformats.org/officeDocument/2006/relationships/hyperlink" Target="https://podminky.urs.cz/item/CS_URS_2024_01/725244103" TargetMode="External" /><Relationship Id="rId77" Type="http://schemas.openxmlformats.org/officeDocument/2006/relationships/hyperlink" Target="https://podminky.urs.cz/item/CS_URS_2024_01/725291652" TargetMode="External" /><Relationship Id="rId78" Type="http://schemas.openxmlformats.org/officeDocument/2006/relationships/hyperlink" Target="https://podminky.urs.cz/item/CS_URS_2024_01/725291653" TargetMode="External" /><Relationship Id="rId79" Type="http://schemas.openxmlformats.org/officeDocument/2006/relationships/hyperlink" Target="https://podminky.urs.cz/item/CS_URS_2024_01/725291654" TargetMode="External" /><Relationship Id="rId80" Type="http://schemas.openxmlformats.org/officeDocument/2006/relationships/hyperlink" Target="https://podminky.urs.cz/item/CS_URS_2024_01/725291664" TargetMode="External" /><Relationship Id="rId81" Type="http://schemas.openxmlformats.org/officeDocument/2006/relationships/hyperlink" Target="https://podminky.urs.cz/item/CS_URS_2024_01/725291665" TargetMode="External" /><Relationship Id="rId82" Type="http://schemas.openxmlformats.org/officeDocument/2006/relationships/hyperlink" Target="https://podminky.urs.cz/item/CS_URS_2024_01/725291669" TargetMode="External" /><Relationship Id="rId83" Type="http://schemas.openxmlformats.org/officeDocument/2006/relationships/hyperlink" Target="https://podminky.urs.cz/item/CS_URS_2024_01/998725101" TargetMode="External" /><Relationship Id="rId84" Type="http://schemas.openxmlformats.org/officeDocument/2006/relationships/hyperlink" Target="https://podminky.urs.cz/item/CS_URS_2024_01/726131001" TargetMode="External" /><Relationship Id="rId85" Type="http://schemas.openxmlformats.org/officeDocument/2006/relationships/hyperlink" Target="https://podminky.urs.cz/item/CS_URS_2024_01/726131031" TargetMode="External" /><Relationship Id="rId86" Type="http://schemas.openxmlformats.org/officeDocument/2006/relationships/hyperlink" Target="https://podminky.urs.cz/item/CS_URS_2024_01/726131041" TargetMode="External" /><Relationship Id="rId87" Type="http://schemas.openxmlformats.org/officeDocument/2006/relationships/hyperlink" Target="https://podminky.urs.cz/item/CS_URS_2024_01/726131043" TargetMode="External" /><Relationship Id="rId88" Type="http://schemas.openxmlformats.org/officeDocument/2006/relationships/hyperlink" Target="https://podminky.urs.cz/item/CS_URS_2024_01/726131204" TargetMode="External" /><Relationship Id="rId89" Type="http://schemas.openxmlformats.org/officeDocument/2006/relationships/hyperlink" Target="https://podminky.urs.cz/item/CS_URS_2024_01/726191001" TargetMode="External" /><Relationship Id="rId90" Type="http://schemas.openxmlformats.org/officeDocument/2006/relationships/hyperlink" Target="https://podminky.urs.cz/item/CS_URS_2024_01/998726111" TargetMode="External" /><Relationship Id="rId91" Type="http://schemas.openxmlformats.org/officeDocument/2006/relationships/hyperlink" Target="https://podminky.urs.cz/item/CS_URS_2024_01/727223105" TargetMode="External" /><Relationship Id="rId9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08_2024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FN BRNO-REKONSTRUKCE PRACOVIŠTĚ REHABILITACE, DĚTSKÁ NEMOCNICE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2. 6. 2024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FN BRNO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PPS KANIA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JAN OCHODNICKÝ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7"/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ROUND(AG56,2)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77</v>
      </c>
      <c r="AR55" s="118"/>
      <c r="AS55" s="119">
        <f>ROUND(AS56,2)</f>
        <v>0</v>
      </c>
      <c r="AT55" s="120">
        <f>ROUND(SUM(AV55:AW55),2)</f>
        <v>0</v>
      </c>
      <c r="AU55" s="121">
        <f>ROUND(AU56,5)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ROUND(AZ56,2)</f>
        <v>0</v>
      </c>
      <c r="BA55" s="120">
        <f>ROUND(BA56,2)</f>
        <v>0</v>
      </c>
      <c r="BB55" s="120">
        <f>ROUND(BB56,2)</f>
        <v>0</v>
      </c>
      <c r="BC55" s="120">
        <f>ROUND(BC56,2)</f>
        <v>0</v>
      </c>
      <c r="BD55" s="122">
        <f>ROUND(BD56,2)</f>
        <v>0</v>
      </c>
      <c r="BE55" s="7"/>
      <c r="BS55" s="123" t="s">
        <v>71</v>
      </c>
      <c r="BT55" s="123" t="s">
        <v>78</v>
      </c>
      <c r="BU55" s="123" t="s">
        <v>73</v>
      </c>
      <c r="BV55" s="123" t="s">
        <v>74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4" customFormat="1" ht="16.5" customHeight="1">
      <c r="A56" s="124" t="s">
        <v>81</v>
      </c>
      <c r="B56" s="63"/>
      <c r="C56" s="125"/>
      <c r="D56" s="125"/>
      <c r="E56" s="126" t="s">
        <v>14</v>
      </c>
      <c r="F56" s="126"/>
      <c r="G56" s="126"/>
      <c r="H56" s="126"/>
      <c r="I56" s="126"/>
      <c r="J56" s="125"/>
      <c r="K56" s="126" t="s">
        <v>82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'08_2024 - ZDRAVOTNĚ TECHN...'!J32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83</v>
      </c>
      <c r="AR56" s="65"/>
      <c r="AS56" s="129">
        <v>0</v>
      </c>
      <c r="AT56" s="130">
        <f>ROUND(SUM(AV56:AW56),2)</f>
        <v>0</v>
      </c>
      <c r="AU56" s="131">
        <f>'08_2024 - ZDRAVOTNĚ TECHN...'!P97</f>
        <v>0</v>
      </c>
      <c r="AV56" s="130">
        <f>'08_2024 - ZDRAVOTNĚ TECHN...'!J35</f>
        <v>0</v>
      </c>
      <c r="AW56" s="130">
        <f>'08_2024 - ZDRAVOTNĚ TECHN...'!J36</f>
        <v>0</v>
      </c>
      <c r="AX56" s="130">
        <f>'08_2024 - ZDRAVOTNĚ TECHN...'!J37</f>
        <v>0</v>
      </c>
      <c r="AY56" s="130">
        <f>'08_2024 - ZDRAVOTNĚ TECHN...'!J38</f>
        <v>0</v>
      </c>
      <c r="AZ56" s="130">
        <f>'08_2024 - ZDRAVOTNĚ TECHN...'!F35</f>
        <v>0</v>
      </c>
      <c r="BA56" s="130">
        <f>'08_2024 - ZDRAVOTNĚ TECHN...'!F36</f>
        <v>0</v>
      </c>
      <c r="BB56" s="130">
        <f>'08_2024 - ZDRAVOTNĚ TECHN...'!F37</f>
        <v>0</v>
      </c>
      <c r="BC56" s="130">
        <f>'08_2024 - ZDRAVOTNĚ TECHN...'!F38</f>
        <v>0</v>
      </c>
      <c r="BD56" s="132">
        <f>'08_2024 - ZDRAVOTNĚ TECHN...'!F39</f>
        <v>0</v>
      </c>
      <c r="BE56" s="4"/>
      <c r="BT56" s="133" t="s">
        <v>80</v>
      </c>
      <c r="BV56" s="133" t="s">
        <v>74</v>
      </c>
      <c r="BW56" s="133" t="s">
        <v>84</v>
      </c>
      <c r="BX56" s="133" t="s">
        <v>79</v>
      </c>
      <c r="CL56" s="133" t="s">
        <v>19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FI5VWBPGthBznS3R5jOUy/XdHJVds+O/fB1aHX1D+htOmIEURuArCDsDg8WjDOiBduxpielAxIlTwiVdzSR9KA==" hashValue="pIYyinEnITnFXpCZ5zcnGSgP2jFADGTSvErm4MRaMXDBSSGJeHrLMQuRKFkGNuAuP4/iQrbGw+WOfeivtdWdF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08_2024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0"/>
      <c r="AT3" s="17" t="s">
        <v>80</v>
      </c>
    </row>
    <row r="4" s="1" customFormat="1" ht="24.96" customHeight="1">
      <c r="B4" s="20"/>
      <c r="D4" s="136" t="s">
        <v>85</v>
      </c>
      <c r="L4" s="20"/>
      <c r="M4" s="13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8" t="s">
        <v>16</v>
      </c>
      <c r="L6" s="20"/>
    </row>
    <row r="7" s="1" customFormat="1" ht="16.5" customHeight="1">
      <c r="B7" s="20"/>
      <c r="E7" s="139" t="str">
        <f>'Rekapitulace stavby'!K6</f>
        <v>FN BRNO-REKONSTRUKCE PRACOVIŠTĚ REHABILITACE, DĚTSKÁ NEMOCNICE</v>
      </c>
      <c r="F7" s="138"/>
      <c r="G7" s="138"/>
      <c r="H7" s="138"/>
      <c r="L7" s="20"/>
    </row>
    <row r="8" s="1" customFormat="1" ht="12" customHeight="1">
      <c r="B8" s="20"/>
      <c r="D8" s="138" t="s">
        <v>86</v>
      </c>
      <c r="L8" s="20"/>
    </row>
    <row r="9" s="2" customFormat="1" ht="16.5" customHeight="1">
      <c r="A9" s="38"/>
      <c r="B9" s="44"/>
      <c r="C9" s="38"/>
      <c r="D9" s="38"/>
      <c r="E9" s="139" t="s">
        <v>87</v>
      </c>
      <c r="F9" s="38"/>
      <c r="G9" s="38"/>
      <c r="H9" s="38"/>
      <c r="I9" s="38"/>
      <c r="J9" s="38"/>
      <c r="K9" s="38"/>
      <c r="L9" s="14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8" t="s">
        <v>88</v>
      </c>
      <c r="E10" s="38"/>
      <c r="F10" s="38"/>
      <c r="G10" s="38"/>
      <c r="H10" s="38"/>
      <c r="I10" s="38"/>
      <c r="J10" s="38"/>
      <c r="K10" s="38"/>
      <c r="L10" s="14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1" t="s">
        <v>89</v>
      </c>
      <c r="F11" s="38"/>
      <c r="G11" s="38"/>
      <c r="H11" s="38"/>
      <c r="I11" s="38"/>
      <c r="J11" s="38"/>
      <c r="K11" s="38"/>
      <c r="L11" s="14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38" t="s">
        <v>18</v>
      </c>
      <c r="E13" s="38"/>
      <c r="F13" s="133" t="s">
        <v>19</v>
      </c>
      <c r="G13" s="38"/>
      <c r="H13" s="38"/>
      <c r="I13" s="138" t="s">
        <v>20</v>
      </c>
      <c r="J13" s="133" t="s">
        <v>19</v>
      </c>
      <c r="K13" s="38"/>
      <c r="L13" s="14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8" t="s">
        <v>21</v>
      </c>
      <c r="E14" s="38"/>
      <c r="F14" s="133" t="s">
        <v>22</v>
      </c>
      <c r="G14" s="38"/>
      <c r="H14" s="38"/>
      <c r="I14" s="138" t="s">
        <v>23</v>
      </c>
      <c r="J14" s="142" t="str">
        <f>'Rekapitulace stavby'!AN8</f>
        <v>2. 6. 2024</v>
      </c>
      <c r="K14" s="38"/>
      <c r="L14" s="14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38" t="s">
        <v>25</v>
      </c>
      <c r="E16" s="38"/>
      <c r="F16" s="38"/>
      <c r="G16" s="38"/>
      <c r="H16" s="38"/>
      <c r="I16" s="138" t="s">
        <v>26</v>
      </c>
      <c r="J16" s="133" t="s">
        <v>19</v>
      </c>
      <c r="K16" s="38"/>
      <c r="L16" s="14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38" t="s">
        <v>28</v>
      </c>
      <c r="J17" s="133" t="s">
        <v>19</v>
      </c>
      <c r="K17" s="38"/>
      <c r="L17" s="14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38" t="s">
        <v>29</v>
      </c>
      <c r="E19" s="38"/>
      <c r="F19" s="38"/>
      <c r="G19" s="38"/>
      <c r="H19" s="38"/>
      <c r="I19" s="138" t="s">
        <v>26</v>
      </c>
      <c r="J19" s="33" t="str">
        <f>'Rekapitulace stavby'!AN13</f>
        <v>Vyplň údaj</v>
      </c>
      <c r="K19" s="38"/>
      <c r="L19" s="14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38" t="s">
        <v>28</v>
      </c>
      <c r="J20" s="33" t="str">
        <f>'Rekapitulace stavby'!AN14</f>
        <v>Vyplň údaj</v>
      </c>
      <c r="K20" s="38"/>
      <c r="L20" s="14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38" t="s">
        <v>31</v>
      </c>
      <c r="E22" s="38"/>
      <c r="F22" s="38"/>
      <c r="G22" s="38"/>
      <c r="H22" s="38"/>
      <c r="I22" s="138" t="s">
        <v>26</v>
      </c>
      <c r="J22" s="133" t="s">
        <v>19</v>
      </c>
      <c r="K22" s="38"/>
      <c r="L22" s="14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38" t="s">
        <v>28</v>
      </c>
      <c r="J23" s="133" t="s">
        <v>19</v>
      </c>
      <c r="K23" s="38"/>
      <c r="L23" s="14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38" t="s">
        <v>34</v>
      </c>
      <c r="E25" s="38"/>
      <c r="F25" s="38"/>
      <c r="G25" s="38"/>
      <c r="H25" s="38"/>
      <c r="I25" s="138" t="s">
        <v>26</v>
      </c>
      <c r="J25" s="133" t="s">
        <v>19</v>
      </c>
      <c r="K25" s="38"/>
      <c r="L25" s="14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38" t="s">
        <v>28</v>
      </c>
      <c r="J26" s="133" t="s">
        <v>19</v>
      </c>
      <c r="K26" s="38"/>
      <c r="L26" s="14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38" t="s">
        <v>36</v>
      </c>
      <c r="E28" s="38"/>
      <c r="F28" s="38"/>
      <c r="G28" s="38"/>
      <c r="H28" s="38"/>
      <c r="I28" s="38"/>
      <c r="J28" s="38"/>
      <c r="K28" s="38"/>
      <c r="L28" s="14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7"/>
      <c r="J31" s="147"/>
      <c r="K31" s="147"/>
      <c r="L31" s="14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8" t="s">
        <v>38</v>
      </c>
      <c r="E32" s="38"/>
      <c r="F32" s="38"/>
      <c r="G32" s="38"/>
      <c r="H32" s="38"/>
      <c r="I32" s="38"/>
      <c r="J32" s="149">
        <f>ROUND(J97, 2)</f>
        <v>0</v>
      </c>
      <c r="K32" s="38"/>
      <c r="L32" s="14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7"/>
      <c r="E33" s="147"/>
      <c r="F33" s="147"/>
      <c r="G33" s="147"/>
      <c r="H33" s="147"/>
      <c r="I33" s="147"/>
      <c r="J33" s="147"/>
      <c r="K33" s="147"/>
      <c r="L33" s="14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0" t="s">
        <v>40</v>
      </c>
      <c r="G34" s="38"/>
      <c r="H34" s="38"/>
      <c r="I34" s="150" t="s">
        <v>39</v>
      </c>
      <c r="J34" s="150" t="s">
        <v>41</v>
      </c>
      <c r="K34" s="38"/>
      <c r="L34" s="14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1" t="s">
        <v>42</v>
      </c>
      <c r="E35" s="138" t="s">
        <v>43</v>
      </c>
      <c r="F35" s="152">
        <f>ROUND((SUM(BE97:BE449)),  2)</f>
        <v>0</v>
      </c>
      <c r="G35" s="38"/>
      <c r="H35" s="38"/>
      <c r="I35" s="153">
        <v>0.20999999999999999</v>
      </c>
      <c r="J35" s="152">
        <f>ROUND(((SUM(BE97:BE449))*I35),  2)</f>
        <v>0</v>
      </c>
      <c r="K35" s="38"/>
      <c r="L35" s="14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8" t="s">
        <v>44</v>
      </c>
      <c r="F36" s="152">
        <f>ROUND((SUM(BF97:BF449)),  2)</f>
        <v>0</v>
      </c>
      <c r="G36" s="38"/>
      <c r="H36" s="38"/>
      <c r="I36" s="153">
        <v>0.12</v>
      </c>
      <c r="J36" s="152">
        <f>ROUND(((SUM(BF97:BF449))*I36),  2)</f>
        <v>0</v>
      </c>
      <c r="K36" s="38"/>
      <c r="L36" s="14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8" t="s">
        <v>45</v>
      </c>
      <c r="F37" s="152">
        <f>ROUND((SUM(BG97:BG449)),  2)</f>
        <v>0</v>
      </c>
      <c r="G37" s="38"/>
      <c r="H37" s="38"/>
      <c r="I37" s="153">
        <v>0.20999999999999999</v>
      </c>
      <c r="J37" s="152">
        <f>0</f>
        <v>0</v>
      </c>
      <c r="K37" s="38"/>
      <c r="L37" s="14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8" t="s">
        <v>46</v>
      </c>
      <c r="F38" s="152">
        <f>ROUND((SUM(BH97:BH449)),  2)</f>
        <v>0</v>
      </c>
      <c r="G38" s="38"/>
      <c r="H38" s="38"/>
      <c r="I38" s="153">
        <v>0.12</v>
      </c>
      <c r="J38" s="152">
        <f>0</f>
        <v>0</v>
      </c>
      <c r="K38" s="38"/>
      <c r="L38" s="14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8" t="s">
        <v>47</v>
      </c>
      <c r="F39" s="152">
        <f>ROUND((SUM(BI97:BI449)),  2)</f>
        <v>0</v>
      </c>
      <c r="G39" s="38"/>
      <c r="H39" s="38"/>
      <c r="I39" s="153">
        <v>0</v>
      </c>
      <c r="J39" s="152">
        <f>0</f>
        <v>0</v>
      </c>
      <c r="K39" s="38"/>
      <c r="L39" s="14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9">
        <f>SUM(J32:J39)</f>
        <v>0</v>
      </c>
      <c r="K41" s="160"/>
      <c r="L41" s="14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90</v>
      </c>
      <c r="D47" s="40"/>
      <c r="E47" s="40"/>
      <c r="F47" s="40"/>
      <c r="G47" s="40"/>
      <c r="H47" s="40"/>
      <c r="I47" s="40"/>
      <c r="J47" s="40"/>
      <c r="K47" s="40"/>
      <c r="L47" s="14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5" t="str">
        <f>E7</f>
        <v>FN BRNO-REKONSTRUKCE PRACOVIŠTĚ REHABILITACE, DĚTSKÁ NEMOCNICE</v>
      </c>
      <c r="F50" s="32"/>
      <c r="G50" s="32"/>
      <c r="H50" s="32"/>
      <c r="I50" s="40"/>
      <c r="J50" s="40"/>
      <c r="K50" s="40"/>
      <c r="L50" s="14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86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5" t="s">
        <v>87</v>
      </c>
      <c r="F52" s="40"/>
      <c r="G52" s="40"/>
      <c r="H52" s="40"/>
      <c r="I52" s="40"/>
      <c r="J52" s="40"/>
      <c r="K52" s="40"/>
      <c r="L52" s="14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88</v>
      </c>
      <c r="D53" s="40"/>
      <c r="E53" s="40"/>
      <c r="F53" s="40"/>
      <c r="G53" s="40"/>
      <c r="H53" s="40"/>
      <c r="I53" s="40"/>
      <c r="J53" s="40"/>
      <c r="K53" s="40"/>
      <c r="L53" s="14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08_2024 - ZDRAVOTNĚ TECHNICKÉ INSTALACE</v>
      </c>
      <c r="F54" s="40"/>
      <c r="G54" s="40"/>
      <c r="H54" s="40"/>
      <c r="I54" s="40"/>
      <c r="J54" s="40"/>
      <c r="K54" s="40"/>
      <c r="L54" s="14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2. 6. 2024</v>
      </c>
      <c r="K56" s="40"/>
      <c r="L56" s="14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FN BRNO</v>
      </c>
      <c r="G58" s="40"/>
      <c r="H58" s="40"/>
      <c r="I58" s="32" t="s">
        <v>31</v>
      </c>
      <c r="J58" s="36" t="str">
        <f>E23</f>
        <v>PPS KANIA S.R.O.</v>
      </c>
      <c r="K58" s="40"/>
      <c r="L58" s="14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>JAN OCHODNICKÝ</v>
      </c>
      <c r="K59" s="40"/>
      <c r="L59" s="14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0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66" t="s">
        <v>91</v>
      </c>
      <c r="D61" s="167"/>
      <c r="E61" s="167"/>
      <c r="F61" s="167"/>
      <c r="G61" s="167"/>
      <c r="H61" s="167"/>
      <c r="I61" s="167"/>
      <c r="J61" s="168" t="s">
        <v>92</v>
      </c>
      <c r="K61" s="167"/>
      <c r="L61" s="14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0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69" t="s">
        <v>70</v>
      </c>
      <c r="D63" s="40"/>
      <c r="E63" s="40"/>
      <c r="F63" s="40"/>
      <c r="G63" s="40"/>
      <c r="H63" s="40"/>
      <c r="I63" s="40"/>
      <c r="J63" s="102">
        <f>J97</f>
        <v>0</v>
      </c>
      <c r="K63" s="40"/>
      <c r="L63" s="140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93</v>
      </c>
    </row>
    <row r="64" s="9" customFormat="1" ht="24.96" customHeight="1">
      <c r="A64" s="9"/>
      <c r="B64" s="170"/>
      <c r="C64" s="171"/>
      <c r="D64" s="172" t="s">
        <v>94</v>
      </c>
      <c r="E64" s="173"/>
      <c r="F64" s="173"/>
      <c r="G64" s="173"/>
      <c r="H64" s="173"/>
      <c r="I64" s="173"/>
      <c r="J64" s="174">
        <f>J98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6"/>
      <c r="C65" s="125"/>
      <c r="D65" s="177" t="s">
        <v>95</v>
      </c>
      <c r="E65" s="178"/>
      <c r="F65" s="178"/>
      <c r="G65" s="178"/>
      <c r="H65" s="178"/>
      <c r="I65" s="178"/>
      <c r="J65" s="179">
        <f>J99</f>
        <v>0</v>
      </c>
      <c r="K65" s="125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25"/>
      <c r="D66" s="177" t="s">
        <v>96</v>
      </c>
      <c r="E66" s="178"/>
      <c r="F66" s="178"/>
      <c r="G66" s="178"/>
      <c r="H66" s="178"/>
      <c r="I66" s="178"/>
      <c r="J66" s="179">
        <f>J108</f>
        <v>0</v>
      </c>
      <c r="K66" s="125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6"/>
      <c r="C67" s="125"/>
      <c r="D67" s="177" t="s">
        <v>97</v>
      </c>
      <c r="E67" s="178"/>
      <c r="F67" s="178"/>
      <c r="G67" s="178"/>
      <c r="H67" s="178"/>
      <c r="I67" s="178"/>
      <c r="J67" s="179">
        <f>J112</f>
        <v>0</v>
      </c>
      <c r="K67" s="125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6"/>
      <c r="C68" s="125"/>
      <c r="D68" s="177" t="s">
        <v>98</v>
      </c>
      <c r="E68" s="178"/>
      <c r="F68" s="178"/>
      <c r="G68" s="178"/>
      <c r="H68" s="178"/>
      <c r="I68" s="178"/>
      <c r="J68" s="179">
        <f>J119</f>
        <v>0</v>
      </c>
      <c r="K68" s="125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6"/>
      <c r="C69" s="125"/>
      <c r="D69" s="177" t="s">
        <v>99</v>
      </c>
      <c r="E69" s="178"/>
      <c r="F69" s="178"/>
      <c r="G69" s="178"/>
      <c r="H69" s="178"/>
      <c r="I69" s="178"/>
      <c r="J69" s="179">
        <f>J143</f>
        <v>0</v>
      </c>
      <c r="K69" s="125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0"/>
      <c r="C70" s="171"/>
      <c r="D70" s="172" t="s">
        <v>100</v>
      </c>
      <c r="E70" s="173"/>
      <c r="F70" s="173"/>
      <c r="G70" s="173"/>
      <c r="H70" s="173"/>
      <c r="I70" s="173"/>
      <c r="J70" s="174">
        <f>J153</f>
        <v>0</v>
      </c>
      <c r="K70" s="171"/>
      <c r="L70" s="175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6"/>
      <c r="C71" s="125"/>
      <c r="D71" s="177" t="s">
        <v>101</v>
      </c>
      <c r="E71" s="178"/>
      <c r="F71" s="178"/>
      <c r="G71" s="178"/>
      <c r="H71" s="178"/>
      <c r="I71" s="178"/>
      <c r="J71" s="179">
        <f>J154</f>
        <v>0</v>
      </c>
      <c r="K71" s="125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6"/>
      <c r="C72" s="125"/>
      <c r="D72" s="177" t="s">
        <v>102</v>
      </c>
      <c r="E72" s="178"/>
      <c r="F72" s="178"/>
      <c r="G72" s="178"/>
      <c r="H72" s="178"/>
      <c r="I72" s="178"/>
      <c r="J72" s="179">
        <f>J216</f>
        <v>0</v>
      </c>
      <c r="K72" s="125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6"/>
      <c r="C73" s="125"/>
      <c r="D73" s="177" t="s">
        <v>103</v>
      </c>
      <c r="E73" s="178"/>
      <c r="F73" s="178"/>
      <c r="G73" s="178"/>
      <c r="H73" s="178"/>
      <c r="I73" s="178"/>
      <c r="J73" s="179">
        <f>J309</f>
        <v>0</v>
      </c>
      <c r="K73" s="125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6"/>
      <c r="C74" s="125"/>
      <c r="D74" s="177" t="s">
        <v>104</v>
      </c>
      <c r="E74" s="178"/>
      <c r="F74" s="178"/>
      <c r="G74" s="178"/>
      <c r="H74" s="178"/>
      <c r="I74" s="178"/>
      <c r="J74" s="179">
        <f>J421</f>
        <v>0</v>
      </c>
      <c r="K74" s="125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6"/>
      <c r="C75" s="125"/>
      <c r="D75" s="177" t="s">
        <v>105</v>
      </c>
      <c r="E75" s="178"/>
      <c r="F75" s="178"/>
      <c r="G75" s="178"/>
      <c r="H75" s="178"/>
      <c r="I75" s="178"/>
      <c r="J75" s="179">
        <f>J446</f>
        <v>0</v>
      </c>
      <c r="K75" s="125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14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14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14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65" t="str">
        <f>E7</f>
        <v>FN BRNO-REKONSTRUKCE PRACOVIŠTĚ REHABILITACE, DĚTSKÁ NEMOCNICE</v>
      </c>
      <c r="F85" s="32"/>
      <c r="G85" s="32"/>
      <c r="H85" s="32"/>
      <c r="I85" s="40"/>
      <c r="J85" s="40"/>
      <c r="K85" s="40"/>
      <c r="L85" s="14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86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65" t="s">
        <v>87</v>
      </c>
      <c r="F87" s="40"/>
      <c r="G87" s="40"/>
      <c r="H87" s="40"/>
      <c r="I87" s="40"/>
      <c r="J87" s="40"/>
      <c r="K87" s="40"/>
      <c r="L87" s="14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88</v>
      </c>
      <c r="D88" s="40"/>
      <c r="E88" s="40"/>
      <c r="F88" s="40"/>
      <c r="G88" s="40"/>
      <c r="H88" s="40"/>
      <c r="I88" s="40"/>
      <c r="J88" s="40"/>
      <c r="K88" s="40"/>
      <c r="L88" s="14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E11</f>
        <v>08_2024 - ZDRAVOTNĚ TECHNICKÉ INSTALACE</v>
      </c>
      <c r="F89" s="40"/>
      <c r="G89" s="40"/>
      <c r="H89" s="40"/>
      <c r="I89" s="40"/>
      <c r="J89" s="40"/>
      <c r="K89" s="40"/>
      <c r="L89" s="14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 xml:space="preserve"> </v>
      </c>
      <c r="G91" s="40"/>
      <c r="H91" s="40"/>
      <c r="I91" s="32" t="s">
        <v>23</v>
      </c>
      <c r="J91" s="72" t="str">
        <f>IF(J14="","",J14)</f>
        <v>2. 6. 2024</v>
      </c>
      <c r="K91" s="40"/>
      <c r="L91" s="14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>FN BRNO</v>
      </c>
      <c r="G93" s="40"/>
      <c r="H93" s="40"/>
      <c r="I93" s="32" t="s">
        <v>31</v>
      </c>
      <c r="J93" s="36" t="str">
        <f>E23</f>
        <v>PPS KANIA S.R.O.</v>
      </c>
      <c r="K93" s="40"/>
      <c r="L93" s="14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JAN OCHODNICKÝ</v>
      </c>
      <c r="K94" s="40"/>
      <c r="L94" s="14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4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81"/>
      <c r="B96" s="182"/>
      <c r="C96" s="183" t="s">
        <v>107</v>
      </c>
      <c r="D96" s="184" t="s">
        <v>57</v>
      </c>
      <c r="E96" s="184" t="s">
        <v>53</v>
      </c>
      <c r="F96" s="184" t="s">
        <v>54</v>
      </c>
      <c r="G96" s="184" t="s">
        <v>108</v>
      </c>
      <c r="H96" s="184" t="s">
        <v>109</v>
      </c>
      <c r="I96" s="184" t="s">
        <v>110</v>
      </c>
      <c r="J96" s="184" t="s">
        <v>92</v>
      </c>
      <c r="K96" s="185" t="s">
        <v>111</v>
      </c>
      <c r="L96" s="186"/>
      <c r="M96" s="92" t="s">
        <v>19</v>
      </c>
      <c r="N96" s="93" t="s">
        <v>42</v>
      </c>
      <c r="O96" s="93" t="s">
        <v>112</v>
      </c>
      <c r="P96" s="93" t="s">
        <v>113</v>
      </c>
      <c r="Q96" s="93" t="s">
        <v>114</v>
      </c>
      <c r="R96" s="93" t="s">
        <v>115</v>
      </c>
      <c r="S96" s="93" t="s">
        <v>116</v>
      </c>
      <c r="T96" s="94" t="s">
        <v>117</v>
      </c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</row>
    <row r="97" s="2" customFormat="1" ht="22.8" customHeight="1">
      <c r="A97" s="38"/>
      <c r="B97" s="39"/>
      <c r="C97" s="99" t="s">
        <v>118</v>
      </c>
      <c r="D97" s="40"/>
      <c r="E97" s="40"/>
      <c r="F97" s="40"/>
      <c r="G97" s="40"/>
      <c r="H97" s="40"/>
      <c r="I97" s="40"/>
      <c r="J97" s="187">
        <f>BK97</f>
        <v>0</v>
      </c>
      <c r="K97" s="40"/>
      <c r="L97" s="44"/>
      <c r="M97" s="95"/>
      <c r="N97" s="188"/>
      <c r="O97" s="96"/>
      <c r="P97" s="189">
        <f>P98+P153</f>
        <v>0</v>
      </c>
      <c r="Q97" s="96"/>
      <c r="R97" s="189">
        <f>R98+R153</f>
        <v>10.6102416</v>
      </c>
      <c r="S97" s="96"/>
      <c r="T97" s="190">
        <f>T98+T153</f>
        <v>5.6329200000000004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71</v>
      </c>
      <c r="AU97" s="17" t="s">
        <v>93</v>
      </c>
      <c r="BK97" s="191">
        <f>BK98+BK153</f>
        <v>0</v>
      </c>
    </row>
    <row r="98" s="12" customFormat="1" ht="25.92" customHeight="1">
      <c r="A98" s="12"/>
      <c r="B98" s="192"/>
      <c r="C98" s="193"/>
      <c r="D98" s="194" t="s">
        <v>71</v>
      </c>
      <c r="E98" s="195" t="s">
        <v>119</v>
      </c>
      <c r="F98" s="195" t="s">
        <v>120</v>
      </c>
      <c r="G98" s="193"/>
      <c r="H98" s="193"/>
      <c r="I98" s="196"/>
      <c r="J98" s="197">
        <f>BK98</f>
        <v>0</v>
      </c>
      <c r="K98" s="193"/>
      <c r="L98" s="198"/>
      <c r="M98" s="199"/>
      <c r="N98" s="200"/>
      <c r="O98" s="200"/>
      <c r="P98" s="201">
        <f>P99+P108+P112+P119+P143</f>
        <v>0</v>
      </c>
      <c r="Q98" s="200"/>
      <c r="R98" s="201">
        <f>R99+R108+R112+R119+R143</f>
        <v>9.3004616000000002</v>
      </c>
      <c r="S98" s="200"/>
      <c r="T98" s="202">
        <f>T99+T108+T112+T119+T143</f>
        <v>4.3400000000000007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3" t="s">
        <v>78</v>
      </c>
      <c r="AT98" s="204" t="s">
        <v>71</v>
      </c>
      <c r="AU98" s="204" t="s">
        <v>72</v>
      </c>
      <c r="AY98" s="203" t="s">
        <v>121</v>
      </c>
      <c r="BK98" s="205">
        <f>BK99+BK108+BK112+BK119+BK143</f>
        <v>0</v>
      </c>
    </row>
    <row r="99" s="12" customFormat="1" ht="22.8" customHeight="1">
      <c r="A99" s="12"/>
      <c r="B99" s="192"/>
      <c r="C99" s="193"/>
      <c r="D99" s="194" t="s">
        <v>71</v>
      </c>
      <c r="E99" s="206" t="s">
        <v>78</v>
      </c>
      <c r="F99" s="206" t="s">
        <v>122</v>
      </c>
      <c r="G99" s="193"/>
      <c r="H99" s="193"/>
      <c r="I99" s="196"/>
      <c r="J99" s="207">
        <f>BK99</f>
        <v>0</v>
      </c>
      <c r="K99" s="193"/>
      <c r="L99" s="198"/>
      <c r="M99" s="199"/>
      <c r="N99" s="200"/>
      <c r="O99" s="200"/>
      <c r="P99" s="201">
        <f>SUM(P100:P107)</f>
        <v>0</v>
      </c>
      <c r="Q99" s="200"/>
      <c r="R99" s="201">
        <f>SUM(R100:R107)</f>
        <v>5.7599999999999998</v>
      </c>
      <c r="S99" s="200"/>
      <c r="T99" s="202">
        <f>SUM(T100:T107)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3" t="s">
        <v>78</v>
      </c>
      <c r="AT99" s="204" t="s">
        <v>71</v>
      </c>
      <c r="AU99" s="204" t="s">
        <v>78</v>
      </c>
      <c r="AY99" s="203" t="s">
        <v>121</v>
      </c>
      <c r="BK99" s="205">
        <f>SUM(BK100:BK107)</f>
        <v>0</v>
      </c>
    </row>
    <row r="100" s="2" customFormat="1" ht="16.5" customHeight="1">
      <c r="A100" s="38"/>
      <c r="B100" s="39"/>
      <c r="C100" s="208" t="s">
        <v>78</v>
      </c>
      <c r="D100" s="208" t="s">
        <v>123</v>
      </c>
      <c r="E100" s="209" t="s">
        <v>124</v>
      </c>
      <c r="F100" s="210" t="s">
        <v>125</v>
      </c>
      <c r="G100" s="211" t="s">
        <v>126</v>
      </c>
      <c r="H100" s="212">
        <v>4.3200000000000003</v>
      </c>
      <c r="I100" s="213"/>
      <c r="J100" s="214">
        <f>ROUND(I100*H100,2)</f>
        <v>0</v>
      </c>
      <c r="K100" s="210" t="s">
        <v>127</v>
      </c>
      <c r="L100" s="44"/>
      <c r="M100" s="215" t="s">
        <v>19</v>
      </c>
      <c r="N100" s="216" t="s">
        <v>43</v>
      </c>
      <c r="O100" s="84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9" t="s">
        <v>128</v>
      </c>
      <c r="AT100" s="219" t="s">
        <v>123</v>
      </c>
      <c r="AU100" s="219" t="s">
        <v>80</v>
      </c>
      <c r="AY100" s="17" t="s">
        <v>121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7" t="s">
        <v>78</v>
      </c>
      <c r="BK100" s="220">
        <f>ROUND(I100*H100,2)</f>
        <v>0</v>
      </c>
      <c r="BL100" s="17" t="s">
        <v>128</v>
      </c>
      <c r="BM100" s="219" t="s">
        <v>129</v>
      </c>
    </row>
    <row r="101" s="2" customFormat="1">
      <c r="A101" s="38"/>
      <c r="B101" s="39"/>
      <c r="C101" s="40"/>
      <c r="D101" s="221" t="s">
        <v>130</v>
      </c>
      <c r="E101" s="40"/>
      <c r="F101" s="222" t="s">
        <v>131</v>
      </c>
      <c r="G101" s="40"/>
      <c r="H101" s="40"/>
      <c r="I101" s="223"/>
      <c r="J101" s="40"/>
      <c r="K101" s="40"/>
      <c r="L101" s="44"/>
      <c r="M101" s="224"/>
      <c r="N101" s="225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130</v>
      </c>
      <c r="AU101" s="17" t="s">
        <v>80</v>
      </c>
    </row>
    <row r="102" s="13" customFormat="1">
      <c r="A102" s="13"/>
      <c r="B102" s="226"/>
      <c r="C102" s="227"/>
      <c r="D102" s="228" t="s">
        <v>132</v>
      </c>
      <c r="E102" s="229" t="s">
        <v>19</v>
      </c>
      <c r="F102" s="230" t="s">
        <v>133</v>
      </c>
      <c r="G102" s="227"/>
      <c r="H102" s="231">
        <v>4.3200000000000003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132</v>
      </c>
      <c r="AU102" s="237" t="s">
        <v>80</v>
      </c>
      <c r="AV102" s="13" t="s">
        <v>80</v>
      </c>
      <c r="AW102" s="13" t="s">
        <v>33</v>
      </c>
      <c r="AX102" s="13" t="s">
        <v>78</v>
      </c>
      <c r="AY102" s="237" t="s">
        <v>121</v>
      </c>
    </row>
    <row r="103" s="2" customFormat="1" ht="33" customHeight="1">
      <c r="A103" s="38"/>
      <c r="B103" s="39"/>
      <c r="C103" s="208" t="s">
        <v>80</v>
      </c>
      <c r="D103" s="208" t="s">
        <v>123</v>
      </c>
      <c r="E103" s="209" t="s">
        <v>134</v>
      </c>
      <c r="F103" s="210" t="s">
        <v>135</v>
      </c>
      <c r="G103" s="211" t="s">
        <v>126</v>
      </c>
      <c r="H103" s="212">
        <v>2.8799999999999999</v>
      </c>
      <c r="I103" s="213"/>
      <c r="J103" s="214">
        <f>ROUND(I103*H103,2)</f>
        <v>0</v>
      </c>
      <c r="K103" s="210" t="s">
        <v>127</v>
      </c>
      <c r="L103" s="44"/>
      <c r="M103" s="215" t="s">
        <v>19</v>
      </c>
      <c r="N103" s="216" t="s">
        <v>43</v>
      </c>
      <c r="O103" s="84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9" t="s">
        <v>128</v>
      </c>
      <c r="AT103" s="219" t="s">
        <v>123</v>
      </c>
      <c r="AU103" s="219" t="s">
        <v>80</v>
      </c>
      <c r="AY103" s="17" t="s">
        <v>121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7" t="s">
        <v>78</v>
      </c>
      <c r="BK103" s="220">
        <f>ROUND(I103*H103,2)</f>
        <v>0</v>
      </c>
      <c r="BL103" s="17" t="s">
        <v>128</v>
      </c>
      <c r="BM103" s="219" t="s">
        <v>136</v>
      </c>
    </row>
    <row r="104" s="2" customFormat="1">
      <c r="A104" s="38"/>
      <c r="B104" s="39"/>
      <c r="C104" s="40"/>
      <c r="D104" s="221" t="s">
        <v>130</v>
      </c>
      <c r="E104" s="40"/>
      <c r="F104" s="222" t="s">
        <v>137</v>
      </c>
      <c r="G104" s="40"/>
      <c r="H104" s="40"/>
      <c r="I104" s="223"/>
      <c r="J104" s="40"/>
      <c r="K104" s="40"/>
      <c r="L104" s="44"/>
      <c r="M104" s="224"/>
      <c r="N104" s="225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80</v>
      </c>
    </row>
    <row r="105" s="13" customFormat="1">
      <c r="A105" s="13"/>
      <c r="B105" s="226"/>
      <c r="C105" s="227"/>
      <c r="D105" s="228" t="s">
        <v>132</v>
      </c>
      <c r="E105" s="229" t="s">
        <v>19</v>
      </c>
      <c r="F105" s="230" t="s">
        <v>138</v>
      </c>
      <c r="G105" s="227"/>
      <c r="H105" s="231">
        <v>2.8799999999999999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132</v>
      </c>
      <c r="AU105" s="237" t="s">
        <v>80</v>
      </c>
      <c r="AV105" s="13" t="s">
        <v>80</v>
      </c>
      <c r="AW105" s="13" t="s">
        <v>33</v>
      </c>
      <c r="AX105" s="13" t="s">
        <v>78</v>
      </c>
      <c r="AY105" s="237" t="s">
        <v>121</v>
      </c>
    </row>
    <row r="106" s="2" customFormat="1" ht="16.5" customHeight="1">
      <c r="A106" s="38"/>
      <c r="B106" s="39"/>
      <c r="C106" s="238" t="s">
        <v>139</v>
      </c>
      <c r="D106" s="238" t="s">
        <v>140</v>
      </c>
      <c r="E106" s="239" t="s">
        <v>141</v>
      </c>
      <c r="F106" s="240" t="s">
        <v>142</v>
      </c>
      <c r="G106" s="241" t="s">
        <v>143</v>
      </c>
      <c r="H106" s="242">
        <v>5.7599999999999998</v>
      </c>
      <c r="I106" s="243"/>
      <c r="J106" s="244">
        <f>ROUND(I106*H106,2)</f>
        <v>0</v>
      </c>
      <c r="K106" s="240" t="s">
        <v>127</v>
      </c>
      <c r="L106" s="245"/>
      <c r="M106" s="246" t="s">
        <v>19</v>
      </c>
      <c r="N106" s="247" t="s">
        <v>43</v>
      </c>
      <c r="O106" s="84"/>
      <c r="P106" s="217">
        <f>O106*H106</f>
        <v>0</v>
      </c>
      <c r="Q106" s="217">
        <v>1</v>
      </c>
      <c r="R106" s="217">
        <f>Q106*H106</f>
        <v>5.7599999999999998</v>
      </c>
      <c r="S106" s="217">
        <v>0</v>
      </c>
      <c r="T106" s="21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9" t="s">
        <v>144</v>
      </c>
      <c r="AT106" s="219" t="s">
        <v>140</v>
      </c>
      <c r="AU106" s="219" t="s">
        <v>80</v>
      </c>
      <c r="AY106" s="17" t="s">
        <v>121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7" t="s">
        <v>78</v>
      </c>
      <c r="BK106" s="220">
        <f>ROUND(I106*H106,2)</f>
        <v>0</v>
      </c>
      <c r="BL106" s="17" t="s">
        <v>128</v>
      </c>
      <c r="BM106" s="219" t="s">
        <v>145</v>
      </c>
    </row>
    <row r="107" s="13" customFormat="1">
      <c r="A107" s="13"/>
      <c r="B107" s="226"/>
      <c r="C107" s="227"/>
      <c r="D107" s="228" t="s">
        <v>132</v>
      </c>
      <c r="E107" s="229" t="s">
        <v>19</v>
      </c>
      <c r="F107" s="230" t="s">
        <v>146</v>
      </c>
      <c r="G107" s="227"/>
      <c r="H107" s="231">
        <v>5.7599999999999998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132</v>
      </c>
      <c r="AU107" s="237" t="s">
        <v>80</v>
      </c>
      <c r="AV107" s="13" t="s">
        <v>80</v>
      </c>
      <c r="AW107" s="13" t="s">
        <v>33</v>
      </c>
      <c r="AX107" s="13" t="s">
        <v>78</v>
      </c>
      <c r="AY107" s="237" t="s">
        <v>121</v>
      </c>
    </row>
    <row r="108" s="12" customFormat="1" ht="22.8" customHeight="1">
      <c r="A108" s="12"/>
      <c r="B108" s="192"/>
      <c r="C108" s="193"/>
      <c r="D108" s="194" t="s">
        <v>71</v>
      </c>
      <c r="E108" s="206" t="s">
        <v>128</v>
      </c>
      <c r="F108" s="206" t="s">
        <v>147</v>
      </c>
      <c r="G108" s="193"/>
      <c r="H108" s="193"/>
      <c r="I108" s="196"/>
      <c r="J108" s="207">
        <f>BK108</f>
        <v>0</v>
      </c>
      <c r="K108" s="193"/>
      <c r="L108" s="198"/>
      <c r="M108" s="199"/>
      <c r="N108" s="200"/>
      <c r="O108" s="200"/>
      <c r="P108" s="201">
        <f>SUM(P109:P111)</f>
        <v>0</v>
      </c>
      <c r="Q108" s="200"/>
      <c r="R108" s="201">
        <f>SUM(R109:R111)</f>
        <v>0</v>
      </c>
      <c r="S108" s="200"/>
      <c r="T108" s="202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3" t="s">
        <v>78</v>
      </c>
      <c r="AT108" s="204" t="s">
        <v>71</v>
      </c>
      <c r="AU108" s="204" t="s">
        <v>78</v>
      </c>
      <c r="AY108" s="203" t="s">
        <v>121</v>
      </c>
      <c r="BK108" s="205">
        <f>SUM(BK109:BK111)</f>
        <v>0</v>
      </c>
    </row>
    <row r="109" s="2" customFormat="1" ht="16.5" customHeight="1">
      <c r="A109" s="38"/>
      <c r="B109" s="39"/>
      <c r="C109" s="208" t="s">
        <v>128</v>
      </c>
      <c r="D109" s="208" t="s">
        <v>123</v>
      </c>
      <c r="E109" s="209" t="s">
        <v>148</v>
      </c>
      <c r="F109" s="210" t="s">
        <v>149</v>
      </c>
      <c r="G109" s="211" t="s">
        <v>126</v>
      </c>
      <c r="H109" s="212">
        <v>0.71999999999999997</v>
      </c>
      <c r="I109" s="213"/>
      <c r="J109" s="214">
        <f>ROUND(I109*H109,2)</f>
        <v>0</v>
      </c>
      <c r="K109" s="210" t="s">
        <v>127</v>
      </c>
      <c r="L109" s="44"/>
      <c r="M109" s="215" t="s">
        <v>19</v>
      </c>
      <c r="N109" s="216" t="s">
        <v>43</v>
      </c>
      <c r="O109" s="84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9" t="s">
        <v>128</v>
      </c>
      <c r="AT109" s="219" t="s">
        <v>123</v>
      </c>
      <c r="AU109" s="219" t="s">
        <v>80</v>
      </c>
      <c r="AY109" s="17" t="s">
        <v>121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7" t="s">
        <v>78</v>
      </c>
      <c r="BK109" s="220">
        <f>ROUND(I109*H109,2)</f>
        <v>0</v>
      </c>
      <c r="BL109" s="17" t="s">
        <v>128</v>
      </c>
      <c r="BM109" s="219" t="s">
        <v>150</v>
      </c>
    </row>
    <row r="110" s="2" customFormat="1">
      <c r="A110" s="38"/>
      <c r="B110" s="39"/>
      <c r="C110" s="40"/>
      <c r="D110" s="221" t="s">
        <v>130</v>
      </c>
      <c r="E110" s="40"/>
      <c r="F110" s="222" t="s">
        <v>151</v>
      </c>
      <c r="G110" s="40"/>
      <c r="H110" s="40"/>
      <c r="I110" s="223"/>
      <c r="J110" s="40"/>
      <c r="K110" s="40"/>
      <c r="L110" s="44"/>
      <c r="M110" s="224"/>
      <c r="N110" s="225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130</v>
      </c>
      <c r="AU110" s="17" t="s">
        <v>80</v>
      </c>
    </row>
    <row r="111" s="13" customFormat="1">
      <c r="A111" s="13"/>
      <c r="B111" s="226"/>
      <c r="C111" s="227"/>
      <c r="D111" s="228" t="s">
        <v>132</v>
      </c>
      <c r="E111" s="229" t="s">
        <v>19</v>
      </c>
      <c r="F111" s="230" t="s">
        <v>152</v>
      </c>
      <c r="G111" s="227"/>
      <c r="H111" s="231">
        <v>0.71999999999999997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132</v>
      </c>
      <c r="AU111" s="237" t="s">
        <v>80</v>
      </c>
      <c r="AV111" s="13" t="s">
        <v>80</v>
      </c>
      <c r="AW111" s="13" t="s">
        <v>33</v>
      </c>
      <c r="AX111" s="13" t="s">
        <v>78</v>
      </c>
      <c r="AY111" s="237" t="s">
        <v>121</v>
      </c>
    </row>
    <row r="112" s="12" customFormat="1" ht="22.8" customHeight="1">
      <c r="A112" s="12"/>
      <c r="B112" s="192"/>
      <c r="C112" s="193"/>
      <c r="D112" s="194" t="s">
        <v>71</v>
      </c>
      <c r="E112" s="206" t="s">
        <v>153</v>
      </c>
      <c r="F112" s="206" t="s">
        <v>154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SUM(P113:P118)</f>
        <v>0</v>
      </c>
      <c r="Q112" s="200"/>
      <c r="R112" s="201">
        <f>SUM(R113:R118)</f>
        <v>3.3911015999999998</v>
      </c>
      <c r="S112" s="200"/>
      <c r="T112" s="202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78</v>
      </c>
      <c r="AT112" s="204" t="s">
        <v>71</v>
      </c>
      <c r="AU112" s="204" t="s">
        <v>78</v>
      </c>
      <c r="AY112" s="203" t="s">
        <v>121</v>
      </c>
      <c r="BK112" s="205">
        <f>SUM(BK113:BK118)</f>
        <v>0</v>
      </c>
    </row>
    <row r="113" s="2" customFormat="1" ht="16.5" customHeight="1">
      <c r="A113" s="38"/>
      <c r="B113" s="39"/>
      <c r="C113" s="208" t="s">
        <v>155</v>
      </c>
      <c r="D113" s="208" t="s">
        <v>123</v>
      </c>
      <c r="E113" s="209" t="s">
        <v>156</v>
      </c>
      <c r="F113" s="210" t="s">
        <v>157</v>
      </c>
      <c r="G113" s="211" t="s">
        <v>158</v>
      </c>
      <c r="H113" s="212">
        <v>22.649999999999999</v>
      </c>
      <c r="I113" s="213"/>
      <c r="J113" s="214">
        <f>ROUND(I113*H113,2)</f>
        <v>0</v>
      </c>
      <c r="K113" s="210" t="s">
        <v>127</v>
      </c>
      <c r="L113" s="44"/>
      <c r="M113" s="215" t="s">
        <v>19</v>
      </c>
      <c r="N113" s="216" t="s">
        <v>43</v>
      </c>
      <c r="O113" s="84"/>
      <c r="P113" s="217">
        <f>O113*H113</f>
        <v>0</v>
      </c>
      <c r="Q113" s="217">
        <v>0.040000000000000001</v>
      </c>
      <c r="R113" s="217">
        <f>Q113*H113</f>
        <v>0.90599999999999992</v>
      </c>
      <c r="S113" s="217">
        <v>0</v>
      </c>
      <c r="T113" s="21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9" t="s">
        <v>128</v>
      </c>
      <c r="AT113" s="219" t="s">
        <v>123</v>
      </c>
      <c r="AU113" s="219" t="s">
        <v>80</v>
      </c>
      <c r="AY113" s="17" t="s">
        <v>121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7" t="s">
        <v>78</v>
      </c>
      <c r="BK113" s="220">
        <f>ROUND(I113*H113,2)</f>
        <v>0</v>
      </c>
      <c r="BL113" s="17" t="s">
        <v>128</v>
      </c>
      <c r="BM113" s="219" t="s">
        <v>159</v>
      </c>
    </row>
    <row r="114" s="2" customFormat="1">
      <c r="A114" s="38"/>
      <c r="B114" s="39"/>
      <c r="C114" s="40"/>
      <c r="D114" s="221" t="s">
        <v>130</v>
      </c>
      <c r="E114" s="40"/>
      <c r="F114" s="222" t="s">
        <v>160</v>
      </c>
      <c r="G114" s="40"/>
      <c r="H114" s="40"/>
      <c r="I114" s="223"/>
      <c r="J114" s="40"/>
      <c r="K114" s="40"/>
      <c r="L114" s="44"/>
      <c r="M114" s="224"/>
      <c r="N114" s="225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130</v>
      </c>
      <c r="AU114" s="17" t="s">
        <v>80</v>
      </c>
    </row>
    <row r="115" s="13" customFormat="1">
      <c r="A115" s="13"/>
      <c r="B115" s="226"/>
      <c r="C115" s="227"/>
      <c r="D115" s="228" t="s">
        <v>132</v>
      </c>
      <c r="E115" s="229" t="s">
        <v>19</v>
      </c>
      <c r="F115" s="230" t="s">
        <v>161</v>
      </c>
      <c r="G115" s="227"/>
      <c r="H115" s="231">
        <v>22.649999999999999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132</v>
      </c>
      <c r="AU115" s="237" t="s">
        <v>80</v>
      </c>
      <c r="AV115" s="13" t="s">
        <v>80</v>
      </c>
      <c r="AW115" s="13" t="s">
        <v>33</v>
      </c>
      <c r="AX115" s="13" t="s">
        <v>78</v>
      </c>
      <c r="AY115" s="237" t="s">
        <v>121</v>
      </c>
    </row>
    <row r="116" s="2" customFormat="1" ht="24.15" customHeight="1">
      <c r="A116" s="38"/>
      <c r="B116" s="39"/>
      <c r="C116" s="208" t="s">
        <v>153</v>
      </c>
      <c r="D116" s="208" t="s">
        <v>123</v>
      </c>
      <c r="E116" s="209" t="s">
        <v>162</v>
      </c>
      <c r="F116" s="210" t="s">
        <v>163</v>
      </c>
      <c r="G116" s="211" t="s">
        <v>126</v>
      </c>
      <c r="H116" s="212">
        <v>1.0800000000000001</v>
      </c>
      <c r="I116" s="213"/>
      <c r="J116" s="214">
        <f>ROUND(I116*H116,2)</f>
        <v>0</v>
      </c>
      <c r="K116" s="210" t="s">
        <v>127</v>
      </c>
      <c r="L116" s="44"/>
      <c r="M116" s="215" t="s">
        <v>19</v>
      </c>
      <c r="N116" s="216" t="s">
        <v>43</v>
      </c>
      <c r="O116" s="84"/>
      <c r="P116" s="217">
        <f>O116*H116</f>
        <v>0</v>
      </c>
      <c r="Q116" s="217">
        <v>2.3010199999999998</v>
      </c>
      <c r="R116" s="217">
        <f>Q116*H116</f>
        <v>2.4851016000000001</v>
      </c>
      <c r="S116" s="217">
        <v>0</v>
      </c>
      <c r="T116" s="21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9" t="s">
        <v>128</v>
      </c>
      <c r="AT116" s="219" t="s">
        <v>123</v>
      </c>
      <c r="AU116" s="219" t="s">
        <v>80</v>
      </c>
      <c r="AY116" s="17" t="s">
        <v>121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7" t="s">
        <v>78</v>
      </c>
      <c r="BK116" s="220">
        <f>ROUND(I116*H116,2)</f>
        <v>0</v>
      </c>
      <c r="BL116" s="17" t="s">
        <v>128</v>
      </c>
      <c r="BM116" s="219" t="s">
        <v>164</v>
      </c>
    </row>
    <row r="117" s="2" customFormat="1">
      <c r="A117" s="38"/>
      <c r="B117" s="39"/>
      <c r="C117" s="40"/>
      <c r="D117" s="221" t="s">
        <v>130</v>
      </c>
      <c r="E117" s="40"/>
      <c r="F117" s="222" t="s">
        <v>165</v>
      </c>
      <c r="G117" s="40"/>
      <c r="H117" s="40"/>
      <c r="I117" s="223"/>
      <c r="J117" s="40"/>
      <c r="K117" s="40"/>
      <c r="L117" s="44"/>
      <c r="M117" s="224"/>
      <c r="N117" s="225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130</v>
      </c>
      <c r="AU117" s="17" t="s">
        <v>80</v>
      </c>
    </row>
    <row r="118" s="13" customFormat="1">
      <c r="A118" s="13"/>
      <c r="B118" s="226"/>
      <c r="C118" s="227"/>
      <c r="D118" s="228" t="s">
        <v>132</v>
      </c>
      <c r="E118" s="229" t="s">
        <v>19</v>
      </c>
      <c r="F118" s="230" t="s">
        <v>166</v>
      </c>
      <c r="G118" s="227"/>
      <c r="H118" s="231">
        <v>1.0800000000000001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132</v>
      </c>
      <c r="AU118" s="237" t="s">
        <v>80</v>
      </c>
      <c r="AV118" s="13" t="s">
        <v>80</v>
      </c>
      <c r="AW118" s="13" t="s">
        <v>33</v>
      </c>
      <c r="AX118" s="13" t="s">
        <v>78</v>
      </c>
      <c r="AY118" s="237" t="s">
        <v>121</v>
      </c>
    </row>
    <row r="119" s="12" customFormat="1" ht="22.8" customHeight="1">
      <c r="A119" s="12"/>
      <c r="B119" s="192"/>
      <c r="C119" s="193"/>
      <c r="D119" s="194" t="s">
        <v>71</v>
      </c>
      <c r="E119" s="206" t="s">
        <v>167</v>
      </c>
      <c r="F119" s="206" t="s">
        <v>168</v>
      </c>
      <c r="G119" s="193"/>
      <c r="H119" s="193"/>
      <c r="I119" s="196"/>
      <c r="J119" s="207">
        <f>BK119</f>
        <v>0</v>
      </c>
      <c r="K119" s="193"/>
      <c r="L119" s="198"/>
      <c r="M119" s="199"/>
      <c r="N119" s="200"/>
      <c r="O119" s="200"/>
      <c r="P119" s="201">
        <f>SUM(P120:P142)</f>
        <v>0</v>
      </c>
      <c r="Q119" s="200"/>
      <c r="R119" s="201">
        <f>SUM(R120:R142)</f>
        <v>0.14936000000000002</v>
      </c>
      <c r="S119" s="200"/>
      <c r="T119" s="202">
        <f>SUM(T120:T142)</f>
        <v>4.3400000000000007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78</v>
      </c>
      <c r="AT119" s="204" t="s">
        <v>71</v>
      </c>
      <c r="AU119" s="204" t="s">
        <v>78</v>
      </c>
      <c r="AY119" s="203" t="s">
        <v>121</v>
      </c>
      <c r="BK119" s="205">
        <f>SUM(BK120:BK142)</f>
        <v>0</v>
      </c>
    </row>
    <row r="120" s="2" customFormat="1" ht="24.15" customHeight="1">
      <c r="A120" s="38"/>
      <c r="B120" s="39"/>
      <c r="C120" s="208" t="s">
        <v>169</v>
      </c>
      <c r="D120" s="208" t="s">
        <v>123</v>
      </c>
      <c r="E120" s="209" t="s">
        <v>170</v>
      </c>
      <c r="F120" s="210" t="s">
        <v>171</v>
      </c>
      <c r="G120" s="211" t="s">
        <v>172</v>
      </c>
      <c r="H120" s="212">
        <v>32</v>
      </c>
      <c r="I120" s="213"/>
      <c r="J120" s="214">
        <f>ROUND(I120*H120,2)</f>
        <v>0</v>
      </c>
      <c r="K120" s="210" t="s">
        <v>127</v>
      </c>
      <c r="L120" s="44"/>
      <c r="M120" s="215" t="s">
        <v>19</v>
      </c>
      <c r="N120" s="216" t="s">
        <v>43</v>
      </c>
      <c r="O120" s="84"/>
      <c r="P120" s="217">
        <f>O120*H120</f>
        <v>0</v>
      </c>
      <c r="Q120" s="217">
        <v>0.0044200000000000003</v>
      </c>
      <c r="R120" s="217">
        <f>Q120*H120</f>
        <v>0.14144000000000001</v>
      </c>
      <c r="S120" s="217">
        <v>0</v>
      </c>
      <c r="T120" s="21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9" t="s">
        <v>128</v>
      </c>
      <c r="AT120" s="219" t="s">
        <v>123</v>
      </c>
      <c r="AU120" s="219" t="s">
        <v>80</v>
      </c>
      <c r="AY120" s="17" t="s">
        <v>121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7" t="s">
        <v>78</v>
      </c>
      <c r="BK120" s="220">
        <f>ROUND(I120*H120,2)</f>
        <v>0</v>
      </c>
      <c r="BL120" s="17" t="s">
        <v>128</v>
      </c>
      <c r="BM120" s="219" t="s">
        <v>173</v>
      </c>
    </row>
    <row r="121" s="2" customFormat="1">
      <c r="A121" s="38"/>
      <c r="B121" s="39"/>
      <c r="C121" s="40"/>
      <c r="D121" s="221" t="s">
        <v>130</v>
      </c>
      <c r="E121" s="40"/>
      <c r="F121" s="222" t="s">
        <v>174</v>
      </c>
      <c r="G121" s="40"/>
      <c r="H121" s="40"/>
      <c r="I121" s="223"/>
      <c r="J121" s="40"/>
      <c r="K121" s="40"/>
      <c r="L121" s="44"/>
      <c r="M121" s="224"/>
      <c r="N121" s="225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130</v>
      </c>
      <c r="AU121" s="17" t="s">
        <v>80</v>
      </c>
    </row>
    <row r="122" s="13" customFormat="1">
      <c r="A122" s="13"/>
      <c r="B122" s="226"/>
      <c r="C122" s="227"/>
      <c r="D122" s="228" t="s">
        <v>132</v>
      </c>
      <c r="E122" s="229" t="s">
        <v>19</v>
      </c>
      <c r="F122" s="230" t="s">
        <v>175</v>
      </c>
      <c r="G122" s="227"/>
      <c r="H122" s="231">
        <v>32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132</v>
      </c>
      <c r="AU122" s="237" t="s">
        <v>80</v>
      </c>
      <c r="AV122" s="13" t="s">
        <v>80</v>
      </c>
      <c r="AW122" s="13" t="s">
        <v>33</v>
      </c>
      <c r="AX122" s="13" t="s">
        <v>78</v>
      </c>
      <c r="AY122" s="237" t="s">
        <v>121</v>
      </c>
    </row>
    <row r="123" s="2" customFormat="1" ht="16.5" customHeight="1">
      <c r="A123" s="38"/>
      <c r="B123" s="39"/>
      <c r="C123" s="238" t="s">
        <v>144</v>
      </c>
      <c r="D123" s="238" t="s">
        <v>140</v>
      </c>
      <c r="E123" s="239" t="s">
        <v>176</v>
      </c>
      <c r="F123" s="240" t="s">
        <v>177</v>
      </c>
      <c r="G123" s="241" t="s">
        <v>172</v>
      </c>
      <c r="H123" s="242">
        <v>14</v>
      </c>
      <c r="I123" s="243"/>
      <c r="J123" s="244">
        <f>ROUND(I123*H123,2)</f>
        <v>0</v>
      </c>
      <c r="K123" s="240" t="s">
        <v>127</v>
      </c>
      <c r="L123" s="245"/>
      <c r="M123" s="246" t="s">
        <v>19</v>
      </c>
      <c r="N123" s="247" t="s">
        <v>43</v>
      </c>
      <c r="O123" s="84"/>
      <c r="P123" s="217">
        <f>O123*H123</f>
        <v>0</v>
      </c>
      <c r="Q123" s="217">
        <v>0.00014999999999999999</v>
      </c>
      <c r="R123" s="217">
        <f>Q123*H123</f>
        <v>0.0020999999999999999</v>
      </c>
      <c r="S123" s="217">
        <v>0</v>
      </c>
      <c r="T123" s="21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9" t="s">
        <v>144</v>
      </c>
      <c r="AT123" s="219" t="s">
        <v>140</v>
      </c>
      <c r="AU123" s="219" t="s">
        <v>80</v>
      </c>
      <c r="AY123" s="17" t="s">
        <v>121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7" t="s">
        <v>78</v>
      </c>
      <c r="BK123" s="220">
        <f>ROUND(I123*H123,2)</f>
        <v>0</v>
      </c>
      <c r="BL123" s="17" t="s">
        <v>128</v>
      </c>
      <c r="BM123" s="219" t="s">
        <v>178</v>
      </c>
    </row>
    <row r="124" s="13" customFormat="1">
      <c r="A124" s="13"/>
      <c r="B124" s="226"/>
      <c r="C124" s="227"/>
      <c r="D124" s="228" t="s">
        <v>132</v>
      </c>
      <c r="E124" s="229" t="s">
        <v>19</v>
      </c>
      <c r="F124" s="230" t="s">
        <v>179</v>
      </c>
      <c r="G124" s="227"/>
      <c r="H124" s="231">
        <v>14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132</v>
      </c>
      <c r="AU124" s="237" t="s">
        <v>80</v>
      </c>
      <c r="AV124" s="13" t="s">
        <v>80</v>
      </c>
      <c r="AW124" s="13" t="s">
        <v>33</v>
      </c>
      <c r="AX124" s="13" t="s">
        <v>78</v>
      </c>
      <c r="AY124" s="237" t="s">
        <v>121</v>
      </c>
    </row>
    <row r="125" s="2" customFormat="1" ht="16.5" customHeight="1">
      <c r="A125" s="38"/>
      <c r="B125" s="39"/>
      <c r="C125" s="238" t="s">
        <v>167</v>
      </c>
      <c r="D125" s="238" t="s">
        <v>140</v>
      </c>
      <c r="E125" s="239" t="s">
        <v>180</v>
      </c>
      <c r="F125" s="240" t="s">
        <v>181</v>
      </c>
      <c r="G125" s="241" t="s">
        <v>172</v>
      </c>
      <c r="H125" s="242">
        <v>18</v>
      </c>
      <c r="I125" s="243"/>
      <c r="J125" s="244">
        <f>ROUND(I125*H125,2)</f>
        <v>0</v>
      </c>
      <c r="K125" s="240" t="s">
        <v>127</v>
      </c>
      <c r="L125" s="245"/>
      <c r="M125" s="246" t="s">
        <v>19</v>
      </c>
      <c r="N125" s="247" t="s">
        <v>43</v>
      </c>
      <c r="O125" s="84"/>
      <c r="P125" s="217">
        <f>O125*H125</f>
        <v>0</v>
      </c>
      <c r="Q125" s="217">
        <v>0.00027</v>
      </c>
      <c r="R125" s="217">
        <f>Q125*H125</f>
        <v>0.0048599999999999997</v>
      </c>
      <c r="S125" s="217">
        <v>0</v>
      </c>
      <c r="T125" s="21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9" t="s">
        <v>144</v>
      </c>
      <c r="AT125" s="219" t="s">
        <v>140</v>
      </c>
      <c r="AU125" s="219" t="s">
        <v>80</v>
      </c>
      <c r="AY125" s="17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7" t="s">
        <v>78</v>
      </c>
      <c r="BK125" s="220">
        <f>ROUND(I125*H125,2)</f>
        <v>0</v>
      </c>
      <c r="BL125" s="17" t="s">
        <v>128</v>
      </c>
      <c r="BM125" s="219" t="s">
        <v>182</v>
      </c>
    </row>
    <row r="126" s="13" customFormat="1">
      <c r="A126" s="13"/>
      <c r="B126" s="226"/>
      <c r="C126" s="227"/>
      <c r="D126" s="228" t="s">
        <v>132</v>
      </c>
      <c r="E126" s="229" t="s">
        <v>19</v>
      </c>
      <c r="F126" s="230" t="s">
        <v>183</v>
      </c>
      <c r="G126" s="227"/>
      <c r="H126" s="231">
        <v>18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132</v>
      </c>
      <c r="AU126" s="237" t="s">
        <v>80</v>
      </c>
      <c r="AV126" s="13" t="s">
        <v>80</v>
      </c>
      <c r="AW126" s="13" t="s">
        <v>33</v>
      </c>
      <c r="AX126" s="13" t="s">
        <v>78</v>
      </c>
      <c r="AY126" s="237" t="s">
        <v>121</v>
      </c>
    </row>
    <row r="127" s="2" customFormat="1" ht="16.5" customHeight="1">
      <c r="A127" s="38"/>
      <c r="B127" s="39"/>
      <c r="C127" s="238" t="s">
        <v>184</v>
      </c>
      <c r="D127" s="238" t="s">
        <v>140</v>
      </c>
      <c r="E127" s="239" t="s">
        <v>185</v>
      </c>
      <c r="F127" s="240" t="s">
        <v>186</v>
      </c>
      <c r="G127" s="241" t="s">
        <v>172</v>
      </c>
      <c r="H127" s="242">
        <v>32</v>
      </c>
      <c r="I127" s="243"/>
      <c r="J127" s="244">
        <f>ROUND(I127*H127,2)</f>
        <v>0</v>
      </c>
      <c r="K127" s="240" t="s">
        <v>127</v>
      </c>
      <c r="L127" s="245"/>
      <c r="M127" s="246" t="s">
        <v>19</v>
      </c>
      <c r="N127" s="247" t="s">
        <v>43</v>
      </c>
      <c r="O127" s="84"/>
      <c r="P127" s="217">
        <f>O127*H127</f>
        <v>0</v>
      </c>
      <c r="Q127" s="217">
        <v>2.0000000000000002E-05</v>
      </c>
      <c r="R127" s="217">
        <f>Q127*H127</f>
        <v>0.00064000000000000005</v>
      </c>
      <c r="S127" s="217">
        <v>0</v>
      </c>
      <c r="T127" s="21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9" t="s">
        <v>144</v>
      </c>
      <c r="AT127" s="219" t="s">
        <v>140</v>
      </c>
      <c r="AU127" s="219" t="s">
        <v>80</v>
      </c>
      <c r="AY127" s="17" t="s">
        <v>121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7" t="s">
        <v>78</v>
      </c>
      <c r="BK127" s="220">
        <f>ROUND(I127*H127,2)</f>
        <v>0</v>
      </c>
      <c r="BL127" s="17" t="s">
        <v>128</v>
      </c>
      <c r="BM127" s="219" t="s">
        <v>187</v>
      </c>
    </row>
    <row r="128" s="13" customFormat="1">
      <c r="A128" s="13"/>
      <c r="B128" s="226"/>
      <c r="C128" s="227"/>
      <c r="D128" s="228" t="s">
        <v>132</v>
      </c>
      <c r="E128" s="229" t="s">
        <v>19</v>
      </c>
      <c r="F128" s="230" t="s">
        <v>188</v>
      </c>
      <c r="G128" s="227"/>
      <c r="H128" s="231">
        <v>32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132</v>
      </c>
      <c r="AU128" s="237" t="s">
        <v>80</v>
      </c>
      <c r="AV128" s="13" t="s">
        <v>80</v>
      </c>
      <c r="AW128" s="13" t="s">
        <v>33</v>
      </c>
      <c r="AX128" s="13" t="s">
        <v>78</v>
      </c>
      <c r="AY128" s="237" t="s">
        <v>121</v>
      </c>
    </row>
    <row r="129" s="2" customFormat="1" ht="16.5" customHeight="1">
      <c r="A129" s="38"/>
      <c r="B129" s="39"/>
      <c r="C129" s="238" t="s">
        <v>189</v>
      </c>
      <c r="D129" s="238" t="s">
        <v>140</v>
      </c>
      <c r="E129" s="239" t="s">
        <v>190</v>
      </c>
      <c r="F129" s="240" t="s">
        <v>191</v>
      </c>
      <c r="G129" s="241" t="s">
        <v>172</v>
      </c>
      <c r="H129" s="242">
        <v>32</v>
      </c>
      <c r="I129" s="243"/>
      <c r="J129" s="244">
        <f>ROUND(I129*H129,2)</f>
        <v>0</v>
      </c>
      <c r="K129" s="240" t="s">
        <v>127</v>
      </c>
      <c r="L129" s="245"/>
      <c r="M129" s="246" t="s">
        <v>19</v>
      </c>
      <c r="N129" s="247" t="s">
        <v>43</v>
      </c>
      <c r="O129" s="84"/>
      <c r="P129" s="217">
        <f>O129*H129</f>
        <v>0</v>
      </c>
      <c r="Q129" s="217">
        <v>1.0000000000000001E-05</v>
      </c>
      <c r="R129" s="217">
        <f>Q129*H129</f>
        <v>0.00032000000000000003</v>
      </c>
      <c r="S129" s="217">
        <v>0</v>
      </c>
      <c r="T129" s="21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9" t="s">
        <v>144</v>
      </c>
      <c r="AT129" s="219" t="s">
        <v>140</v>
      </c>
      <c r="AU129" s="219" t="s">
        <v>80</v>
      </c>
      <c r="AY129" s="17" t="s">
        <v>121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78</v>
      </c>
      <c r="BK129" s="220">
        <f>ROUND(I129*H129,2)</f>
        <v>0</v>
      </c>
      <c r="BL129" s="17" t="s">
        <v>128</v>
      </c>
      <c r="BM129" s="219" t="s">
        <v>192</v>
      </c>
    </row>
    <row r="130" s="13" customFormat="1">
      <c r="A130" s="13"/>
      <c r="B130" s="226"/>
      <c r="C130" s="227"/>
      <c r="D130" s="228" t="s">
        <v>132</v>
      </c>
      <c r="E130" s="229" t="s">
        <v>19</v>
      </c>
      <c r="F130" s="230" t="s">
        <v>188</v>
      </c>
      <c r="G130" s="227"/>
      <c r="H130" s="231">
        <v>32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132</v>
      </c>
      <c r="AU130" s="237" t="s">
        <v>80</v>
      </c>
      <c r="AV130" s="13" t="s">
        <v>80</v>
      </c>
      <c r="AW130" s="13" t="s">
        <v>33</v>
      </c>
      <c r="AX130" s="13" t="s">
        <v>78</v>
      </c>
      <c r="AY130" s="237" t="s">
        <v>121</v>
      </c>
    </row>
    <row r="131" s="2" customFormat="1" ht="16.5" customHeight="1">
      <c r="A131" s="38"/>
      <c r="B131" s="39"/>
      <c r="C131" s="208" t="s">
        <v>8</v>
      </c>
      <c r="D131" s="208" t="s">
        <v>123</v>
      </c>
      <c r="E131" s="209" t="s">
        <v>193</v>
      </c>
      <c r="F131" s="210" t="s">
        <v>194</v>
      </c>
      <c r="G131" s="211" t="s">
        <v>126</v>
      </c>
      <c r="H131" s="212">
        <v>1.0800000000000001</v>
      </c>
      <c r="I131" s="213"/>
      <c r="J131" s="214">
        <f>ROUND(I131*H131,2)</f>
        <v>0</v>
      </c>
      <c r="K131" s="210" t="s">
        <v>127</v>
      </c>
      <c r="L131" s="44"/>
      <c r="M131" s="215" t="s">
        <v>19</v>
      </c>
      <c r="N131" s="216" t="s">
        <v>43</v>
      </c>
      <c r="O131" s="84"/>
      <c r="P131" s="217">
        <f>O131*H131</f>
        <v>0</v>
      </c>
      <c r="Q131" s="217">
        <v>0</v>
      </c>
      <c r="R131" s="217">
        <f>Q131*H131</f>
        <v>0</v>
      </c>
      <c r="S131" s="217">
        <v>2.2000000000000002</v>
      </c>
      <c r="T131" s="218">
        <f>S131*H131</f>
        <v>2.3760000000000003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9" t="s">
        <v>128</v>
      </c>
      <c r="AT131" s="219" t="s">
        <v>123</v>
      </c>
      <c r="AU131" s="219" t="s">
        <v>80</v>
      </c>
      <c r="AY131" s="17" t="s">
        <v>121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78</v>
      </c>
      <c r="BK131" s="220">
        <f>ROUND(I131*H131,2)</f>
        <v>0</v>
      </c>
      <c r="BL131" s="17" t="s">
        <v>128</v>
      </c>
      <c r="BM131" s="219" t="s">
        <v>195</v>
      </c>
    </row>
    <row r="132" s="2" customFormat="1">
      <c r="A132" s="38"/>
      <c r="B132" s="39"/>
      <c r="C132" s="40"/>
      <c r="D132" s="221" t="s">
        <v>130</v>
      </c>
      <c r="E132" s="40"/>
      <c r="F132" s="222" t="s">
        <v>196</v>
      </c>
      <c r="G132" s="40"/>
      <c r="H132" s="40"/>
      <c r="I132" s="223"/>
      <c r="J132" s="40"/>
      <c r="K132" s="40"/>
      <c r="L132" s="44"/>
      <c r="M132" s="224"/>
      <c r="N132" s="225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80</v>
      </c>
    </row>
    <row r="133" s="13" customFormat="1">
      <c r="A133" s="13"/>
      <c r="B133" s="226"/>
      <c r="C133" s="227"/>
      <c r="D133" s="228" t="s">
        <v>132</v>
      </c>
      <c r="E133" s="229" t="s">
        <v>19</v>
      </c>
      <c r="F133" s="230" t="s">
        <v>166</v>
      </c>
      <c r="G133" s="227"/>
      <c r="H133" s="231">
        <v>1.0800000000000001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132</v>
      </c>
      <c r="AU133" s="237" t="s">
        <v>80</v>
      </c>
      <c r="AV133" s="13" t="s">
        <v>80</v>
      </c>
      <c r="AW133" s="13" t="s">
        <v>33</v>
      </c>
      <c r="AX133" s="13" t="s">
        <v>78</v>
      </c>
      <c r="AY133" s="237" t="s">
        <v>121</v>
      </c>
    </row>
    <row r="134" s="2" customFormat="1" ht="21.75" customHeight="1">
      <c r="A134" s="38"/>
      <c r="B134" s="39"/>
      <c r="C134" s="208" t="s">
        <v>197</v>
      </c>
      <c r="D134" s="208" t="s">
        <v>123</v>
      </c>
      <c r="E134" s="209" t="s">
        <v>198</v>
      </c>
      <c r="F134" s="210" t="s">
        <v>199</v>
      </c>
      <c r="G134" s="211" t="s">
        <v>200</v>
      </c>
      <c r="H134" s="212">
        <v>74</v>
      </c>
      <c r="I134" s="213"/>
      <c r="J134" s="214">
        <f>ROUND(I134*H134,2)</f>
        <v>0</v>
      </c>
      <c r="K134" s="210" t="s">
        <v>127</v>
      </c>
      <c r="L134" s="44"/>
      <c r="M134" s="215" t="s">
        <v>19</v>
      </c>
      <c r="N134" s="216" t="s">
        <v>43</v>
      </c>
      <c r="O134" s="84"/>
      <c r="P134" s="217">
        <f>O134*H134</f>
        <v>0</v>
      </c>
      <c r="Q134" s="217">
        <v>0</v>
      </c>
      <c r="R134" s="217">
        <f>Q134*H134</f>
        <v>0</v>
      </c>
      <c r="S134" s="217">
        <v>0.0089999999999999993</v>
      </c>
      <c r="T134" s="218">
        <f>S134*H134</f>
        <v>0.66599999999999993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9" t="s">
        <v>128</v>
      </c>
      <c r="AT134" s="219" t="s">
        <v>123</v>
      </c>
      <c r="AU134" s="219" t="s">
        <v>80</v>
      </c>
      <c r="AY134" s="17" t="s">
        <v>121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78</v>
      </c>
      <c r="BK134" s="220">
        <f>ROUND(I134*H134,2)</f>
        <v>0</v>
      </c>
      <c r="BL134" s="17" t="s">
        <v>128</v>
      </c>
      <c r="BM134" s="219" t="s">
        <v>201</v>
      </c>
    </row>
    <row r="135" s="2" customFormat="1">
      <c r="A135" s="38"/>
      <c r="B135" s="39"/>
      <c r="C135" s="40"/>
      <c r="D135" s="221" t="s">
        <v>130</v>
      </c>
      <c r="E135" s="40"/>
      <c r="F135" s="222" t="s">
        <v>202</v>
      </c>
      <c r="G135" s="40"/>
      <c r="H135" s="40"/>
      <c r="I135" s="223"/>
      <c r="J135" s="40"/>
      <c r="K135" s="40"/>
      <c r="L135" s="44"/>
      <c r="M135" s="224"/>
      <c r="N135" s="225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80</v>
      </c>
    </row>
    <row r="136" s="13" customFormat="1">
      <c r="A136" s="13"/>
      <c r="B136" s="226"/>
      <c r="C136" s="227"/>
      <c r="D136" s="228" t="s">
        <v>132</v>
      </c>
      <c r="E136" s="229" t="s">
        <v>19</v>
      </c>
      <c r="F136" s="230" t="s">
        <v>203</v>
      </c>
      <c r="G136" s="227"/>
      <c r="H136" s="231">
        <v>74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132</v>
      </c>
      <c r="AU136" s="237" t="s">
        <v>80</v>
      </c>
      <c r="AV136" s="13" t="s">
        <v>80</v>
      </c>
      <c r="AW136" s="13" t="s">
        <v>33</v>
      </c>
      <c r="AX136" s="13" t="s">
        <v>78</v>
      </c>
      <c r="AY136" s="237" t="s">
        <v>121</v>
      </c>
    </row>
    <row r="137" s="2" customFormat="1" ht="21.75" customHeight="1">
      <c r="A137" s="38"/>
      <c r="B137" s="39"/>
      <c r="C137" s="208" t="s">
        <v>204</v>
      </c>
      <c r="D137" s="208" t="s">
        <v>123</v>
      </c>
      <c r="E137" s="209" t="s">
        <v>205</v>
      </c>
      <c r="F137" s="210" t="s">
        <v>206</v>
      </c>
      <c r="G137" s="211" t="s">
        <v>200</v>
      </c>
      <c r="H137" s="212">
        <v>66</v>
      </c>
      <c r="I137" s="213"/>
      <c r="J137" s="214">
        <f>ROUND(I137*H137,2)</f>
        <v>0</v>
      </c>
      <c r="K137" s="210" t="s">
        <v>127</v>
      </c>
      <c r="L137" s="44"/>
      <c r="M137" s="215" t="s">
        <v>19</v>
      </c>
      <c r="N137" s="216" t="s">
        <v>43</v>
      </c>
      <c r="O137" s="84"/>
      <c r="P137" s="217">
        <f>O137*H137</f>
        <v>0</v>
      </c>
      <c r="Q137" s="217">
        <v>0</v>
      </c>
      <c r="R137" s="217">
        <f>Q137*H137</f>
        <v>0</v>
      </c>
      <c r="S137" s="217">
        <v>0.012999999999999999</v>
      </c>
      <c r="T137" s="218">
        <f>S137*H137</f>
        <v>0.85799999999999998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9" t="s">
        <v>128</v>
      </c>
      <c r="AT137" s="219" t="s">
        <v>123</v>
      </c>
      <c r="AU137" s="219" t="s">
        <v>80</v>
      </c>
      <c r="AY137" s="17" t="s">
        <v>121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78</v>
      </c>
      <c r="BK137" s="220">
        <f>ROUND(I137*H137,2)</f>
        <v>0</v>
      </c>
      <c r="BL137" s="17" t="s">
        <v>128</v>
      </c>
      <c r="BM137" s="219" t="s">
        <v>207</v>
      </c>
    </row>
    <row r="138" s="2" customFormat="1">
      <c r="A138" s="38"/>
      <c r="B138" s="39"/>
      <c r="C138" s="40"/>
      <c r="D138" s="221" t="s">
        <v>130</v>
      </c>
      <c r="E138" s="40"/>
      <c r="F138" s="222" t="s">
        <v>208</v>
      </c>
      <c r="G138" s="40"/>
      <c r="H138" s="40"/>
      <c r="I138" s="223"/>
      <c r="J138" s="40"/>
      <c r="K138" s="40"/>
      <c r="L138" s="44"/>
      <c r="M138" s="224"/>
      <c r="N138" s="225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80</v>
      </c>
    </row>
    <row r="139" s="13" customFormat="1">
      <c r="A139" s="13"/>
      <c r="B139" s="226"/>
      <c r="C139" s="227"/>
      <c r="D139" s="228" t="s">
        <v>132</v>
      </c>
      <c r="E139" s="229" t="s">
        <v>19</v>
      </c>
      <c r="F139" s="230" t="s">
        <v>209</v>
      </c>
      <c r="G139" s="227"/>
      <c r="H139" s="231">
        <v>66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132</v>
      </c>
      <c r="AU139" s="237" t="s">
        <v>80</v>
      </c>
      <c r="AV139" s="13" t="s">
        <v>80</v>
      </c>
      <c r="AW139" s="13" t="s">
        <v>33</v>
      </c>
      <c r="AX139" s="13" t="s">
        <v>78</v>
      </c>
      <c r="AY139" s="237" t="s">
        <v>121</v>
      </c>
    </row>
    <row r="140" s="2" customFormat="1" ht="24.15" customHeight="1">
      <c r="A140" s="38"/>
      <c r="B140" s="39"/>
      <c r="C140" s="208" t="s">
        <v>210</v>
      </c>
      <c r="D140" s="208" t="s">
        <v>123</v>
      </c>
      <c r="E140" s="209" t="s">
        <v>211</v>
      </c>
      <c r="F140" s="210" t="s">
        <v>212</v>
      </c>
      <c r="G140" s="211" t="s">
        <v>200</v>
      </c>
      <c r="H140" s="212">
        <v>11</v>
      </c>
      <c r="I140" s="213"/>
      <c r="J140" s="214">
        <f>ROUND(I140*H140,2)</f>
        <v>0</v>
      </c>
      <c r="K140" s="210" t="s">
        <v>127</v>
      </c>
      <c r="L140" s="44"/>
      <c r="M140" s="215" t="s">
        <v>19</v>
      </c>
      <c r="N140" s="216" t="s">
        <v>43</v>
      </c>
      <c r="O140" s="84"/>
      <c r="P140" s="217">
        <f>O140*H140</f>
        <v>0</v>
      </c>
      <c r="Q140" s="217">
        <v>0</v>
      </c>
      <c r="R140" s="217">
        <f>Q140*H140</f>
        <v>0</v>
      </c>
      <c r="S140" s="217">
        <v>0.040000000000000001</v>
      </c>
      <c r="T140" s="218">
        <f>S140*H140</f>
        <v>0.44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9" t="s">
        <v>128</v>
      </c>
      <c r="AT140" s="219" t="s">
        <v>123</v>
      </c>
      <c r="AU140" s="219" t="s">
        <v>80</v>
      </c>
      <c r="AY140" s="17" t="s">
        <v>121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78</v>
      </c>
      <c r="BK140" s="220">
        <f>ROUND(I140*H140,2)</f>
        <v>0</v>
      </c>
      <c r="BL140" s="17" t="s">
        <v>128</v>
      </c>
      <c r="BM140" s="219" t="s">
        <v>213</v>
      </c>
    </row>
    <row r="141" s="2" customFormat="1">
      <c r="A141" s="38"/>
      <c r="B141" s="39"/>
      <c r="C141" s="40"/>
      <c r="D141" s="221" t="s">
        <v>130</v>
      </c>
      <c r="E141" s="40"/>
      <c r="F141" s="222" t="s">
        <v>214</v>
      </c>
      <c r="G141" s="40"/>
      <c r="H141" s="40"/>
      <c r="I141" s="223"/>
      <c r="J141" s="40"/>
      <c r="K141" s="40"/>
      <c r="L141" s="44"/>
      <c r="M141" s="224"/>
      <c r="N141" s="225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130</v>
      </c>
      <c r="AU141" s="17" t="s">
        <v>80</v>
      </c>
    </row>
    <row r="142" s="13" customFormat="1">
      <c r="A142" s="13"/>
      <c r="B142" s="226"/>
      <c r="C142" s="227"/>
      <c r="D142" s="228" t="s">
        <v>132</v>
      </c>
      <c r="E142" s="229" t="s">
        <v>19</v>
      </c>
      <c r="F142" s="230" t="s">
        <v>189</v>
      </c>
      <c r="G142" s="227"/>
      <c r="H142" s="231">
        <v>11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132</v>
      </c>
      <c r="AU142" s="237" t="s">
        <v>80</v>
      </c>
      <c r="AV142" s="13" t="s">
        <v>80</v>
      </c>
      <c r="AW142" s="13" t="s">
        <v>33</v>
      </c>
      <c r="AX142" s="13" t="s">
        <v>78</v>
      </c>
      <c r="AY142" s="237" t="s">
        <v>121</v>
      </c>
    </row>
    <row r="143" s="12" customFormat="1" ht="22.8" customHeight="1">
      <c r="A143" s="12"/>
      <c r="B143" s="192"/>
      <c r="C143" s="193"/>
      <c r="D143" s="194" t="s">
        <v>71</v>
      </c>
      <c r="E143" s="206" t="s">
        <v>215</v>
      </c>
      <c r="F143" s="206" t="s">
        <v>216</v>
      </c>
      <c r="G143" s="193"/>
      <c r="H143" s="193"/>
      <c r="I143" s="196"/>
      <c r="J143" s="207">
        <f>BK143</f>
        <v>0</v>
      </c>
      <c r="K143" s="193"/>
      <c r="L143" s="198"/>
      <c r="M143" s="199"/>
      <c r="N143" s="200"/>
      <c r="O143" s="200"/>
      <c r="P143" s="201">
        <f>SUM(P144:P152)</f>
        <v>0</v>
      </c>
      <c r="Q143" s="200"/>
      <c r="R143" s="201">
        <f>SUM(R144:R152)</f>
        <v>0</v>
      </c>
      <c r="S143" s="200"/>
      <c r="T143" s="202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3" t="s">
        <v>78</v>
      </c>
      <c r="AT143" s="204" t="s">
        <v>71</v>
      </c>
      <c r="AU143" s="204" t="s">
        <v>78</v>
      </c>
      <c r="AY143" s="203" t="s">
        <v>121</v>
      </c>
      <c r="BK143" s="205">
        <f>SUM(BK144:BK152)</f>
        <v>0</v>
      </c>
    </row>
    <row r="144" s="2" customFormat="1" ht="24.15" customHeight="1">
      <c r="A144" s="38"/>
      <c r="B144" s="39"/>
      <c r="C144" s="208" t="s">
        <v>217</v>
      </c>
      <c r="D144" s="208" t="s">
        <v>123</v>
      </c>
      <c r="E144" s="209" t="s">
        <v>218</v>
      </c>
      <c r="F144" s="210" t="s">
        <v>219</v>
      </c>
      <c r="G144" s="211" t="s">
        <v>143</v>
      </c>
      <c r="H144" s="212">
        <v>5.633</v>
      </c>
      <c r="I144" s="213"/>
      <c r="J144" s="214">
        <f>ROUND(I144*H144,2)</f>
        <v>0</v>
      </c>
      <c r="K144" s="210" t="s">
        <v>127</v>
      </c>
      <c r="L144" s="44"/>
      <c r="M144" s="215" t="s">
        <v>19</v>
      </c>
      <c r="N144" s="216" t="s">
        <v>43</v>
      </c>
      <c r="O144" s="84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9" t="s">
        <v>128</v>
      </c>
      <c r="AT144" s="219" t="s">
        <v>123</v>
      </c>
      <c r="AU144" s="219" t="s">
        <v>80</v>
      </c>
      <c r="AY144" s="17" t="s">
        <v>121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78</v>
      </c>
      <c r="BK144" s="220">
        <f>ROUND(I144*H144,2)</f>
        <v>0</v>
      </c>
      <c r="BL144" s="17" t="s">
        <v>128</v>
      </c>
      <c r="BM144" s="219" t="s">
        <v>220</v>
      </c>
    </row>
    <row r="145" s="2" customFormat="1">
      <c r="A145" s="38"/>
      <c r="B145" s="39"/>
      <c r="C145" s="40"/>
      <c r="D145" s="221" t="s">
        <v>130</v>
      </c>
      <c r="E145" s="40"/>
      <c r="F145" s="222" t="s">
        <v>221</v>
      </c>
      <c r="G145" s="40"/>
      <c r="H145" s="40"/>
      <c r="I145" s="223"/>
      <c r="J145" s="40"/>
      <c r="K145" s="40"/>
      <c r="L145" s="44"/>
      <c r="M145" s="224"/>
      <c r="N145" s="225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130</v>
      </c>
      <c r="AU145" s="17" t="s">
        <v>80</v>
      </c>
    </row>
    <row r="146" s="2" customFormat="1" ht="21.75" customHeight="1">
      <c r="A146" s="38"/>
      <c r="B146" s="39"/>
      <c r="C146" s="208" t="s">
        <v>222</v>
      </c>
      <c r="D146" s="208" t="s">
        <v>123</v>
      </c>
      <c r="E146" s="209" t="s">
        <v>223</v>
      </c>
      <c r="F146" s="210" t="s">
        <v>224</v>
      </c>
      <c r="G146" s="211" t="s">
        <v>143</v>
      </c>
      <c r="H146" s="212">
        <v>5.633</v>
      </c>
      <c r="I146" s="213"/>
      <c r="J146" s="214">
        <f>ROUND(I146*H146,2)</f>
        <v>0</v>
      </c>
      <c r="K146" s="210" t="s">
        <v>127</v>
      </c>
      <c r="L146" s="44"/>
      <c r="M146" s="215" t="s">
        <v>19</v>
      </c>
      <c r="N146" s="216" t="s">
        <v>43</v>
      </c>
      <c r="O146" s="84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9" t="s">
        <v>128</v>
      </c>
      <c r="AT146" s="219" t="s">
        <v>123</v>
      </c>
      <c r="AU146" s="219" t="s">
        <v>80</v>
      </c>
      <c r="AY146" s="17" t="s">
        <v>121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78</v>
      </c>
      <c r="BK146" s="220">
        <f>ROUND(I146*H146,2)</f>
        <v>0</v>
      </c>
      <c r="BL146" s="17" t="s">
        <v>128</v>
      </c>
      <c r="BM146" s="219" t="s">
        <v>225</v>
      </c>
    </row>
    <row r="147" s="2" customFormat="1">
      <c r="A147" s="38"/>
      <c r="B147" s="39"/>
      <c r="C147" s="40"/>
      <c r="D147" s="221" t="s">
        <v>130</v>
      </c>
      <c r="E147" s="40"/>
      <c r="F147" s="222" t="s">
        <v>226</v>
      </c>
      <c r="G147" s="40"/>
      <c r="H147" s="40"/>
      <c r="I147" s="223"/>
      <c r="J147" s="40"/>
      <c r="K147" s="40"/>
      <c r="L147" s="44"/>
      <c r="M147" s="224"/>
      <c r="N147" s="225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130</v>
      </c>
      <c r="AU147" s="17" t="s">
        <v>80</v>
      </c>
    </row>
    <row r="148" s="2" customFormat="1" ht="24.15" customHeight="1">
      <c r="A148" s="38"/>
      <c r="B148" s="39"/>
      <c r="C148" s="208" t="s">
        <v>227</v>
      </c>
      <c r="D148" s="208" t="s">
        <v>123</v>
      </c>
      <c r="E148" s="209" t="s">
        <v>228</v>
      </c>
      <c r="F148" s="210" t="s">
        <v>229</v>
      </c>
      <c r="G148" s="211" t="s">
        <v>143</v>
      </c>
      <c r="H148" s="212">
        <v>5.633</v>
      </c>
      <c r="I148" s="213"/>
      <c r="J148" s="214">
        <f>ROUND(I148*H148,2)</f>
        <v>0</v>
      </c>
      <c r="K148" s="210" t="s">
        <v>127</v>
      </c>
      <c r="L148" s="44"/>
      <c r="M148" s="215" t="s">
        <v>19</v>
      </c>
      <c r="N148" s="216" t="s">
        <v>43</v>
      </c>
      <c r="O148" s="84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9" t="s">
        <v>128</v>
      </c>
      <c r="AT148" s="219" t="s">
        <v>123</v>
      </c>
      <c r="AU148" s="219" t="s">
        <v>80</v>
      </c>
      <c r="AY148" s="17" t="s">
        <v>121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78</v>
      </c>
      <c r="BK148" s="220">
        <f>ROUND(I148*H148,2)</f>
        <v>0</v>
      </c>
      <c r="BL148" s="17" t="s">
        <v>128</v>
      </c>
      <c r="BM148" s="219" t="s">
        <v>230</v>
      </c>
    </row>
    <row r="149" s="2" customFormat="1">
      <c r="A149" s="38"/>
      <c r="B149" s="39"/>
      <c r="C149" s="40"/>
      <c r="D149" s="221" t="s">
        <v>130</v>
      </c>
      <c r="E149" s="40"/>
      <c r="F149" s="222" t="s">
        <v>231</v>
      </c>
      <c r="G149" s="40"/>
      <c r="H149" s="40"/>
      <c r="I149" s="223"/>
      <c r="J149" s="40"/>
      <c r="K149" s="40"/>
      <c r="L149" s="44"/>
      <c r="M149" s="224"/>
      <c r="N149" s="225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80</v>
      </c>
    </row>
    <row r="150" s="2" customFormat="1" ht="24.15" customHeight="1">
      <c r="A150" s="38"/>
      <c r="B150" s="39"/>
      <c r="C150" s="208" t="s">
        <v>232</v>
      </c>
      <c r="D150" s="208" t="s">
        <v>123</v>
      </c>
      <c r="E150" s="209" t="s">
        <v>233</v>
      </c>
      <c r="F150" s="210" t="s">
        <v>234</v>
      </c>
      <c r="G150" s="211" t="s">
        <v>143</v>
      </c>
      <c r="H150" s="212">
        <v>5.633</v>
      </c>
      <c r="I150" s="213"/>
      <c r="J150" s="214">
        <f>ROUND(I150*H150,2)</f>
        <v>0</v>
      </c>
      <c r="K150" s="210" t="s">
        <v>127</v>
      </c>
      <c r="L150" s="44"/>
      <c r="M150" s="215" t="s">
        <v>19</v>
      </c>
      <c r="N150" s="216" t="s">
        <v>43</v>
      </c>
      <c r="O150" s="84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9" t="s">
        <v>128</v>
      </c>
      <c r="AT150" s="219" t="s">
        <v>123</v>
      </c>
      <c r="AU150" s="219" t="s">
        <v>80</v>
      </c>
      <c r="AY150" s="17" t="s">
        <v>121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78</v>
      </c>
      <c r="BK150" s="220">
        <f>ROUND(I150*H150,2)</f>
        <v>0</v>
      </c>
      <c r="BL150" s="17" t="s">
        <v>128</v>
      </c>
      <c r="BM150" s="219" t="s">
        <v>235</v>
      </c>
    </row>
    <row r="151" s="2" customFormat="1">
      <c r="A151" s="38"/>
      <c r="B151" s="39"/>
      <c r="C151" s="40"/>
      <c r="D151" s="221" t="s">
        <v>130</v>
      </c>
      <c r="E151" s="40"/>
      <c r="F151" s="222" t="s">
        <v>236</v>
      </c>
      <c r="G151" s="40"/>
      <c r="H151" s="40"/>
      <c r="I151" s="223"/>
      <c r="J151" s="40"/>
      <c r="K151" s="40"/>
      <c r="L151" s="44"/>
      <c r="M151" s="224"/>
      <c r="N151" s="225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80</v>
      </c>
    </row>
    <row r="152" s="13" customFormat="1">
      <c r="A152" s="13"/>
      <c r="B152" s="226"/>
      <c r="C152" s="227"/>
      <c r="D152" s="228" t="s">
        <v>132</v>
      </c>
      <c r="E152" s="229" t="s">
        <v>19</v>
      </c>
      <c r="F152" s="230" t="s">
        <v>237</v>
      </c>
      <c r="G152" s="227"/>
      <c r="H152" s="231">
        <v>5.633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132</v>
      </c>
      <c r="AU152" s="237" t="s">
        <v>80</v>
      </c>
      <c r="AV152" s="13" t="s">
        <v>80</v>
      </c>
      <c r="AW152" s="13" t="s">
        <v>33</v>
      </c>
      <c r="AX152" s="13" t="s">
        <v>78</v>
      </c>
      <c r="AY152" s="237" t="s">
        <v>121</v>
      </c>
    </row>
    <row r="153" s="12" customFormat="1" ht="25.92" customHeight="1">
      <c r="A153" s="12"/>
      <c r="B153" s="192"/>
      <c r="C153" s="193"/>
      <c r="D153" s="194" t="s">
        <v>71</v>
      </c>
      <c r="E153" s="195" t="s">
        <v>238</v>
      </c>
      <c r="F153" s="195" t="s">
        <v>239</v>
      </c>
      <c r="G153" s="193"/>
      <c r="H153" s="193"/>
      <c r="I153" s="196"/>
      <c r="J153" s="197">
        <f>BK153</f>
        <v>0</v>
      </c>
      <c r="K153" s="193"/>
      <c r="L153" s="198"/>
      <c r="M153" s="199"/>
      <c r="N153" s="200"/>
      <c r="O153" s="200"/>
      <c r="P153" s="201">
        <f>P154+P216+P309+P421+P446</f>
        <v>0</v>
      </c>
      <c r="Q153" s="200"/>
      <c r="R153" s="201">
        <f>R154+R216+R309+R421+R446</f>
        <v>1.3097800000000002</v>
      </c>
      <c r="S153" s="200"/>
      <c r="T153" s="202">
        <f>T154+T216+T309+T421+T446</f>
        <v>1.2929200000000001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3" t="s">
        <v>80</v>
      </c>
      <c r="AT153" s="204" t="s">
        <v>71</v>
      </c>
      <c r="AU153" s="204" t="s">
        <v>72</v>
      </c>
      <c r="AY153" s="203" t="s">
        <v>121</v>
      </c>
      <c r="BK153" s="205">
        <f>BK154+BK216+BK309+BK421+BK446</f>
        <v>0</v>
      </c>
    </row>
    <row r="154" s="12" customFormat="1" ht="22.8" customHeight="1">
      <c r="A154" s="12"/>
      <c r="B154" s="192"/>
      <c r="C154" s="193"/>
      <c r="D154" s="194" t="s">
        <v>71</v>
      </c>
      <c r="E154" s="206" t="s">
        <v>240</v>
      </c>
      <c r="F154" s="206" t="s">
        <v>241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SUM(P155:P215)</f>
        <v>0</v>
      </c>
      <c r="Q154" s="200"/>
      <c r="R154" s="201">
        <f>SUM(R155:R215)</f>
        <v>0.14990999999999999</v>
      </c>
      <c r="S154" s="200"/>
      <c r="T154" s="202">
        <f>SUM(T155:T215)</f>
        <v>0.24318000000000001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80</v>
      </c>
      <c r="AT154" s="204" t="s">
        <v>71</v>
      </c>
      <c r="AU154" s="204" t="s">
        <v>78</v>
      </c>
      <c r="AY154" s="203" t="s">
        <v>121</v>
      </c>
      <c r="BK154" s="205">
        <f>SUM(BK155:BK215)</f>
        <v>0</v>
      </c>
    </row>
    <row r="155" s="2" customFormat="1" ht="16.5" customHeight="1">
      <c r="A155" s="38"/>
      <c r="B155" s="39"/>
      <c r="C155" s="208" t="s">
        <v>242</v>
      </c>
      <c r="D155" s="208" t="s">
        <v>123</v>
      </c>
      <c r="E155" s="209" t="s">
        <v>243</v>
      </c>
      <c r="F155" s="210" t="s">
        <v>244</v>
      </c>
      <c r="G155" s="211" t="s">
        <v>200</v>
      </c>
      <c r="H155" s="212">
        <v>96</v>
      </c>
      <c r="I155" s="213"/>
      <c r="J155" s="214">
        <f>ROUND(I155*H155,2)</f>
        <v>0</v>
      </c>
      <c r="K155" s="210" t="s">
        <v>127</v>
      </c>
      <c r="L155" s="44"/>
      <c r="M155" s="215" t="s">
        <v>19</v>
      </c>
      <c r="N155" s="216" t="s">
        <v>43</v>
      </c>
      <c r="O155" s="84"/>
      <c r="P155" s="217">
        <f>O155*H155</f>
        <v>0</v>
      </c>
      <c r="Q155" s="217">
        <v>0</v>
      </c>
      <c r="R155" s="217">
        <f>Q155*H155</f>
        <v>0</v>
      </c>
      <c r="S155" s="217">
        <v>0.0020999999999999999</v>
      </c>
      <c r="T155" s="218">
        <f>S155*H155</f>
        <v>0.2016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9" t="s">
        <v>217</v>
      </c>
      <c r="AT155" s="219" t="s">
        <v>123</v>
      </c>
      <c r="AU155" s="219" t="s">
        <v>80</v>
      </c>
      <c r="AY155" s="17" t="s">
        <v>121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78</v>
      </c>
      <c r="BK155" s="220">
        <f>ROUND(I155*H155,2)</f>
        <v>0</v>
      </c>
      <c r="BL155" s="17" t="s">
        <v>217</v>
      </c>
      <c r="BM155" s="219" t="s">
        <v>245</v>
      </c>
    </row>
    <row r="156" s="2" customFormat="1">
      <c r="A156" s="38"/>
      <c r="B156" s="39"/>
      <c r="C156" s="40"/>
      <c r="D156" s="221" t="s">
        <v>130</v>
      </c>
      <c r="E156" s="40"/>
      <c r="F156" s="222" t="s">
        <v>246</v>
      </c>
      <c r="G156" s="40"/>
      <c r="H156" s="40"/>
      <c r="I156" s="223"/>
      <c r="J156" s="40"/>
      <c r="K156" s="40"/>
      <c r="L156" s="44"/>
      <c r="M156" s="224"/>
      <c r="N156" s="225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80</v>
      </c>
    </row>
    <row r="157" s="13" customFormat="1">
      <c r="A157" s="13"/>
      <c r="B157" s="226"/>
      <c r="C157" s="227"/>
      <c r="D157" s="228" t="s">
        <v>132</v>
      </c>
      <c r="E157" s="229" t="s">
        <v>19</v>
      </c>
      <c r="F157" s="230" t="s">
        <v>247</v>
      </c>
      <c r="G157" s="227"/>
      <c r="H157" s="231">
        <v>96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132</v>
      </c>
      <c r="AU157" s="237" t="s">
        <v>80</v>
      </c>
      <c r="AV157" s="13" t="s">
        <v>80</v>
      </c>
      <c r="AW157" s="13" t="s">
        <v>33</v>
      </c>
      <c r="AX157" s="13" t="s">
        <v>78</v>
      </c>
      <c r="AY157" s="237" t="s">
        <v>121</v>
      </c>
    </row>
    <row r="158" s="2" customFormat="1" ht="16.5" customHeight="1">
      <c r="A158" s="38"/>
      <c r="B158" s="39"/>
      <c r="C158" s="208" t="s">
        <v>7</v>
      </c>
      <c r="D158" s="208" t="s">
        <v>123</v>
      </c>
      <c r="E158" s="209" t="s">
        <v>248</v>
      </c>
      <c r="F158" s="210" t="s">
        <v>249</v>
      </c>
      <c r="G158" s="211" t="s">
        <v>200</v>
      </c>
      <c r="H158" s="212">
        <v>21</v>
      </c>
      <c r="I158" s="213"/>
      <c r="J158" s="214">
        <f>ROUND(I158*H158,2)</f>
        <v>0</v>
      </c>
      <c r="K158" s="210" t="s">
        <v>127</v>
      </c>
      <c r="L158" s="44"/>
      <c r="M158" s="215" t="s">
        <v>19</v>
      </c>
      <c r="N158" s="216" t="s">
        <v>43</v>
      </c>
      <c r="O158" s="84"/>
      <c r="P158" s="217">
        <f>O158*H158</f>
        <v>0</v>
      </c>
      <c r="Q158" s="217">
        <v>0</v>
      </c>
      <c r="R158" s="217">
        <f>Q158*H158</f>
        <v>0</v>
      </c>
      <c r="S158" s="217">
        <v>0.00198</v>
      </c>
      <c r="T158" s="218">
        <f>S158*H158</f>
        <v>0.041579999999999999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9" t="s">
        <v>217</v>
      </c>
      <c r="AT158" s="219" t="s">
        <v>123</v>
      </c>
      <c r="AU158" s="219" t="s">
        <v>80</v>
      </c>
      <c r="AY158" s="17" t="s">
        <v>121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78</v>
      </c>
      <c r="BK158" s="220">
        <f>ROUND(I158*H158,2)</f>
        <v>0</v>
      </c>
      <c r="BL158" s="17" t="s">
        <v>217</v>
      </c>
      <c r="BM158" s="219" t="s">
        <v>250</v>
      </c>
    </row>
    <row r="159" s="2" customFormat="1">
      <c r="A159" s="38"/>
      <c r="B159" s="39"/>
      <c r="C159" s="40"/>
      <c r="D159" s="221" t="s">
        <v>130</v>
      </c>
      <c r="E159" s="40"/>
      <c r="F159" s="222" t="s">
        <v>251</v>
      </c>
      <c r="G159" s="40"/>
      <c r="H159" s="40"/>
      <c r="I159" s="223"/>
      <c r="J159" s="40"/>
      <c r="K159" s="40"/>
      <c r="L159" s="44"/>
      <c r="M159" s="224"/>
      <c r="N159" s="225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130</v>
      </c>
      <c r="AU159" s="17" t="s">
        <v>80</v>
      </c>
    </row>
    <row r="160" s="13" customFormat="1">
      <c r="A160" s="13"/>
      <c r="B160" s="226"/>
      <c r="C160" s="227"/>
      <c r="D160" s="228" t="s">
        <v>132</v>
      </c>
      <c r="E160" s="229" t="s">
        <v>19</v>
      </c>
      <c r="F160" s="230" t="s">
        <v>252</v>
      </c>
      <c r="G160" s="227"/>
      <c r="H160" s="231">
        <v>21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132</v>
      </c>
      <c r="AU160" s="237" t="s">
        <v>80</v>
      </c>
      <c r="AV160" s="13" t="s">
        <v>80</v>
      </c>
      <c r="AW160" s="13" t="s">
        <v>33</v>
      </c>
      <c r="AX160" s="13" t="s">
        <v>78</v>
      </c>
      <c r="AY160" s="237" t="s">
        <v>121</v>
      </c>
    </row>
    <row r="161" s="2" customFormat="1" ht="16.5" customHeight="1">
      <c r="A161" s="38"/>
      <c r="B161" s="39"/>
      <c r="C161" s="208" t="s">
        <v>253</v>
      </c>
      <c r="D161" s="208" t="s">
        <v>123</v>
      </c>
      <c r="E161" s="209" t="s">
        <v>254</v>
      </c>
      <c r="F161" s="210" t="s">
        <v>255</v>
      </c>
      <c r="G161" s="211" t="s">
        <v>172</v>
      </c>
      <c r="H161" s="212">
        <v>13</v>
      </c>
      <c r="I161" s="213"/>
      <c r="J161" s="214">
        <f>ROUND(I161*H161,2)</f>
        <v>0</v>
      </c>
      <c r="K161" s="210" t="s">
        <v>127</v>
      </c>
      <c r="L161" s="44"/>
      <c r="M161" s="215" t="s">
        <v>19</v>
      </c>
      <c r="N161" s="216" t="s">
        <v>43</v>
      </c>
      <c r="O161" s="84"/>
      <c r="P161" s="217">
        <f>O161*H161</f>
        <v>0</v>
      </c>
      <c r="Q161" s="217">
        <v>0.0017899999999999999</v>
      </c>
      <c r="R161" s="217">
        <f>Q161*H161</f>
        <v>0.023269999999999999</v>
      </c>
      <c r="S161" s="217">
        <v>0</v>
      </c>
      <c r="T161" s="21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9" t="s">
        <v>217</v>
      </c>
      <c r="AT161" s="219" t="s">
        <v>123</v>
      </c>
      <c r="AU161" s="219" t="s">
        <v>80</v>
      </c>
      <c r="AY161" s="17" t="s">
        <v>121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78</v>
      </c>
      <c r="BK161" s="220">
        <f>ROUND(I161*H161,2)</f>
        <v>0</v>
      </c>
      <c r="BL161" s="17" t="s">
        <v>217</v>
      </c>
      <c r="BM161" s="219" t="s">
        <v>256</v>
      </c>
    </row>
    <row r="162" s="2" customFormat="1">
      <c r="A162" s="38"/>
      <c r="B162" s="39"/>
      <c r="C162" s="40"/>
      <c r="D162" s="221" t="s">
        <v>130</v>
      </c>
      <c r="E162" s="40"/>
      <c r="F162" s="222" t="s">
        <v>257</v>
      </c>
      <c r="G162" s="40"/>
      <c r="H162" s="40"/>
      <c r="I162" s="223"/>
      <c r="J162" s="40"/>
      <c r="K162" s="40"/>
      <c r="L162" s="44"/>
      <c r="M162" s="224"/>
      <c r="N162" s="225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130</v>
      </c>
      <c r="AU162" s="17" t="s">
        <v>80</v>
      </c>
    </row>
    <row r="163" s="13" customFormat="1">
      <c r="A163" s="13"/>
      <c r="B163" s="226"/>
      <c r="C163" s="227"/>
      <c r="D163" s="228" t="s">
        <v>132</v>
      </c>
      <c r="E163" s="229" t="s">
        <v>19</v>
      </c>
      <c r="F163" s="230" t="s">
        <v>197</v>
      </c>
      <c r="G163" s="227"/>
      <c r="H163" s="231">
        <v>13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132</v>
      </c>
      <c r="AU163" s="237" t="s">
        <v>80</v>
      </c>
      <c r="AV163" s="13" t="s">
        <v>80</v>
      </c>
      <c r="AW163" s="13" t="s">
        <v>33</v>
      </c>
      <c r="AX163" s="13" t="s">
        <v>78</v>
      </c>
      <c r="AY163" s="237" t="s">
        <v>121</v>
      </c>
    </row>
    <row r="164" s="2" customFormat="1" ht="16.5" customHeight="1">
      <c r="A164" s="38"/>
      <c r="B164" s="39"/>
      <c r="C164" s="208" t="s">
        <v>258</v>
      </c>
      <c r="D164" s="208" t="s">
        <v>123</v>
      </c>
      <c r="E164" s="209" t="s">
        <v>259</v>
      </c>
      <c r="F164" s="210" t="s">
        <v>260</v>
      </c>
      <c r="G164" s="211" t="s">
        <v>172</v>
      </c>
      <c r="H164" s="212">
        <v>13</v>
      </c>
      <c r="I164" s="213"/>
      <c r="J164" s="214">
        <f>ROUND(I164*H164,2)</f>
        <v>0</v>
      </c>
      <c r="K164" s="210" t="s">
        <v>127</v>
      </c>
      <c r="L164" s="44"/>
      <c r="M164" s="215" t="s">
        <v>19</v>
      </c>
      <c r="N164" s="216" t="s">
        <v>43</v>
      </c>
      <c r="O164" s="84"/>
      <c r="P164" s="217">
        <f>O164*H164</f>
        <v>0</v>
      </c>
      <c r="Q164" s="217">
        <v>0.001</v>
      </c>
      <c r="R164" s="217">
        <f>Q164*H164</f>
        <v>0.013000000000000001</v>
      </c>
      <c r="S164" s="217">
        <v>0</v>
      </c>
      <c r="T164" s="21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9" t="s">
        <v>217</v>
      </c>
      <c r="AT164" s="219" t="s">
        <v>123</v>
      </c>
      <c r="AU164" s="219" t="s">
        <v>80</v>
      </c>
      <c r="AY164" s="17" t="s">
        <v>121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78</v>
      </c>
      <c r="BK164" s="220">
        <f>ROUND(I164*H164,2)</f>
        <v>0</v>
      </c>
      <c r="BL164" s="17" t="s">
        <v>217</v>
      </c>
      <c r="BM164" s="219" t="s">
        <v>261</v>
      </c>
    </row>
    <row r="165" s="2" customFormat="1">
      <c r="A165" s="38"/>
      <c r="B165" s="39"/>
      <c r="C165" s="40"/>
      <c r="D165" s="221" t="s">
        <v>130</v>
      </c>
      <c r="E165" s="40"/>
      <c r="F165" s="222" t="s">
        <v>262</v>
      </c>
      <c r="G165" s="40"/>
      <c r="H165" s="40"/>
      <c r="I165" s="223"/>
      <c r="J165" s="40"/>
      <c r="K165" s="40"/>
      <c r="L165" s="44"/>
      <c r="M165" s="224"/>
      <c r="N165" s="225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130</v>
      </c>
      <c r="AU165" s="17" t="s">
        <v>80</v>
      </c>
    </row>
    <row r="166" s="13" customFormat="1">
      <c r="A166" s="13"/>
      <c r="B166" s="226"/>
      <c r="C166" s="227"/>
      <c r="D166" s="228" t="s">
        <v>132</v>
      </c>
      <c r="E166" s="229" t="s">
        <v>19</v>
      </c>
      <c r="F166" s="230" t="s">
        <v>197</v>
      </c>
      <c r="G166" s="227"/>
      <c r="H166" s="231">
        <v>13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132</v>
      </c>
      <c r="AU166" s="237" t="s">
        <v>80</v>
      </c>
      <c r="AV166" s="13" t="s">
        <v>80</v>
      </c>
      <c r="AW166" s="13" t="s">
        <v>33</v>
      </c>
      <c r="AX166" s="13" t="s">
        <v>78</v>
      </c>
      <c r="AY166" s="237" t="s">
        <v>121</v>
      </c>
    </row>
    <row r="167" s="2" customFormat="1" ht="16.5" customHeight="1">
      <c r="A167" s="38"/>
      <c r="B167" s="39"/>
      <c r="C167" s="208" t="s">
        <v>263</v>
      </c>
      <c r="D167" s="208" t="s">
        <v>123</v>
      </c>
      <c r="E167" s="209" t="s">
        <v>264</v>
      </c>
      <c r="F167" s="210" t="s">
        <v>265</v>
      </c>
      <c r="G167" s="211" t="s">
        <v>200</v>
      </c>
      <c r="H167" s="212">
        <v>12</v>
      </c>
      <c r="I167" s="213"/>
      <c r="J167" s="214">
        <f>ROUND(I167*H167,2)</f>
        <v>0</v>
      </c>
      <c r="K167" s="210" t="s">
        <v>127</v>
      </c>
      <c r="L167" s="44"/>
      <c r="M167" s="215" t="s">
        <v>19</v>
      </c>
      <c r="N167" s="216" t="s">
        <v>43</v>
      </c>
      <c r="O167" s="84"/>
      <c r="P167" s="217">
        <f>O167*H167</f>
        <v>0</v>
      </c>
      <c r="Q167" s="217">
        <v>0.00142</v>
      </c>
      <c r="R167" s="217">
        <f>Q167*H167</f>
        <v>0.01704</v>
      </c>
      <c r="S167" s="217">
        <v>0</v>
      </c>
      <c r="T167" s="21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9" t="s">
        <v>217</v>
      </c>
      <c r="AT167" s="219" t="s">
        <v>123</v>
      </c>
      <c r="AU167" s="219" t="s">
        <v>80</v>
      </c>
      <c r="AY167" s="17" t="s">
        <v>121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78</v>
      </c>
      <c r="BK167" s="220">
        <f>ROUND(I167*H167,2)</f>
        <v>0</v>
      </c>
      <c r="BL167" s="17" t="s">
        <v>217</v>
      </c>
      <c r="BM167" s="219" t="s">
        <v>266</v>
      </c>
    </row>
    <row r="168" s="2" customFormat="1">
      <c r="A168" s="38"/>
      <c r="B168" s="39"/>
      <c r="C168" s="40"/>
      <c r="D168" s="221" t="s">
        <v>130</v>
      </c>
      <c r="E168" s="40"/>
      <c r="F168" s="222" t="s">
        <v>267</v>
      </c>
      <c r="G168" s="40"/>
      <c r="H168" s="40"/>
      <c r="I168" s="223"/>
      <c r="J168" s="40"/>
      <c r="K168" s="40"/>
      <c r="L168" s="44"/>
      <c r="M168" s="224"/>
      <c r="N168" s="225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130</v>
      </c>
      <c r="AU168" s="17" t="s">
        <v>80</v>
      </c>
    </row>
    <row r="169" s="13" customFormat="1">
      <c r="A169" s="13"/>
      <c r="B169" s="226"/>
      <c r="C169" s="227"/>
      <c r="D169" s="228" t="s">
        <v>132</v>
      </c>
      <c r="E169" s="229" t="s">
        <v>19</v>
      </c>
      <c r="F169" s="230" t="s">
        <v>8</v>
      </c>
      <c r="G169" s="227"/>
      <c r="H169" s="231">
        <v>12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132</v>
      </c>
      <c r="AU169" s="237" t="s">
        <v>80</v>
      </c>
      <c r="AV169" s="13" t="s">
        <v>80</v>
      </c>
      <c r="AW169" s="13" t="s">
        <v>33</v>
      </c>
      <c r="AX169" s="13" t="s">
        <v>78</v>
      </c>
      <c r="AY169" s="237" t="s">
        <v>121</v>
      </c>
    </row>
    <row r="170" s="2" customFormat="1" ht="16.5" customHeight="1">
      <c r="A170" s="38"/>
      <c r="B170" s="39"/>
      <c r="C170" s="208" t="s">
        <v>268</v>
      </c>
      <c r="D170" s="208" t="s">
        <v>123</v>
      </c>
      <c r="E170" s="209" t="s">
        <v>269</v>
      </c>
      <c r="F170" s="210" t="s">
        <v>270</v>
      </c>
      <c r="G170" s="211" t="s">
        <v>200</v>
      </c>
      <c r="H170" s="212">
        <v>4</v>
      </c>
      <c r="I170" s="213"/>
      <c r="J170" s="214">
        <f>ROUND(I170*H170,2)</f>
        <v>0</v>
      </c>
      <c r="K170" s="210" t="s">
        <v>127</v>
      </c>
      <c r="L170" s="44"/>
      <c r="M170" s="215" t="s">
        <v>19</v>
      </c>
      <c r="N170" s="216" t="s">
        <v>43</v>
      </c>
      <c r="O170" s="84"/>
      <c r="P170" s="217">
        <f>O170*H170</f>
        <v>0</v>
      </c>
      <c r="Q170" s="217">
        <v>0.0020600000000000002</v>
      </c>
      <c r="R170" s="217">
        <f>Q170*H170</f>
        <v>0.0082400000000000008</v>
      </c>
      <c r="S170" s="217">
        <v>0</v>
      </c>
      <c r="T170" s="21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9" t="s">
        <v>217</v>
      </c>
      <c r="AT170" s="219" t="s">
        <v>123</v>
      </c>
      <c r="AU170" s="219" t="s">
        <v>80</v>
      </c>
      <c r="AY170" s="17" t="s">
        <v>121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78</v>
      </c>
      <c r="BK170" s="220">
        <f>ROUND(I170*H170,2)</f>
        <v>0</v>
      </c>
      <c r="BL170" s="17" t="s">
        <v>217</v>
      </c>
      <c r="BM170" s="219" t="s">
        <v>271</v>
      </c>
    </row>
    <row r="171" s="2" customFormat="1">
      <c r="A171" s="38"/>
      <c r="B171" s="39"/>
      <c r="C171" s="40"/>
      <c r="D171" s="221" t="s">
        <v>130</v>
      </c>
      <c r="E171" s="40"/>
      <c r="F171" s="222" t="s">
        <v>272</v>
      </c>
      <c r="G171" s="40"/>
      <c r="H171" s="40"/>
      <c r="I171" s="223"/>
      <c r="J171" s="40"/>
      <c r="K171" s="40"/>
      <c r="L171" s="44"/>
      <c r="M171" s="224"/>
      <c r="N171" s="225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80</v>
      </c>
    </row>
    <row r="172" s="13" customFormat="1">
      <c r="A172" s="13"/>
      <c r="B172" s="226"/>
      <c r="C172" s="227"/>
      <c r="D172" s="228" t="s">
        <v>132</v>
      </c>
      <c r="E172" s="229" t="s">
        <v>19</v>
      </c>
      <c r="F172" s="230" t="s">
        <v>128</v>
      </c>
      <c r="G172" s="227"/>
      <c r="H172" s="231">
        <v>4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132</v>
      </c>
      <c r="AU172" s="237" t="s">
        <v>80</v>
      </c>
      <c r="AV172" s="13" t="s">
        <v>80</v>
      </c>
      <c r="AW172" s="13" t="s">
        <v>33</v>
      </c>
      <c r="AX172" s="13" t="s">
        <v>78</v>
      </c>
      <c r="AY172" s="237" t="s">
        <v>121</v>
      </c>
    </row>
    <row r="173" s="2" customFormat="1" ht="16.5" customHeight="1">
      <c r="A173" s="38"/>
      <c r="B173" s="39"/>
      <c r="C173" s="208" t="s">
        <v>273</v>
      </c>
      <c r="D173" s="208" t="s">
        <v>123</v>
      </c>
      <c r="E173" s="209" t="s">
        <v>274</v>
      </c>
      <c r="F173" s="210" t="s">
        <v>275</v>
      </c>
      <c r="G173" s="211" t="s">
        <v>200</v>
      </c>
      <c r="H173" s="212">
        <v>12</v>
      </c>
      <c r="I173" s="213"/>
      <c r="J173" s="214">
        <f>ROUND(I173*H173,2)</f>
        <v>0</v>
      </c>
      <c r="K173" s="210" t="s">
        <v>127</v>
      </c>
      <c r="L173" s="44"/>
      <c r="M173" s="215" t="s">
        <v>19</v>
      </c>
      <c r="N173" s="216" t="s">
        <v>43</v>
      </c>
      <c r="O173" s="84"/>
      <c r="P173" s="217">
        <f>O173*H173</f>
        <v>0</v>
      </c>
      <c r="Q173" s="217">
        <v>0.00059000000000000003</v>
      </c>
      <c r="R173" s="217">
        <f>Q173*H173</f>
        <v>0.0070800000000000004</v>
      </c>
      <c r="S173" s="217">
        <v>0</v>
      </c>
      <c r="T173" s="21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9" t="s">
        <v>217</v>
      </c>
      <c r="AT173" s="219" t="s">
        <v>123</v>
      </c>
      <c r="AU173" s="219" t="s">
        <v>80</v>
      </c>
      <c r="AY173" s="17" t="s">
        <v>121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78</v>
      </c>
      <c r="BK173" s="220">
        <f>ROUND(I173*H173,2)</f>
        <v>0</v>
      </c>
      <c r="BL173" s="17" t="s">
        <v>217</v>
      </c>
      <c r="BM173" s="219" t="s">
        <v>276</v>
      </c>
    </row>
    <row r="174" s="2" customFormat="1">
      <c r="A174" s="38"/>
      <c r="B174" s="39"/>
      <c r="C174" s="40"/>
      <c r="D174" s="221" t="s">
        <v>130</v>
      </c>
      <c r="E174" s="40"/>
      <c r="F174" s="222" t="s">
        <v>277</v>
      </c>
      <c r="G174" s="40"/>
      <c r="H174" s="40"/>
      <c r="I174" s="223"/>
      <c r="J174" s="40"/>
      <c r="K174" s="40"/>
      <c r="L174" s="44"/>
      <c r="M174" s="224"/>
      <c r="N174" s="225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80</v>
      </c>
    </row>
    <row r="175" s="13" customFormat="1">
      <c r="A175" s="13"/>
      <c r="B175" s="226"/>
      <c r="C175" s="227"/>
      <c r="D175" s="228" t="s">
        <v>132</v>
      </c>
      <c r="E175" s="229" t="s">
        <v>19</v>
      </c>
      <c r="F175" s="230" t="s">
        <v>8</v>
      </c>
      <c r="G175" s="227"/>
      <c r="H175" s="231">
        <v>12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132</v>
      </c>
      <c r="AU175" s="237" t="s">
        <v>80</v>
      </c>
      <c r="AV175" s="13" t="s">
        <v>80</v>
      </c>
      <c r="AW175" s="13" t="s">
        <v>33</v>
      </c>
      <c r="AX175" s="13" t="s">
        <v>78</v>
      </c>
      <c r="AY175" s="237" t="s">
        <v>121</v>
      </c>
    </row>
    <row r="176" s="2" customFormat="1" ht="16.5" customHeight="1">
      <c r="A176" s="38"/>
      <c r="B176" s="39"/>
      <c r="C176" s="208" t="s">
        <v>278</v>
      </c>
      <c r="D176" s="208" t="s">
        <v>123</v>
      </c>
      <c r="E176" s="209" t="s">
        <v>279</v>
      </c>
      <c r="F176" s="210" t="s">
        <v>280</v>
      </c>
      <c r="G176" s="211" t="s">
        <v>200</v>
      </c>
      <c r="H176" s="212">
        <v>6</v>
      </c>
      <c r="I176" s="213"/>
      <c r="J176" s="214">
        <f>ROUND(I176*H176,2)</f>
        <v>0</v>
      </c>
      <c r="K176" s="210" t="s">
        <v>127</v>
      </c>
      <c r="L176" s="44"/>
      <c r="M176" s="215" t="s">
        <v>19</v>
      </c>
      <c r="N176" s="216" t="s">
        <v>43</v>
      </c>
      <c r="O176" s="84"/>
      <c r="P176" s="217">
        <f>O176*H176</f>
        <v>0</v>
      </c>
      <c r="Q176" s="217">
        <v>0.0020100000000000001</v>
      </c>
      <c r="R176" s="217">
        <f>Q176*H176</f>
        <v>0.012060000000000001</v>
      </c>
      <c r="S176" s="217">
        <v>0</v>
      </c>
      <c r="T176" s="21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9" t="s">
        <v>217</v>
      </c>
      <c r="AT176" s="219" t="s">
        <v>123</v>
      </c>
      <c r="AU176" s="219" t="s">
        <v>80</v>
      </c>
      <c r="AY176" s="17" t="s">
        <v>121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78</v>
      </c>
      <c r="BK176" s="220">
        <f>ROUND(I176*H176,2)</f>
        <v>0</v>
      </c>
      <c r="BL176" s="17" t="s">
        <v>217</v>
      </c>
      <c r="BM176" s="219" t="s">
        <v>281</v>
      </c>
    </row>
    <row r="177" s="2" customFormat="1">
      <c r="A177" s="38"/>
      <c r="B177" s="39"/>
      <c r="C177" s="40"/>
      <c r="D177" s="221" t="s">
        <v>130</v>
      </c>
      <c r="E177" s="40"/>
      <c r="F177" s="222" t="s">
        <v>282</v>
      </c>
      <c r="G177" s="40"/>
      <c r="H177" s="40"/>
      <c r="I177" s="223"/>
      <c r="J177" s="40"/>
      <c r="K177" s="40"/>
      <c r="L177" s="44"/>
      <c r="M177" s="224"/>
      <c r="N177" s="225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80</v>
      </c>
    </row>
    <row r="178" s="13" customFormat="1">
      <c r="A178" s="13"/>
      <c r="B178" s="226"/>
      <c r="C178" s="227"/>
      <c r="D178" s="228" t="s">
        <v>132</v>
      </c>
      <c r="E178" s="229" t="s">
        <v>19</v>
      </c>
      <c r="F178" s="230" t="s">
        <v>153</v>
      </c>
      <c r="G178" s="227"/>
      <c r="H178" s="231">
        <v>6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132</v>
      </c>
      <c r="AU178" s="237" t="s">
        <v>80</v>
      </c>
      <c r="AV178" s="13" t="s">
        <v>80</v>
      </c>
      <c r="AW178" s="13" t="s">
        <v>33</v>
      </c>
      <c r="AX178" s="13" t="s">
        <v>78</v>
      </c>
      <c r="AY178" s="237" t="s">
        <v>121</v>
      </c>
    </row>
    <row r="179" s="2" customFormat="1" ht="16.5" customHeight="1">
      <c r="A179" s="38"/>
      <c r="B179" s="39"/>
      <c r="C179" s="208" t="s">
        <v>283</v>
      </c>
      <c r="D179" s="208" t="s">
        <v>123</v>
      </c>
      <c r="E179" s="209" t="s">
        <v>284</v>
      </c>
      <c r="F179" s="210" t="s">
        <v>285</v>
      </c>
      <c r="G179" s="211" t="s">
        <v>200</v>
      </c>
      <c r="H179" s="212">
        <v>38</v>
      </c>
      <c r="I179" s="213"/>
      <c r="J179" s="214">
        <f>ROUND(I179*H179,2)</f>
        <v>0</v>
      </c>
      <c r="K179" s="210" t="s">
        <v>127</v>
      </c>
      <c r="L179" s="44"/>
      <c r="M179" s="215" t="s">
        <v>19</v>
      </c>
      <c r="N179" s="216" t="s">
        <v>43</v>
      </c>
      <c r="O179" s="84"/>
      <c r="P179" s="217">
        <f>O179*H179</f>
        <v>0</v>
      </c>
      <c r="Q179" s="217">
        <v>0.00040000000000000002</v>
      </c>
      <c r="R179" s="217">
        <f>Q179*H179</f>
        <v>0.0152</v>
      </c>
      <c r="S179" s="217">
        <v>0</v>
      </c>
      <c r="T179" s="21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9" t="s">
        <v>217</v>
      </c>
      <c r="AT179" s="219" t="s">
        <v>123</v>
      </c>
      <c r="AU179" s="219" t="s">
        <v>80</v>
      </c>
      <c r="AY179" s="17" t="s">
        <v>121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7" t="s">
        <v>78</v>
      </c>
      <c r="BK179" s="220">
        <f>ROUND(I179*H179,2)</f>
        <v>0</v>
      </c>
      <c r="BL179" s="17" t="s">
        <v>217</v>
      </c>
      <c r="BM179" s="219" t="s">
        <v>286</v>
      </c>
    </row>
    <row r="180" s="2" customFormat="1">
      <c r="A180" s="38"/>
      <c r="B180" s="39"/>
      <c r="C180" s="40"/>
      <c r="D180" s="221" t="s">
        <v>130</v>
      </c>
      <c r="E180" s="40"/>
      <c r="F180" s="222" t="s">
        <v>287</v>
      </c>
      <c r="G180" s="40"/>
      <c r="H180" s="40"/>
      <c r="I180" s="223"/>
      <c r="J180" s="40"/>
      <c r="K180" s="40"/>
      <c r="L180" s="44"/>
      <c r="M180" s="224"/>
      <c r="N180" s="225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130</v>
      </c>
      <c r="AU180" s="17" t="s">
        <v>80</v>
      </c>
    </row>
    <row r="181" s="13" customFormat="1">
      <c r="A181" s="13"/>
      <c r="B181" s="226"/>
      <c r="C181" s="227"/>
      <c r="D181" s="228" t="s">
        <v>132</v>
      </c>
      <c r="E181" s="229" t="s">
        <v>19</v>
      </c>
      <c r="F181" s="230" t="s">
        <v>288</v>
      </c>
      <c r="G181" s="227"/>
      <c r="H181" s="231">
        <v>38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132</v>
      </c>
      <c r="AU181" s="237" t="s">
        <v>80</v>
      </c>
      <c r="AV181" s="13" t="s">
        <v>80</v>
      </c>
      <c r="AW181" s="13" t="s">
        <v>33</v>
      </c>
      <c r="AX181" s="13" t="s">
        <v>78</v>
      </c>
      <c r="AY181" s="237" t="s">
        <v>121</v>
      </c>
    </row>
    <row r="182" s="2" customFormat="1" ht="16.5" customHeight="1">
      <c r="A182" s="38"/>
      <c r="B182" s="39"/>
      <c r="C182" s="208" t="s">
        <v>289</v>
      </c>
      <c r="D182" s="208" t="s">
        <v>123</v>
      </c>
      <c r="E182" s="209" t="s">
        <v>290</v>
      </c>
      <c r="F182" s="210" t="s">
        <v>291</v>
      </c>
      <c r="G182" s="211" t="s">
        <v>200</v>
      </c>
      <c r="H182" s="212">
        <v>36</v>
      </c>
      <c r="I182" s="213"/>
      <c r="J182" s="214">
        <f>ROUND(I182*H182,2)</f>
        <v>0</v>
      </c>
      <c r="K182" s="210" t="s">
        <v>127</v>
      </c>
      <c r="L182" s="44"/>
      <c r="M182" s="215" t="s">
        <v>19</v>
      </c>
      <c r="N182" s="216" t="s">
        <v>43</v>
      </c>
      <c r="O182" s="84"/>
      <c r="P182" s="217">
        <f>O182*H182</f>
        <v>0</v>
      </c>
      <c r="Q182" s="217">
        <v>0.00048000000000000001</v>
      </c>
      <c r="R182" s="217">
        <f>Q182*H182</f>
        <v>0.01728</v>
      </c>
      <c r="S182" s="217">
        <v>0</v>
      </c>
      <c r="T182" s="21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9" t="s">
        <v>217</v>
      </c>
      <c r="AT182" s="219" t="s">
        <v>123</v>
      </c>
      <c r="AU182" s="219" t="s">
        <v>80</v>
      </c>
      <c r="AY182" s="17" t="s">
        <v>121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78</v>
      </c>
      <c r="BK182" s="220">
        <f>ROUND(I182*H182,2)</f>
        <v>0</v>
      </c>
      <c r="BL182" s="17" t="s">
        <v>217</v>
      </c>
      <c r="BM182" s="219" t="s">
        <v>292</v>
      </c>
    </row>
    <row r="183" s="2" customFormat="1">
      <c r="A183" s="38"/>
      <c r="B183" s="39"/>
      <c r="C183" s="40"/>
      <c r="D183" s="221" t="s">
        <v>130</v>
      </c>
      <c r="E183" s="40"/>
      <c r="F183" s="222" t="s">
        <v>293</v>
      </c>
      <c r="G183" s="40"/>
      <c r="H183" s="40"/>
      <c r="I183" s="223"/>
      <c r="J183" s="40"/>
      <c r="K183" s="40"/>
      <c r="L183" s="44"/>
      <c r="M183" s="224"/>
      <c r="N183" s="225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80</v>
      </c>
    </row>
    <row r="184" s="13" customFormat="1">
      <c r="A184" s="13"/>
      <c r="B184" s="226"/>
      <c r="C184" s="227"/>
      <c r="D184" s="228" t="s">
        <v>132</v>
      </c>
      <c r="E184" s="229" t="s">
        <v>19</v>
      </c>
      <c r="F184" s="230" t="s">
        <v>294</v>
      </c>
      <c r="G184" s="227"/>
      <c r="H184" s="231">
        <v>36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132</v>
      </c>
      <c r="AU184" s="237" t="s">
        <v>80</v>
      </c>
      <c r="AV184" s="13" t="s">
        <v>80</v>
      </c>
      <c r="AW184" s="13" t="s">
        <v>33</v>
      </c>
      <c r="AX184" s="13" t="s">
        <v>78</v>
      </c>
      <c r="AY184" s="237" t="s">
        <v>121</v>
      </c>
    </row>
    <row r="185" s="2" customFormat="1" ht="16.5" customHeight="1">
      <c r="A185" s="38"/>
      <c r="B185" s="39"/>
      <c r="C185" s="208" t="s">
        <v>295</v>
      </c>
      <c r="D185" s="208" t="s">
        <v>123</v>
      </c>
      <c r="E185" s="209" t="s">
        <v>296</v>
      </c>
      <c r="F185" s="210" t="s">
        <v>297</v>
      </c>
      <c r="G185" s="211" t="s">
        <v>200</v>
      </c>
      <c r="H185" s="212">
        <v>11</v>
      </c>
      <c r="I185" s="213"/>
      <c r="J185" s="214">
        <f>ROUND(I185*H185,2)</f>
        <v>0</v>
      </c>
      <c r="K185" s="210" t="s">
        <v>127</v>
      </c>
      <c r="L185" s="44"/>
      <c r="M185" s="215" t="s">
        <v>19</v>
      </c>
      <c r="N185" s="216" t="s">
        <v>43</v>
      </c>
      <c r="O185" s="84"/>
      <c r="P185" s="217">
        <f>O185*H185</f>
        <v>0</v>
      </c>
      <c r="Q185" s="217">
        <v>0.0022399999999999998</v>
      </c>
      <c r="R185" s="217">
        <f>Q185*H185</f>
        <v>0.024639999999999999</v>
      </c>
      <c r="S185" s="217">
        <v>0</v>
      </c>
      <c r="T185" s="21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9" t="s">
        <v>217</v>
      </c>
      <c r="AT185" s="219" t="s">
        <v>123</v>
      </c>
      <c r="AU185" s="219" t="s">
        <v>80</v>
      </c>
      <c r="AY185" s="17" t="s">
        <v>121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78</v>
      </c>
      <c r="BK185" s="220">
        <f>ROUND(I185*H185,2)</f>
        <v>0</v>
      </c>
      <c r="BL185" s="17" t="s">
        <v>217</v>
      </c>
      <c r="BM185" s="219" t="s">
        <v>298</v>
      </c>
    </row>
    <row r="186" s="2" customFormat="1">
      <c r="A186" s="38"/>
      <c r="B186" s="39"/>
      <c r="C186" s="40"/>
      <c r="D186" s="221" t="s">
        <v>130</v>
      </c>
      <c r="E186" s="40"/>
      <c r="F186" s="222" t="s">
        <v>299</v>
      </c>
      <c r="G186" s="40"/>
      <c r="H186" s="40"/>
      <c r="I186" s="223"/>
      <c r="J186" s="40"/>
      <c r="K186" s="40"/>
      <c r="L186" s="44"/>
      <c r="M186" s="224"/>
      <c r="N186" s="225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130</v>
      </c>
      <c r="AU186" s="17" t="s">
        <v>80</v>
      </c>
    </row>
    <row r="187" s="13" customFormat="1">
      <c r="A187" s="13"/>
      <c r="B187" s="226"/>
      <c r="C187" s="227"/>
      <c r="D187" s="228" t="s">
        <v>132</v>
      </c>
      <c r="E187" s="229" t="s">
        <v>19</v>
      </c>
      <c r="F187" s="230" t="s">
        <v>189</v>
      </c>
      <c r="G187" s="227"/>
      <c r="H187" s="231">
        <v>11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132</v>
      </c>
      <c r="AU187" s="237" t="s">
        <v>80</v>
      </c>
      <c r="AV187" s="13" t="s">
        <v>80</v>
      </c>
      <c r="AW187" s="13" t="s">
        <v>33</v>
      </c>
      <c r="AX187" s="13" t="s">
        <v>78</v>
      </c>
      <c r="AY187" s="237" t="s">
        <v>121</v>
      </c>
    </row>
    <row r="188" s="2" customFormat="1" ht="16.5" customHeight="1">
      <c r="A188" s="38"/>
      <c r="B188" s="39"/>
      <c r="C188" s="208" t="s">
        <v>300</v>
      </c>
      <c r="D188" s="208" t="s">
        <v>123</v>
      </c>
      <c r="E188" s="209" t="s">
        <v>301</v>
      </c>
      <c r="F188" s="210" t="s">
        <v>302</v>
      </c>
      <c r="G188" s="211" t="s">
        <v>172</v>
      </c>
      <c r="H188" s="212">
        <v>5</v>
      </c>
      <c r="I188" s="213"/>
      <c r="J188" s="214">
        <f>ROUND(I188*H188,2)</f>
        <v>0</v>
      </c>
      <c r="K188" s="210" t="s">
        <v>127</v>
      </c>
      <c r="L188" s="44"/>
      <c r="M188" s="215" t="s">
        <v>19</v>
      </c>
      <c r="N188" s="216" t="s">
        <v>43</v>
      </c>
      <c r="O188" s="84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9" t="s">
        <v>217</v>
      </c>
      <c r="AT188" s="219" t="s">
        <v>123</v>
      </c>
      <c r="AU188" s="219" t="s">
        <v>80</v>
      </c>
      <c r="AY188" s="17" t="s">
        <v>121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78</v>
      </c>
      <c r="BK188" s="220">
        <f>ROUND(I188*H188,2)</f>
        <v>0</v>
      </c>
      <c r="BL188" s="17" t="s">
        <v>217</v>
      </c>
      <c r="BM188" s="219" t="s">
        <v>303</v>
      </c>
    </row>
    <row r="189" s="2" customFormat="1">
      <c r="A189" s="38"/>
      <c r="B189" s="39"/>
      <c r="C189" s="40"/>
      <c r="D189" s="221" t="s">
        <v>130</v>
      </c>
      <c r="E189" s="40"/>
      <c r="F189" s="222" t="s">
        <v>304</v>
      </c>
      <c r="G189" s="40"/>
      <c r="H189" s="40"/>
      <c r="I189" s="223"/>
      <c r="J189" s="40"/>
      <c r="K189" s="40"/>
      <c r="L189" s="44"/>
      <c r="M189" s="224"/>
      <c r="N189" s="225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130</v>
      </c>
      <c r="AU189" s="17" t="s">
        <v>80</v>
      </c>
    </row>
    <row r="190" s="13" customFormat="1">
      <c r="A190" s="13"/>
      <c r="B190" s="226"/>
      <c r="C190" s="227"/>
      <c r="D190" s="228" t="s">
        <v>132</v>
      </c>
      <c r="E190" s="229" t="s">
        <v>19</v>
      </c>
      <c r="F190" s="230" t="s">
        <v>155</v>
      </c>
      <c r="G190" s="227"/>
      <c r="H190" s="231">
        <v>5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132</v>
      </c>
      <c r="AU190" s="237" t="s">
        <v>80</v>
      </c>
      <c r="AV190" s="13" t="s">
        <v>80</v>
      </c>
      <c r="AW190" s="13" t="s">
        <v>33</v>
      </c>
      <c r="AX190" s="13" t="s">
        <v>78</v>
      </c>
      <c r="AY190" s="237" t="s">
        <v>121</v>
      </c>
    </row>
    <row r="191" s="2" customFormat="1" ht="16.5" customHeight="1">
      <c r="A191" s="38"/>
      <c r="B191" s="39"/>
      <c r="C191" s="208" t="s">
        <v>305</v>
      </c>
      <c r="D191" s="208" t="s">
        <v>123</v>
      </c>
      <c r="E191" s="209" t="s">
        <v>306</v>
      </c>
      <c r="F191" s="210" t="s">
        <v>307</v>
      </c>
      <c r="G191" s="211" t="s">
        <v>172</v>
      </c>
      <c r="H191" s="212">
        <v>17</v>
      </c>
      <c r="I191" s="213"/>
      <c r="J191" s="214">
        <f>ROUND(I191*H191,2)</f>
        <v>0</v>
      </c>
      <c r="K191" s="210" t="s">
        <v>127</v>
      </c>
      <c r="L191" s="44"/>
      <c r="M191" s="215" t="s">
        <v>19</v>
      </c>
      <c r="N191" s="216" t="s">
        <v>43</v>
      </c>
      <c r="O191" s="84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9" t="s">
        <v>217</v>
      </c>
      <c r="AT191" s="219" t="s">
        <v>123</v>
      </c>
      <c r="AU191" s="219" t="s">
        <v>80</v>
      </c>
      <c r="AY191" s="17" t="s">
        <v>121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7" t="s">
        <v>78</v>
      </c>
      <c r="BK191" s="220">
        <f>ROUND(I191*H191,2)</f>
        <v>0</v>
      </c>
      <c r="BL191" s="17" t="s">
        <v>217</v>
      </c>
      <c r="BM191" s="219" t="s">
        <v>308</v>
      </c>
    </row>
    <row r="192" s="2" customFormat="1">
      <c r="A192" s="38"/>
      <c r="B192" s="39"/>
      <c r="C192" s="40"/>
      <c r="D192" s="221" t="s">
        <v>130</v>
      </c>
      <c r="E192" s="40"/>
      <c r="F192" s="222" t="s">
        <v>309</v>
      </c>
      <c r="G192" s="40"/>
      <c r="H192" s="40"/>
      <c r="I192" s="223"/>
      <c r="J192" s="40"/>
      <c r="K192" s="40"/>
      <c r="L192" s="44"/>
      <c r="M192" s="224"/>
      <c r="N192" s="225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130</v>
      </c>
      <c r="AU192" s="17" t="s">
        <v>80</v>
      </c>
    </row>
    <row r="193" s="13" customFormat="1">
      <c r="A193" s="13"/>
      <c r="B193" s="226"/>
      <c r="C193" s="227"/>
      <c r="D193" s="228" t="s">
        <v>132</v>
      </c>
      <c r="E193" s="229" t="s">
        <v>19</v>
      </c>
      <c r="F193" s="230" t="s">
        <v>222</v>
      </c>
      <c r="G193" s="227"/>
      <c r="H193" s="231">
        <v>17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132</v>
      </c>
      <c r="AU193" s="237" t="s">
        <v>80</v>
      </c>
      <c r="AV193" s="13" t="s">
        <v>80</v>
      </c>
      <c r="AW193" s="13" t="s">
        <v>33</v>
      </c>
      <c r="AX193" s="13" t="s">
        <v>78</v>
      </c>
      <c r="AY193" s="237" t="s">
        <v>121</v>
      </c>
    </row>
    <row r="194" s="2" customFormat="1" ht="16.5" customHeight="1">
      <c r="A194" s="38"/>
      <c r="B194" s="39"/>
      <c r="C194" s="208" t="s">
        <v>310</v>
      </c>
      <c r="D194" s="208" t="s">
        <v>123</v>
      </c>
      <c r="E194" s="209" t="s">
        <v>311</v>
      </c>
      <c r="F194" s="210" t="s">
        <v>312</v>
      </c>
      <c r="G194" s="211" t="s">
        <v>172</v>
      </c>
      <c r="H194" s="212">
        <v>6</v>
      </c>
      <c r="I194" s="213"/>
      <c r="J194" s="214">
        <f>ROUND(I194*H194,2)</f>
        <v>0</v>
      </c>
      <c r="K194" s="210" t="s">
        <v>127</v>
      </c>
      <c r="L194" s="44"/>
      <c r="M194" s="215" t="s">
        <v>19</v>
      </c>
      <c r="N194" s="216" t="s">
        <v>43</v>
      </c>
      <c r="O194" s="84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9" t="s">
        <v>217</v>
      </c>
      <c r="AT194" s="219" t="s">
        <v>123</v>
      </c>
      <c r="AU194" s="219" t="s">
        <v>80</v>
      </c>
      <c r="AY194" s="17" t="s">
        <v>121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78</v>
      </c>
      <c r="BK194" s="220">
        <f>ROUND(I194*H194,2)</f>
        <v>0</v>
      </c>
      <c r="BL194" s="17" t="s">
        <v>217</v>
      </c>
      <c r="BM194" s="219" t="s">
        <v>313</v>
      </c>
    </row>
    <row r="195" s="2" customFormat="1">
      <c r="A195" s="38"/>
      <c r="B195" s="39"/>
      <c r="C195" s="40"/>
      <c r="D195" s="221" t="s">
        <v>130</v>
      </c>
      <c r="E195" s="40"/>
      <c r="F195" s="222" t="s">
        <v>314</v>
      </c>
      <c r="G195" s="40"/>
      <c r="H195" s="40"/>
      <c r="I195" s="223"/>
      <c r="J195" s="40"/>
      <c r="K195" s="40"/>
      <c r="L195" s="44"/>
      <c r="M195" s="224"/>
      <c r="N195" s="225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130</v>
      </c>
      <c r="AU195" s="17" t="s">
        <v>80</v>
      </c>
    </row>
    <row r="196" s="13" customFormat="1">
      <c r="A196" s="13"/>
      <c r="B196" s="226"/>
      <c r="C196" s="227"/>
      <c r="D196" s="228" t="s">
        <v>132</v>
      </c>
      <c r="E196" s="229" t="s">
        <v>19</v>
      </c>
      <c r="F196" s="230" t="s">
        <v>153</v>
      </c>
      <c r="G196" s="227"/>
      <c r="H196" s="231">
        <v>6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132</v>
      </c>
      <c r="AU196" s="237" t="s">
        <v>80</v>
      </c>
      <c r="AV196" s="13" t="s">
        <v>80</v>
      </c>
      <c r="AW196" s="13" t="s">
        <v>33</v>
      </c>
      <c r="AX196" s="13" t="s">
        <v>78</v>
      </c>
      <c r="AY196" s="237" t="s">
        <v>121</v>
      </c>
    </row>
    <row r="197" s="2" customFormat="1" ht="16.5" customHeight="1">
      <c r="A197" s="38"/>
      <c r="B197" s="39"/>
      <c r="C197" s="208" t="s">
        <v>315</v>
      </c>
      <c r="D197" s="208" t="s">
        <v>123</v>
      </c>
      <c r="E197" s="209" t="s">
        <v>316</v>
      </c>
      <c r="F197" s="210" t="s">
        <v>317</v>
      </c>
      <c r="G197" s="211" t="s">
        <v>172</v>
      </c>
      <c r="H197" s="212">
        <v>2</v>
      </c>
      <c r="I197" s="213"/>
      <c r="J197" s="214">
        <f>ROUND(I197*H197,2)</f>
        <v>0</v>
      </c>
      <c r="K197" s="210" t="s">
        <v>127</v>
      </c>
      <c r="L197" s="44"/>
      <c r="M197" s="215" t="s">
        <v>19</v>
      </c>
      <c r="N197" s="216" t="s">
        <v>43</v>
      </c>
      <c r="O197" s="84"/>
      <c r="P197" s="217">
        <f>O197*H197</f>
        <v>0</v>
      </c>
      <c r="Q197" s="217">
        <v>0.0053499999999999997</v>
      </c>
      <c r="R197" s="217">
        <f>Q197*H197</f>
        <v>0.010699999999999999</v>
      </c>
      <c r="S197" s="217">
        <v>0</v>
      </c>
      <c r="T197" s="21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9" t="s">
        <v>217</v>
      </c>
      <c r="AT197" s="219" t="s">
        <v>123</v>
      </c>
      <c r="AU197" s="219" t="s">
        <v>80</v>
      </c>
      <c r="AY197" s="17" t="s">
        <v>121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78</v>
      </c>
      <c r="BK197" s="220">
        <f>ROUND(I197*H197,2)</f>
        <v>0</v>
      </c>
      <c r="BL197" s="17" t="s">
        <v>217</v>
      </c>
      <c r="BM197" s="219" t="s">
        <v>318</v>
      </c>
    </row>
    <row r="198" s="2" customFormat="1">
      <c r="A198" s="38"/>
      <c r="B198" s="39"/>
      <c r="C198" s="40"/>
      <c r="D198" s="221" t="s">
        <v>130</v>
      </c>
      <c r="E198" s="40"/>
      <c r="F198" s="222" t="s">
        <v>319</v>
      </c>
      <c r="G198" s="40"/>
      <c r="H198" s="40"/>
      <c r="I198" s="223"/>
      <c r="J198" s="40"/>
      <c r="K198" s="40"/>
      <c r="L198" s="44"/>
      <c r="M198" s="224"/>
      <c r="N198" s="225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130</v>
      </c>
      <c r="AU198" s="17" t="s">
        <v>80</v>
      </c>
    </row>
    <row r="199" s="13" customFormat="1">
      <c r="A199" s="13"/>
      <c r="B199" s="226"/>
      <c r="C199" s="227"/>
      <c r="D199" s="228" t="s">
        <v>132</v>
      </c>
      <c r="E199" s="229" t="s">
        <v>19</v>
      </c>
      <c r="F199" s="230" t="s">
        <v>80</v>
      </c>
      <c r="G199" s="227"/>
      <c r="H199" s="231">
        <v>2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132</v>
      </c>
      <c r="AU199" s="237" t="s">
        <v>80</v>
      </c>
      <c r="AV199" s="13" t="s">
        <v>80</v>
      </c>
      <c r="AW199" s="13" t="s">
        <v>33</v>
      </c>
      <c r="AX199" s="13" t="s">
        <v>78</v>
      </c>
      <c r="AY199" s="237" t="s">
        <v>121</v>
      </c>
    </row>
    <row r="200" s="2" customFormat="1" ht="16.5" customHeight="1">
      <c r="A200" s="38"/>
      <c r="B200" s="39"/>
      <c r="C200" s="208" t="s">
        <v>320</v>
      </c>
      <c r="D200" s="208" t="s">
        <v>123</v>
      </c>
      <c r="E200" s="209" t="s">
        <v>321</v>
      </c>
      <c r="F200" s="210" t="s">
        <v>322</v>
      </c>
      <c r="G200" s="211" t="s">
        <v>172</v>
      </c>
      <c r="H200" s="212">
        <v>1</v>
      </c>
      <c r="I200" s="213"/>
      <c r="J200" s="214">
        <f>ROUND(I200*H200,2)</f>
        <v>0</v>
      </c>
      <c r="K200" s="210" t="s">
        <v>127</v>
      </c>
      <c r="L200" s="44"/>
      <c r="M200" s="215" t="s">
        <v>19</v>
      </c>
      <c r="N200" s="216" t="s">
        <v>43</v>
      </c>
      <c r="O200" s="84"/>
      <c r="P200" s="217">
        <f>O200*H200</f>
        <v>0</v>
      </c>
      <c r="Q200" s="217">
        <v>0.00034000000000000002</v>
      </c>
      <c r="R200" s="217">
        <f>Q200*H200</f>
        <v>0.00034000000000000002</v>
      </c>
      <c r="S200" s="217">
        <v>0</v>
      </c>
      <c r="T200" s="21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9" t="s">
        <v>217</v>
      </c>
      <c r="AT200" s="219" t="s">
        <v>123</v>
      </c>
      <c r="AU200" s="219" t="s">
        <v>80</v>
      </c>
      <c r="AY200" s="17" t="s">
        <v>121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78</v>
      </c>
      <c r="BK200" s="220">
        <f>ROUND(I200*H200,2)</f>
        <v>0</v>
      </c>
      <c r="BL200" s="17" t="s">
        <v>217</v>
      </c>
      <c r="BM200" s="219" t="s">
        <v>323</v>
      </c>
    </row>
    <row r="201" s="2" customFormat="1">
      <c r="A201" s="38"/>
      <c r="B201" s="39"/>
      <c r="C201" s="40"/>
      <c r="D201" s="221" t="s">
        <v>130</v>
      </c>
      <c r="E201" s="40"/>
      <c r="F201" s="222" t="s">
        <v>324</v>
      </c>
      <c r="G201" s="40"/>
      <c r="H201" s="40"/>
      <c r="I201" s="223"/>
      <c r="J201" s="40"/>
      <c r="K201" s="40"/>
      <c r="L201" s="44"/>
      <c r="M201" s="224"/>
      <c r="N201" s="225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130</v>
      </c>
      <c r="AU201" s="17" t="s">
        <v>80</v>
      </c>
    </row>
    <row r="202" s="13" customFormat="1">
      <c r="A202" s="13"/>
      <c r="B202" s="226"/>
      <c r="C202" s="227"/>
      <c r="D202" s="228" t="s">
        <v>132</v>
      </c>
      <c r="E202" s="229" t="s">
        <v>19</v>
      </c>
      <c r="F202" s="230" t="s">
        <v>78</v>
      </c>
      <c r="G202" s="227"/>
      <c r="H202" s="231">
        <v>1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132</v>
      </c>
      <c r="AU202" s="237" t="s">
        <v>80</v>
      </c>
      <c r="AV202" s="13" t="s">
        <v>80</v>
      </c>
      <c r="AW202" s="13" t="s">
        <v>33</v>
      </c>
      <c r="AX202" s="13" t="s">
        <v>78</v>
      </c>
      <c r="AY202" s="237" t="s">
        <v>121</v>
      </c>
    </row>
    <row r="203" s="2" customFormat="1" ht="16.5" customHeight="1">
      <c r="A203" s="38"/>
      <c r="B203" s="39"/>
      <c r="C203" s="208" t="s">
        <v>294</v>
      </c>
      <c r="D203" s="208" t="s">
        <v>123</v>
      </c>
      <c r="E203" s="209" t="s">
        <v>325</v>
      </c>
      <c r="F203" s="210" t="s">
        <v>326</v>
      </c>
      <c r="G203" s="211" t="s">
        <v>172</v>
      </c>
      <c r="H203" s="212">
        <v>5</v>
      </c>
      <c r="I203" s="213"/>
      <c r="J203" s="214">
        <f>ROUND(I203*H203,2)</f>
        <v>0</v>
      </c>
      <c r="K203" s="210" t="s">
        <v>127</v>
      </c>
      <c r="L203" s="44"/>
      <c r="M203" s="215" t="s">
        <v>19</v>
      </c>
      <c r="N203" s="216" t="s">
        <v>43</v>
      </c>
      <c r="O203" s="84"/>
      <c r="P203" s="217">
        <f>O203*H203</f>
        <v>0</v>
      </c>
      <c r="Q203" s="217">
        <v>6.0000000000000002E-05</v>
      </c>
      <c r="R203" s="217">
        <f>Q203*H203</f>
        <v>0.00030000000000000003</v>
      </c>
      <c r="S203" s="217">
        <v>0</v>
      </c>
      <c r="T203" s="21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9" t="s">
        <v>217</v>
      </c>
      <c r="AT203" s="219" t="s">
        <v>123</v>
      </c>
      <c r="AU203" s="219" t="s">
        <v>80</v>
      </c>
      <c r="AY203" s="17" t="s">
        <v>121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78</v>
      </c>
      <c r="BK203" s="220">
        <f>ROUND(I203*H203,2)</f>
        <v>0</v>
      </c>
      <c r="BL203" s="17" t="s">
        <v>217</v>
      </c>
      <c r="BM203" s="219" t="s">
        <v>327</v>
      </c>
    </row>
    <row r="204" s="2" customFormat="1">
      <c r="A204" s="38"/>
      <c r="B204" s="39"/>
      <c r="C204" s="40"/>
      <c r="D204" s="221" t="s">
        <v>130</v>
      </c>
      <c r="E204" s="40"/>
      <c r="F204" s="222" t="s">
        <v>328</v>
      </c>
      <c r="G204" s="40"/>
      <c r="H204" s="40"/>
      <c r="I204" s="223"/>
      <c r="J204" s="40"/>
      <c r="K204" s="40"/>
      <c r="L204" s="44"/>
      <c r="M204" s="224"/>
      <c r="N204" s="225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80</v>
      </c>
    </row>
    <row r="205" s="13" customFormat="1">
      <c r="A205" s="13"/>
      <c r="B205" s="226"/>
      <c r="C205" s="227"/>
      <c r="D205" s="228" t="s">
        <v>132</v>
      </c>
      <c r="E205" s="229" t="s">
        <v>19</v>
      </c>
      <c r="F205" s="230" t="s">
        <v>155</v>
      </c>
      <c r="G205" s="227"/>
      <c r="H205" s="231">
        <v>5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132</v>
      </c>
      <c r="AU205" s="237" t="s">
        <v>80</v>
      </c>
      <c r="AV205" s="13" t="s">
        <v>80</v>
      </c>
      <c r="AW205" s="13" t="s">
        <v>33</v>
      </c>
      <c r="AX205" s="13" t="s">
        <v>78</v>
      </c>
      <c r="AY205" s="237" t="s">
        <v>121</v>
      </c>
    </row>
    <row r="206" s="2" customFormat="1" ht="16.5" customHeight="1">
      <c r="A206" s="38"/>
      <c r="B206" s="39"/>
      <c r="C206" s="238" t="s">
        <v>329</v>
      </c>
      <c r="D206" s="238" t="s">
        <v>140</v>
      </c>
      <c r="E206" s="239" t="s">
        <v>330</v>
      </c>
      <c r="F206" s="240" t="s">
        <v>331</v>
      </c>
      <c r="G206" s="241" t="s">
        <v>172</v>
      </c>
      <c r="H206" s="242">
        <v>5</v>
      </c>
      <c r="I206" s="243"/>
      <c r="J206" s="244">
        <f>ROUND(I206*H206,2)</f>
        <v>0</v>
      </c>
      <c r="K206" s="240" t="s">
        <v>127</v>
      </c>
      <c r="L206" s="245"/>
      <c r="M206" s="246" t="s">
        <v>19</v>
      </c>
      <c r="N206" s="247" t="s">
        <v>43</v>
      </c>
      <c r="O206" s="84"/>
      <c r="P206" s="217">
        <f>O206*H206</f>
        <v>0</v>
      </c>
      <c r="Q206" s="217">
        <v>0.00012</v>
      </c>
      <c r="R206" s="217">
        <f>Q206*H206</f>
        <v>0.00060000000000000006</v>
      </c>
      <c r="S206" s="217">
        <v>0</v>
      </c>
      <c r="T206" s="21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9" t="s">
        <v>305</v>
      </c>
      <c r="AT206" s="219" t="s">
        <v>140</v>
      </c>
      <c r="AU206" s="219" t="s">
        <v>80</v>
      </c>
      <c r="AY206" s="17" t="s">
        <v>121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78</v>
      </c>
      <c r="BK206" s="220">
        <f>ROUND(I206*H206,2)</f>
        <v>0</v>
      </c>
      <c r="BL206" s="17" t="s">
        <v>217</v>
      </c>
      <c r="BM206" s="219" t="s">
        <v>332</v>
      </c>
    </row>
    <row r="207" s="13" customFormat="1">
      <c r="A207" s="13"/>
      <c r="B207" s="226"/>
      <c r="C207" s="227"/>
      <c r="D207" s="228" t="s">
        <v>132</v>
      </c>
      <c r="E207" s="229" t="s">
        <v>19</v>
      </c>
      <c r="F207" s="230" t="s">
        <v>155</v>
      </c>
      <c r="G207" s="227"/>
      <c r="H207" s="231">
        <v>5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132</v>
      </c>
      <c r="AU207" s="237" t="s">
        <v>80</v>
      </c>
      <c r="AV207" s="13" t="s">
        <v>80</v>
      </c>
      <c r="AW207" s="13" t="s">
        <v>33</v>
      </c>
      <c r="AX207" s="13" t="s">
        <v>78</v>
      </c>
      <c r="AY207" s="237" t="s">
        <v>121</v>
      </c>
    </row>
    <row r="208" s="2" customFormat="1" ht="16.5" customHeight="1">
      <c r="A208" s="38"/>
      <c r="B208" s="39"/>
      <c r="C208" s="208" t="s">
        <v>288</v>
      </c>
      <c r="D208" s="208" t="s">
        <v>123</v>
      </c>
      <c r="E208" s="209" t="s">
        <v>333</v>
      </c>
      <c r="F208" s="210" t="s">
        <v>334</v>
      </c>
      <c r="G208" s="211" t="s">
        <v>172</v>
      </c>
      <c r="H208" s="212">
        <v>2</v>
      </c>
      <c r="I208" s="213"/>
      <c r="J208" s="214">
        <f>ROUND(I208*H208,2)</f>
        <v>0</v>
      </c>
      <c r="K208" s="210" t="s">
        <v>127</v>
      </c>
      <c r="L208" s="44"/>
      <c r="M208" s="215" t="s">
        <v>19</v>
      </c>
      <c r="N208" s="216" t="s">
        <v>43</v>
      </c>
      <c r="O208" s="84"/>
      <c r="P208" s="217">
        <f>O208*H208</f>
        <v>0</v>
      </c>
      <c r="Q208" s="217">
        <v>8.0000000000000007E-05</v>
      </c>
      <c r="R208" s="217">
        <f>Q208*H208</f>
        <v>0.00016000000000000001</v>
      </c>
      <c r="S208" s="217">
        <v>0</v>
      </c>
      <c r="T208" s="21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9" t="s">
        <v>217</v>
      </c>
      <c r="AT208" s="219" t="s">
        <v>123</v>
      </c>
      <c r="AU208" s="219" t="s">
        <v>80</v>
      </c>
      <c r="AY208" s="17" t="s">
        <v>121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78</v>
      </c>
      <c r="BK208" s="220">
        <f>ROUND(I208*H208,2)</f>
        <v>0</v>
      </c>
      <c r="BL208" s="17" t="s">
        <v>217</v>
      </c>
      <c r="BM208" s="219" t="s">
        <v>335</v>
      </c>
    </row>
    <row r="209" s="2" customFormat="1">
      <c r="A209" s="38"/>
      <c r="B209" s="39"/>
      <c r="C209" s="40"/>
      <c r="D209" s="221" t="s">
        <v>130</v>
      </c>
      <c r="E209" s="40"/>
      <c r="F209" s="222" t="s">
        <v>336</v>
      </c>
      <c r="G209" s="40"/>
      <c r="H209" s="40"/>
      <c r="I209" s="223"/>
      <c r="J209" s="40"/>
      <c r="K209" s="40"/>
      <c r="L209" s="44"/>
      <c r="M209" s="224"/>
      <c r="N209" s="225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130</v>
      </c>
      <c r="AU209" s="17" t="s">
        <v>80</v>
      </c>
    </row>
    <row r="210" s="13" customFormat="1">
      <c r="A210" s="13"/>
      <c r="B210" s="226"/>
      <c r="C210" s="227"/>
      <c r="D210" s="228" t="s">
        <v>132</v>
      </c>
      <c r="E210" s="229" t="s">
        <v>19</v>
      </c>
      <c r="F210" s="230" t="s">
        <v>80</v>
      </c>
      <c r="G210" s="227"/>
      <c r="H210" s="231">
        <v>2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132</v>
      </c>
      <c r="AU210" s="237" t="s">
        <v>80</v>
      </c>
      <c r="AV210" s="13" t="s">
        <v>80</v>
      </c>
      <c r="AW210" s="13" t="s">
        <v>33</v>
      </c>
      <c r="AX210" s="13" t="s">
        <v>78</v>
      </c>
      <c r="AY210" s="237" t="s">
        <v>121</v>
      </c>
    </row>
    <row r="211" s="2" customFormat="1" ht="16.5" customHeight="1">
      <c r="A211" s="38"/>
      <c r="B211" s="39"/>
      <c r="C211" s="208" t="s">
        <v>337</v>
      </c>
      <c r="D211" s="208" t="s">
        <v>123</v>
      </c>
      <c r="E211" s="209" t="s">
        <v>338</v>
      </c>
      <c r="F211" s="210" t="s">
        <v>339</v>
      </c>
      <c r="G211" s="211" t="s">
        <v>200</v>
      </c>
      <c r="H211" s="212">
        <v>107</v>
      </c>
      <c r="I211" s="213"/>
      <c r="J211" s="214">
        <f>ROUND(I211*H211,2)</f>
        <v>0</v>
      </c>
      <c r="K211" s="210" t="s">
        <v>127</v>
      </c>
      <c r="L211" s="44"/>
      <c r="M211" s="215" t="s">
        <v>19</v>
      </c>
      <c r="N211" s="216" t="s">
        <v>43</v>
      </c>
      <c r="O211" s="84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9" t="s">
        <v>217</v>
      </c>
      <c r="AT211" s="219" t="s">
        <v>123</v>
      </c>
      <c r="AU211" s="219" t="s">
        <v>80</v>
      </c>
      <c r="AY211" s="17" t="s">
        <v>121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78</v>
      </c>
      <c r="BK211" s="220">
        <f>ROUND(I211*H211,2)</f>
        <v>0</v>
      </c>
      <c r="BL211" s="17" t="s">
        <v>217</v>
      </c>
      <c r="BM211" s="219" t="s">
        <v>340</v>
      </c>
    </row>
    <row r="212" s="2" customFormat="1">
      <c r="A212" s="38"/>
      <c r="B212" s="39"/>
      <c r="C212" s="40"/>
      <c r="D212" s="221" t="s">
        <v>130</v>
      </c>
      <c r="E212" s="40"/>
      <c r="F212" s="222" t="s">
        <v>341</v>
      </c>
      <c r="G212" s="40"/>
      <c r="H212" s="40"/>
      <c r="I212" s="223"/>
      <c r="J212" s="40"/>
      <c r="K212" s="40"/>
      <c r="L212" s="44"/>
      <c r="M212" s="224"/>
      <c r="N212" s="225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130</v>
      </c>
      <c r="AU212" s="17" t="s">
        <v>80</v>
      </c>
    </row>
    <row r="213" s="13" customFormat="1">
      <c r="A213" s="13"/>
      <c r="B213" s="226"/>
      <c r="C213" s="227"/>
      <c r="D213" s="228" t="s">
        <v>132</v>
      </c>
      <c r="E213" s="229" t="s">
        <v>19</v>
      </c>
      <c r="F213" s="230" t="s">
        <v>342</v>
      </c>
      <c r="G213" s="227"/>
      <c r="H213" s="231">
        <v>107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132</v>
      </c>
      <c r="AU213" s="237" t="s">
        <v>80</v>
      </c>
      <c r="AV213" s="13" t="s">
        <v>80</v>
      </c>
      <c r="AW213" s="13" t="s">
        <v>33</v>
      </c>
      <c r="AX213" s="13" t="s">
        <v>78</v>
      </c>
      <c r="AY213" s="237" t="s">
        <v>121</v>
      </c>
    </row>
    <row r="214" s="2" customFormat="1" ht="24.15" customHeight="1">
      <c r="A214" s="38"/>
      <c r="B214" s="39"/>
      <c r="C214" s="208" t="s">
        <v>343</v>
      </c>
      <c r="D214" s="208" t="s">
        <v>123</v>
      </c>
      <c r="E214" s="209" t="s">
        <v>344</v>
      </c>
      <c r="F214" s="210" t="s">
        <v>345</v>
      </c>
      <c r="G214" s="211" t="s">
        <v>143</v>
      </c>
      <c r="H214" s="212">
        <v>0.14999999999999999</v>
      </c>
      <c r="I214" s="213"/>
      <c r="J214" s="214">
        <f>ROUND(I214*H214,2)</f>
        <v>0</v>
      </c>
      <c r="K214" s="210" t="s">
        <v>127</v>
      </c>
      <c r="L214" s="44"/>
      <c r="M214" s="215" t="s">
        <v>19</v>
      </c>
      <c r="N214" s="216" t="s">
        <v>43</v>
      </c>
      <c r="O214" s="84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9" t="s">
        <v>217</v>
      </c>
      <c r="AT214" s="219" t="s">
        <v>123</v>
      </c>
      <c r="AU214" s="219" t="s">
        <v>80</v>
      </c>
      <c r="AY214" s="17" t="s">
        <v>121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7" t="s">
        <v>78</v>
      </c>
      <c r="BK214" s="220">
        <f>ROUND(I214*H214,2)</f>
        <v>0</v>
      </c>
      <c r="BL214" s="17" t="s">
        <v>217</v>
      </c>
      <c r="BM214" s="219" t="s">
        <v>346</v>
      </c>
    </row>
    <row r="215" s="2" customFormat="1">
      <c r="A215" s="38"/>
      <c r="B215" s="39"/>
      <c r="C215" s="40"/>
      <c r="D215" s="221" t="s">
        <v>130</v>
      </c>
      <c r="E215" s="40"/>
      <c r="F215" s="222" t="s">
        <v>347</v>
      </c>
      <c r="G215" s="40"/>
      <c r="H215" s="40"/>
      <c r="I215" s="223"/>
      <c r="J215" s="40"/>
      <c r="K215" s="40"/>
      <c r="L215" s="44"/>
      <c r="M215" s="224"/>
      <c r="N215" s="225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130</v>
      </c>
      <c r="AU215" s="17" t="s">
        <v>80</v>
      </c>
    </row>
    <row r="216" s="12" customFormat="1" ht="22.8" customHeight="1">
      <c r="A216" s="12"/>
      <c r="B216" s="192"/>
      <c r="C216" s="193"/>
      <c r="D216" s="194" t="s">
        <v>71</v>
      </c>
      <c r="E216" s="206" t="s">
        <v>348</v>
      </c>
      <c r="F216" s="206" t="s">
        <v>349</v>
      </c>
      <c r="G216" s="193"/>
      <c r="H216" s="193"/>
      <c r="I216" s="196"/>
      <c r="J216" s="207">
        <f>BK216</f>
        <v>0</v>
      </c>
      <c r="K216" s="193"/>
      <c r="L216" s="198"/>
      <c r="M216" s="199"/>
      <c r="N216" s="200"/>
      <c r="O216" s="200"/>
      <c r="P216" s="201">
        <f>SUM(P217:P308)</f>
        <v>0</v>
      </c>
      <c r="Q216" s="200"/>
      <c r="R216" s="201">
        <f>SUM(R217:R308)</f>
        <v>0.35182999999999998</v>
      </c>
      <c r="S216" s="200"/>
      <c r="T216" s="202">
        <f>SUM(T217:T308)</f>
        <v>0.70930000000000004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3" t="s">
        <v>80</v>
      </c>
      <c r="AT216" s="204" t="s">
        <v>71</v>
      </c>
      <c r="AU216" s="204" t="s">
        <v>78</v>
      </c>
      <c r="AY216" s="203" t="s">
        <v>121</v>
      </c>
      <c r="BK216" s="205">
        <f>SUM(BK217:BK308)</f>
        <v>0</v>
      </c>
    </row>
    <row r="217" s="2" customFormat="1" ht="16.5" customHeight="1">
      <c r="A217" s="38"/>
      <c r="B217" s="39"/>
      <c r="C217" s="208" t="s">
        <v>350</v>
      </c>
      <c r="D217" s="208" t="s">
        <v>123</v>
      </c>
      <c r="E217" s="209" t="s">
        <v>351</v>
      </c>
      <c r="F217" s="210" t="s">
        <v>352</v>
      </c>
      <c r="G217" s="211" t="s">
        <v>200</v>
      </c>
      <c r="H217" s="212">
        <v>205</v>
      </c>
      <c r="I217" s="213"/>
      <c r="J217" s="214">
        <f>ROUND(I217*H217,2)</f>
        <v>0</v>
      </c>
      <c r="K217" s="210" t="s">
        <v>127</v>
      </c>
      <c r="L217" s="44"/>
      <c r="M217" s="215" t="s">
        <v>19</v>
      </c>
      <c r="N217" s="216" t="s">
        <v>43</v>
      </c>
      <c r="O217" s="84"/>
      <c r="P217" s="217">
        <f>O217*H217</f>
        <v>0</v>
      </c>
      <c r="Q217" s="217">
        <v>3.0000000000000001E-05</v>
      </c>
      <c r="R217" s="217">
        <f>Q217*H217</f>
        <v>0.0061500000000000001</v>
      </c>
      <c r="S217" s="217">
        <v>0.0032200000000000002</v>
      </c>
      <c r="T217" s="218">
        <f>S217*H217</f>
        <v>0.66010000000000002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9" t="s">
        <v>217</v>
      </c>
      <c r="AT217" s="219" t="s">
        <v>123</v>
      </c>
      <c r="AU217" s="219" t="s">
        <v>80</v>
      </c>
      <c r="AY217" s="17" t="s">
        <v>121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78</v>
      </c>
      <c r="BK217" s="220">
        <f>ROUND(I217*H217,2)</f>
        <v>0</v>
      </c>
      <c r="BL217" s="17" t="s">
        <v>217</v>
      </c>
      <c r="BM217" s="219" t="s">
        <v>353</v>
      </c>
    </row>
    <row r="218" s="2" customFormat="1">
      <c r="A218" s="38"/>
      <c r="B218" s="39"/>
      <c r="C218" s="40"/>
      <c r="D218" s="221" t="s">
        <v>130</v>
      </c>
      <c r="E218" s="40"/>
      <c r="F218" s="222" t="s">
        <v>354</v>
      </c>
      <c r="G218" s="40"/>
      <c r="H218" s="40"/>
      <c r="I218" s="223"/>
      <c r="J218" s="40"/>
      <c r="K218" s="40"/>
      <c r="L218" s="44"/>
      <c r="M218" s="224"/>
      <c r="N218" s="225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130</v>
      </c>
      <c r="AU218" s="17" t="s">
        <v>80</v>
      </c>
    </row>
    <row r="219" s="13" customFormat="1">
      <c r="A219" s="13"/>
      <c r="B219" s="226"/>
      <c r="C219" s="227"/>
      <c r="D219" s="228" t="s">
        <v>132</v>
      </c>
      <c r="E219" s="229" t="s">
        <v>19</v>
      </c>
      <c r="F219" s="230" t="s">
        <v>355</v>
      </c>
      <c r="G219" s="227"/>
      <c r="H219" s="231">
        <v>205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132</v>
      </c>
      <c r="AU219" s="237" t="s">
        <v>80</v>
      </c>
      <c r="AV219" s="13" t="s">
        <v>80</v>
      </c>
      <c r="AW219" s="13" t="s">
        <v>33</v>
      </c>
      <c r="AX219" s="13" t="s">
        <v>78</v>
      </c>
      <c r="AY219" s="237" t="s">
        <v>121</v>
      </c>
    </row>
    <row r="220" s="2" customFormat="1" ht="16.5" customHeight="1">
      <c r="A220" s="38"/>
      <c r="B220" s="39"/>
      <c r="C220" s="208" t="s">
        <v>356</v>
      </c>
      <c r="D220" s="208" t="s">
        <v>123</v>
      </c>
      <c r="E220" s="209" t="s">
        <v>357</v>
      </c>
      <c r="F220" s="210" t="s">
        <v>358</v>
      </c>
      <c r="G220" s="211" t="s">
        <v>200</v>
      </c>
      <c r="H220" s="212">
        <v>205</v>
      </c>
      <c r="I220" s="213"/>
      <c r="J220" s="214">
        <f>ROUND(I220*H220,2)</f>
        <v>0</v>
      </c>
      <c r="K220" s="210" t="s">
        <v>127</v>
      </c>
      <c r="L220" s="44"/>
      <c r="M220" s="215" t="s">
        <v>19</v>
      </c>
      <c r="N220" s="216" t="s">
        <v>43</v>
      </c>
      <c r="O220" s="84"/>
      <c r="P220" s="217">
        <f>O220*H220</f>
        <v>0</v>
      </c>
      <c r="Q220" s="217">
        <v>0</v>
      </c>
      <c r="R220" s="217">
        <f>Q220*H220</f>
        <v>0</v>
      </c>
      <c r="S220" s="217">
        <v>0.00024000000000000001</v>
      </c>
      <c r="T220" s="218">
        <f>S220*H220</f>
        <v>0.049200000000000001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9" t="s">
        <v>217</v>
      </c>
      <c r="AT220" s="219" t="s">
        <v>123</v>
      </c>
      <c r="AU220" s="219" t="s">
        <v>80</v>
      </c>
      <c r="AY220" s="17" t="s">
        <v>121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78</v>
      </c>
      <c r="BK220" s="220">
        <f>ROUND(I220*H220,2)</f>
        <v>0</v>
      </c>
      <c r="BL220" s="17" t="s">
        <v>217</v>
      </c>
      <c r="BM220" s="219" t="s">
        <v>359</v>
      </c>
    </row>
    <row r="221" s="2" customFormat="1">
      <c r="A221" s="38"/>
      <c r="B221" s="39"/>
      <c r="C221" s="40"/>
      <c r="D221" s="221" t="s">
        <v>130</v>
      </c>
      <c r="E221" s="40"/>
      <c r="F221" s="222" t="s">
        <v>360</v>
      </c>
      <c r="G221" s="40"/>
      <c r="H221" s="40"/>
      <c r="I221" s="223"/>
      <c r="J221" s="40"/>
      <c r="K221" s="40"/>
      <c r="L221" s="44"/>
      <c r="M221" s="224"/>
      <c r="N221" s="225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130</v>
      </c>
      <c r="AU221" s="17" t="s">
        <v>80</v>
      </c>
    </row>
    <row r="222" s="13" customFormat="1">
      <c r="A222" s="13"/>
      <c r="B222" s="226"/>
      <c r="C222" s="227"/>
      <c r="D222" s="228" t="s">
        <v>132</v>
      </c>
      <c r="E222" s="229" t="s">
        <v>19</v>
      </c>
      <c r="F222" s="230" t="s">
        <v>355</v>
      </c>
      <c r="G222" s="227"/>
      <c r="H222" s="231">
        <v>205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132</v>
      </c>
      <c r="AU222" s="237" t="s">
        <v>80</v>
      </c>
      <c r="AV222" s="13" t="s">
        <v>80</v>
      </c>
      <c r="AW222" s="13" t="s">
        <v>33</v>
      </c>
      <c r="AX222" s="13" t="s">
        <v>78</v>
      </c>
      <c r="AY222" s="237" t="s">
        <v>121</v>
      </c>
    </row>
    <row r="223" s="2" customFormat="1" ht="16.5" customHeight="1">
      <c r="A223" s="38"/>
      <c r="B223" s="39"/>
      <c r="C223" s="208" t="s">
        <v>361</v>
      </c>
      <c r="D223" s="208" t="s">
        <v>123</v>
      </c>
      <c r="E223" s="209" t="s">
        <v>362</v>
      </c>
      <c r="F223" s="210" t="s">
        <v>363</v>
      </c>
      <c r="G223" s="211" t="s">
        <v>172</v>
      </c>
      <c r="H223" s="212">
        <v>12</v>
      </c>
      <c r="I223" s="213"/>
      <c r="J223" s="214">
        <f>ROUND(I223*H223,2)</f>
        <v>0</v>
      </c>
      <c r="K223" s="210" t="s">
        <v>127</v>
      </c>
      <c r="L223" s="44"/>
      <c r="M223" s="215" t="s">
        <v>19</v>
      </c>
      <c r="N223" s="216" t="s">
        <v>43</v>
      </c>
      <c r="O223" s="84"/>
      <c r="P223" s="217">
        <f>O223*H223</f>
        <v>0</v>
      </c>
      <c r="Q223" s="217">
        <v>1.0000000000000001E-05</v>
      </c>
      <c r="R223" s="217">
        <f>Q223*H223</f>
        <v>0.00012000000000000002</v>
      </c>
      <c r="S223" s="217">
        <v>0</v>
      </c>
      <c r="T223" s="21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9" t="s">
        <v>217</v>
      </c>
      <c r="AT223" s="219" t="s">
        <v>123</v>
      </c>
      <c r="AU223" s="219" t="s">
        <v>80</v>
      </c>
      <c r="AY223" s="17" t="s">
        <v>121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78</v>
      </c>
      <c r="BK223" s="220">
        <f>ROUND(I223*H223,2)</f>
        <v>0</v>
      </c>
      <c r="BL223" s="17" t="s">
        <v>217</v>
      </c>
      <c r="BM223" s="219" t="s">
        <v>364</v>
      </c>
    </row>
    <row r="224" s="2" customFormat="1">
      <c r="A224" s="38"/>
      <c r="B224" s="39"/>
      <c r="C224" s="40"/>
      <c r="D224" s="221" t="s">
        <v>130</v>
      </c>
      <c r="E224" s="40"/>
      <c r="F224" s="222" t="s">
        <v>365</v>
      </c>
      <c r="G224" s="40"/>
      <c r="H224" s="40"/>
      <c r="I224" s="223"/>
      <c r="J224" s="40"/>
      <c r="K224" s="40"/>
      <c r="L224" s="44"/>
      <c r="M224" s="224"/>
      <c r="N224" s="225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130</v>
      </c>
      <c r="AU224" s="17" t="s">
        <v>80</v>
      </c>
    </row>
    <row r="225" s="13" customFormat="1">
      <c r="A225" s="13"/>
      <c r="B225" s="226"/>
      <c r="C225" s="227"/>
      <c r="D225" s="228" t="s">
        <v>132</v>
      </c>
      <c r="E225" s="229" t="s">
        <v>19</v>
      </c>
      <c r="F225" s="230" t="s">
        <v>8</v>
      </c>
      <c r="G225" s="227"/>
      <c r="H225" s="231">
        <v>12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132</v>
      </c>
      <c r="AU225" s="237" t="s">
        <v>80</v>
      </c>
      <c r="AV225" s="13" t="s">
        <v>80</v>
      </c>
      <c r="AW225" s="13" t="s">
        <v>33</v>
      </c>
      <c r="AX225" s="13" t="s">
        <v>78</v>
      </c>
      <c r="AY225" s="237" t="s">
        <v>121</v>
      </c>
    </row>
    <row r="226" s="2" customFormat="1" ht="16.5" customHeight="1">
      <c r="A226" s="38"/>
      <c r="B226" s="39"/>
      <c r="C226" s="208" t="s">
        <v>366</v>
      </c>
      <c r="D226" s="208" t="s">
        <v>123</v>
      </c>
      <c r="E226" s="209" t="s">
        <v>367</v>
      </c>
      <c r="F226" s="210" t="s">
        <v>368</v>
      </c>
      <c r="G226" s="211" t="s">
        <v>172</v>
      </c>
      <c r="H226" s="212">
        <v>12</v>
      </c>
      <c r="I226" s="213"/>
      <c r="J226" s="214">
        <f>ROUND(I226*H226,2)</f>
        <v>0</v>
      </c>
      <c r="K226" s="210" t="s">
        <v>127</v>
      </c>
      <c r="L226" s="44"/>
      <c r="M226" s="215" t="s">
        <v>19</v>
      </c>
      <c r="N226" s="216" t="s">
        <v>43</v>
      </c>
      <c r="O226" s="84"/>
      <c r="P226" s="217">
        <f>O226*H226</f>
        <v>0</v>
      </c>
      <c r="Q226" s="217">
        <v>1.0000000000000001E-05</v>
      </c>
      <c r="R226" s="217">
        <f>Q226*H226</f>
        <v>0.00012000000000000002</v>
      </c>
      <c r="S226" s="217">
        <v>0</v>
      </c>
      <c r="T226" s="21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9" t="s">
        <v>217</v>
      </c>
      <c r="AT226" s="219" t="s">
        <v>123</v>
      </c>
      <c r="AU226" s="219" t="s">
        <v>80</v>
      </c>
      <c r="AY226" s="17" t="s">
        <v>121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7" t="s">
        <v>78</v>
      </c>
      <c r="BK226" s="220">
        <f>ROUND(I226*H226,2)</f>
        <v>0</v>
      </c>
      <c r="BL226" s="17" t="s">
        <v>217</v>
      </c>
      <c r="BM226" s="219" t="s">
        <v>369</v>
      </c>
    </row>
    <row r="227" s="2" customFormat="1">
      <c r="A227" s="38"/>
      <c r="B227" s="39"/>
      <c r="C227" s="40"/>
      <c r="D227" s="221" t="s">
        <v>130</v>
      </c>
      <c r="E227" s="40"/>
      <c r="F227" s="222" t="s">
        <v>370</v>
      </c>
      <c r="G227" s="40"/>
      <c r="H227" s="40"/>
      <c r="I227" s="223"/>
      <c r="J227" s="40"/>
      <c r="K227" s="40"/>
      <c r="L227" s="44"/>
      <c r="M227" s="224"/>
      <c r="N227" s="225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130</v>
      </c>
      <c r="AU227" s="17" t="s">
        <v>80</v>
      </c>
    </row>
    <row r="228" s="13" customFormat="1">
      <c r="A228" s="13"/>
      <c r="B228" s="226"/>
      <c r="C228" s="227"/>
      <c r="D228" s="228" t="s">
        <v>132</v>
      </c>
      <c r="E228" s="229" t="s">
        <v>19</v>
      </c>
      <c r="F228" s="230" t="s">
        <v>8</v>
      </c>
      <c r="G228" s="227"/>
      <c r="H228" s="231">
        <v>12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132</v>
      </c>
      <c r="AU228" s="237" t="s">
        <v>80</v>
      </c>
      <c r="AV228" s="13" t="s">
        <v>80</v>
      </c>
      <c r="AW228" s="13" t="s">
        <v>33</v>
      </c>
      <c r="AX228" s="13" t="s">
        <v>78</v>
      </c>
      <c r="AY228" s="237" t="s">
        <v>121</v>
      </c>
    </row>
    <row r="229" s="2" customFormat="1" ht="16.5" customHeight="1">
      <c r="A229" s="38"/>
      <c r="B229" s="39"/>
      <c r="C229" s="208" t="s">
        <v>371</v>
      </c>
      <c r="D229" s="208" t="s">
        <v>123</v>
      </c>
      <c r="E229" s="209" t="s">
        <v>372</v>
      </c>
      <c r="F229" s="210" t="s">
        <v>373</v>
      </c>
      <c r="G229" s="211" t="s">
        <v>172</v>
      </c>
      <c r="H229" s="212">
        <v>12</v>
      </c>
      <c r="I229" s="213"/>
      <c r="J229" s="214">
        <f>ROUND(I229*H229,2)</f>
        <v>0</v>
      </c>
      <c r="K229" s="210" t="s">
        <v>127</v>
      </c>
      <c r="L229" s="44"/>
      <c r="M229" s="215" t="s">
        <v>19</v>
      </c>
      <c r="N229" s="216" t="s">
        <v>43</v>
      </c>
      <c r="O229" s="84"/>
      <c r="P229" s="217">
        <f>O229*H229</f>
        <v>0</v>
      </c>
      <c r="Q229" s="217">
        <v>1.0000000000000001E-05</v>
      </c>
      <c r="R229" s="217">
        <f>Q229*H229</f>
        <v>0.00012000000000000002</v>
      </c>
      <c r="S229" s="217">
        <v>0</v>
      </c>
      <c r="T229" s="21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9" t="s">
        <v>217</v>
      </c>
      <c r="AT229" s="219" t="s">
        <v>123</v>
      </c>
      <c r="AU229" s="219" t="s">
        <v>80</v>
      </c>
      <c r="AY229" s="17" t="s">
        <v>121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78</v>
      </c>
      <c r="BK229" s="220">
        <f>ROUND(I229*H229,2)</f>
        <v>0</v>
      </c>
      <c r="BL229" s="17" t="s">
        <v>217</v>
      </c>
      <c r="BM229" s="219" t="s">
        <v>374</v>
      </c>
    </row>
    <row r="230" s="2" customFormat="1">
      <c r="A230" s="38"/>
      <c r="B230" s="39"/>
      <c r="C230" s="40"/>
      <c r="D230" s="221" t="s">
        <v>130</v>
      </c>
      <c r="E230" s="40"/>
      <c r="F230" s="222" t="s">
        <v>375</v>
      </c>
      <c r="G230" s="40"/>
      <c r="H230" s="40"/>
      <c r="I230" s="223"/>
      <c r="J230" s="40"/>
      <c r="K230" s="40"/>
      <c r="L230" s="44"/>
      <c r="M230" s="224"/>
      <c r="N230" s="225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80</v>
      </c>
    </row>
    <row r="231" s="13" customFormat="1">
      <c r="A231" s="13"/>
      <c r="B231" s="226"/>
      <c r="C231" s="227"/>
      <c r="D231" s="228" t="s">
        <v>132</v>
      </c>
      <c r="E231" s="229" t="s">
        <v>19</v>
      </c>
      <c r="F231" s="230" t="s">
        <v>8</v>
      </c>
      <c r="G231" s="227"/>
      <c r="H231" s="231">
        <v>12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132</v>
      </c>
      <c r="AU231" s="237" t="s">
        <v>80</v>
      </c>
      <c r="AV231" s="13" t="s">
        <v>80</v>
      </c>
      <c r="AW231" s="13" t="s">
        <v>33</v>
      </c>
      <c r="AX231" s="13" t="s">
        <v>78</v>
      </c>
      <c r="AY231" s="237" t="s">
        <v>121</v>
      </c>
    </row>
    <row r="232" s="2" customFormat="1" ht="21.75" customHeight="1">
      <c r="A232" s="38"/>
      <c r="B232" s="39"/>
      <c r="C232" s="208" t="s">
        <v>376</v>
      </c>
      <c r="D232" s="208" t="s">
        <v>123</v>
      </c>
      <c r="E232" s="209" t="s">
        <v>377</v>
      </c>
      <c r="F232" s="210" t="s">
        <v>378</v>
      </c>
      <c r="G232" s="211" t="s">
        <v>172</v>
      </c>
      <c r="H232" s="212">
        <v>12</v>
      </c>
      <c r="I232" s="213"/>
      <c r="J232" s="214">
        <f>ROUND(I232*H232,2)</f>
        <v>0</v>
      </c>
      <c r="K232" s="210" t="s">
        <v>127</v>
      </c>
      <c r="L232" s="44"/>
      <c r="M232" s="215" t="s">
        <v>19</v>
      </c>
      <c r="N232" s="216" t="s">
        <v>43</v>
      </c>
      <c r="O232" s="84"/>
      <c r="P232" s="217">
        <f>O232*H232</f>
        <v>0</v>
      </c>
      <c r="Q232" s="217">
        <v>3.0000000000000001E-05</v>
      </c>
      <c r="R232" s="217">
        <f>Q232*H232</f>
        <v>0.00036000000000000002</v>
      </c>
      <c r="S232" s="217">
        <v>0</v>
      </c>
      <c r="T232" s="21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9" t="s">
        <v>217</v>
      </c>
      <c r="AT232" s="219" t="s">
        <v>123</v>
      </c>
      <c r="AU232" s="219" t="s">
        <v>80</v>
      </c>
      <c r="AY232" s="17" t="s">
        <v>121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7" t="s">
        <v>78</v>
      </c>
      <c r="BK232" s="220">
        <f>ROUND(I232*H232,2)</f>
        <v>0</v>
      </c>
      <c r="BL232" s="17" t="s">
        <v>217</v>
      </c>
      <c r="BM232" s="219" t="s">
        <v>379</v>
      </c>
    </row>
    <row r="233" s="2" customFormat="1">
      <c r="A233" s="38"/>
      <c r="B233" s="39"/>
      <c r="C233" s="40"/>
      <c r="D233" s="221" t="s">
        <v>130</v>
      </c>
      <c r="E233" s="40"/>
      <c r="F233" s="222" t="s">
        <v>380</v>
      </c>
      <c r="G233" s="40"/>
      <c r="H233" s="40"/>
      <c r="I233" s="223"/>
      <c r="J233" s="40"/>
      <c r="K233" s="40"/>
      <c r="L233" s="44"/>
      <c r="M233" s="224"/>
      <c r="N233" s="225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130</v>
      </c>
      <c r="AU233" s="17" t="s">
        <v>80</v>
      </c>
    </row>
    <row r="234" s="13" customFormat="1">
      <c r="A234" s="13"/>
      <c r="B234" s="226"/>
      <c r="C234" s="227"/>
      <c r="D234" s="228" t="s">
        <v>132</v>
      </c>
      <c r="E234" s="229" t="s">
        <v>19</v>
      </c>
      <c r="F234" s="230" t="s">
        <v>8</v>
      </c>
      <c r="G234" s="227"/>
      <c r="H234" s="231">
        <v>12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132</v>
      </c>
      <c r="AU234" s="237" t="s">
        <v>80</v>
      </c>
      <c r="AV234" s="13" t="s">
        <v>80</v>
      </c>
      <c r="AW234" s="13" t="s">
        <v>33</v>
      </c>
      <c r="AX234" s="13" t="s">
        <v>78</v>
      </c>
      <c r="AY234" s="237" t="s">
        <v>121</v>
      </c>
    </row>
    <row r="235" s="2" customFormat="1" ht="21.75" customHeight="1">
      <c r="A235" s="38"/>
      <c r="B235" s="39"/>
      <c r="C235" s="208" t="s">
        <v>381</v>
      </c>
      <c r="D235" s="208" t="s">
        <v>123</v>
      </c>
      <c r="E235" s="209" t="s">
        <v>382</v>
      </c>
      <c r="F235" s="210" t="s">
        <v>383</v>
      </c>
      <c r="G235" s="211" t="s">
        <v>172</v>
      </c>
      <c r="H235" s="212">
        <v>12</v>
      </c>
      <c r="I235" s="213"/>
      <c r="J235" s="214">
        <f>ROUND(I235*H235,2)</f>
        <v>0</v>
      </c>
      <c r="K235" s="210" t="s">
        <v>127</v>
      </c>
      <c r="L235" s="44"/>
      <c r="M235" s="215" t="s">
        <v>19</v>
      </c>
      <c r="N235" s="216" t="s">
        <v>43</v>
      </c>
      <c r="O235" s="84"/>
      <c r="P235" s="217">
        <f>O235*H235</f>
        <v>0</v>
      </c>
      <c r="Q235" s="217">
        <v>4.0000000000000003E-05</v>
      </c>
      <c r="R235" s="217">
        <f>Q235*H235</f>
        <v>0.00048000000000000007</v>
      </c>
      <c r="S235" s="217">
        <v>0</v>
      </c>
      <c r="T235" s="21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9" t="s">
        <v>217</v>
      </c>
      <c r="AT235" s="219" t="s">
        <v>123</v>
      </c>
      <c r="AU235" s="219" t="s">
        <v>80</v>
      </c>
      <c r="AY235" s="17" t="s">
        <v>121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78</v>
      </c>
      <c r="BK235" s="220">
        <f>ROUND(I235*H235,2)</f>
        <v>0</v>
      </c>
      <c r="BL235" s="17" t="s">
        <v>217</v>
      </c>
      <c r="BM235" s="219" t="s">
        <v>384</v>
      </c>
    </row>
    <row r="236" s="2" customFormat="1">
      <c r="A236" s="38"/>
      <c r="B236" s="39"/>
      <c r="C236" s="40"/>
      <c r="D236" s="221" t="s">
        <v>130</v>
      </c>
      <c r="E236" s="40"/>
      <c r="F236" s="222" t="s">
        <v>385</v>
      </c>
      <c r="G236" s="40"/>
      <c r="H236" s="40"/>
      <c r="I236" s="223"/>
      <c r="J236" s="40"/>
      <c r="K236" s="40"/>
      <c r="L236" s="44"/>
      <c r="M236" s="224"/>
      <c r="N236" s="225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130</v>
      </c>
      <c r="AU236" s="17" t="s">
        <v>80</v>
      </c>
    </row>
    <row r="237" s="13" customFormat="1">
      <c r="A237" s="13"/>
      <c r="B237" s="226"/>
      <c r="C237" s="227"/>
      <c r="D237" s="228" t="s">
        <v>132</v>
      </c>
      <c r="E237" s="229" t="s">
        <v>19</v>
      </c>
      <c r="F237" s="230" t="s">
        <v>8</v>
      </c>
      <c r="G237" s="227"/>
      <c r="H237" s="231">
        <v>12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132</v>
      </c>
      <c r="AU237" s="237" t="s">
        <v>80</v>
      </c>
      <c r="AV237" s="13" t="s">
        <v>80</v>
      </c>
      <c r="AW237" s="13" t="s">
        <v>33</v>
      </c>
      <c r="AX237" s="13" t="s">
        <v>78</v>
      </c>
      <c r="AY237" s="237" t="s">
        <v>121</v>
      </c>
    </row>
    <row r="238" s="2" customFormat="1" ht="21.75" customHeight="1">
      <c r="A238" s="38"/>
      <c r="B238" s="39"/>
      <c r="C238" s="208" t="s">
        <v>386</v>
      </c>
      <c r="D238" s="208" t="s">
        <v>123</v>
      </c>
      <c r="E238" s="209" t="s">
        <v>387</v>
      </c>
      <c r="F238" s="210" t="s">
        <v>388</v>
      </c>
      <c r="G238" s="211" t="s">
        <v>172</v>
      </c>
      <c r="H238" s="212">
        <v>12</v>
      </c>
      <c r="I238" s="213"/>
      <c r="J238" s="214">
        <f>ROUND(I238*H238,2)</f>
        <v>0</v>
      </c>
      <c r="K238" s="210" t="s">
        <v>127</v>
      </c>
      <c r="L238" s="44"/>
      <c r="M238" s="215" t="s">
        <v>19</v>
      </c>
      <c r="N238" s="216" t="s">
        <v>43</v>
      </c>
      <c r="O238" s="84"/>
      <c r="P238" s="217">
        <f>O238*H238</f>
        <v>0</v>
      </c>
      <c r="Q238" s="217">
        <v>6.9999999999999994E-05</v>
      </c>
      <c r="R238" s="217">
        <f>Q238*H238</f>
        <v>0.00083999999999999993</v>
      </c>
      <c r="S238" s="217">
        <v>0</v>
      </c>
      <c r="T238" s="21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9" t="s">
        <v>217</v>
      </c>
      <c r="AT238" s="219" t="s">
        <v>123</v>
      </c>
      <c r="AU238" s="219" t="s">
        <v>80</v>
      </c>
      <c r="AY238" s="17" t="s">
        <v>121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7" t="s">
        <v>78</v>
      </c>
      <c r="BK238" s="220">
        <f>ROUND(I238*H238,2)</f>
        <v>0</v>
      </c>
      <c r="BL238" s="17" t="s">
        <v>217</v>
      </c>
      <c r="BM238" s="219" t="s">
        <v>389</v>
      </c>
    </row>
    <row r="239" s="2" customFormat="1">
      <c r="A239" s="38"/>
      <c r="B239" s="39"/>
      <c r="C239" s="40"/>
      <c r="D239" s="221" t="s">
        <v>130</v>
      </c>
      <c r="E239" s="40"/>
      <c r="F239" s="222" t="s">
        <v>390</v>
      </c>
      <c r="G239" s="40"/>
      <c r="H239" s="40"/>
      <c r="I239" s="223"/>
      <c r="J239" s="40"/>
      <c r="K239" s="40"/>
      <c r="L239" s="44"/>
      <c r="M239" s="224"/>
      <c r="N239" s="225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130</v>
      </c>
      <c r="AU239" s="17" t="s">
        <v>80</v>
      </c>
    </row>
    <row r="240" s="13" customFormat="1">
      <c r="A240" s="13"/>
      <c r="B240" s="226"/>
      <c r="C240" s="227"/>
      <c r="D240" s="228" t="s">
        <v>132</v>
      </c>
      <c r="E240" s="229" t="s">
        <v>19</v>
      </c>
      <c r="F240" s="230" t="s">
        <v>8</v>
      </c>
      <c r="G240" s="227"/>
      <c r="H240" s="231">
        <v>12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132</v>
      </c>
      <c r="AU240" s="237" t="s">
        <v>80</v>
      </c>
      <c r="AV240" s="13" t="s">
        <v>80</v>
      </c>
      <c r="AW240" s="13" t="s">
        <v>33</v>
      </c>
      <c r="AX240" s="13" t="s">
        <v>78</v>
      </c>
      <c r="AY240" s="237" t="s">
        <v>121</v>
      </c>
    </row>
    <row r="241" s="2" customFormat="1" ht="16.5" customHeight="1">
      <c r="A241" s="38"/>
      <c r="B241" s="39"/>
      <c r="C241" s="208" t="s">
        <v>391</v>
      </c>
      <c r="D241" s="208" t="s">
        <v>123</v>
      </c>
      <c r="E241" s="209" t="s">
        <v>392</v>
      </c>
      <c r="F241" s="210" t="s">
        <v>393</v>
      </c>
      <c r="G241" s="211" t="s">
        <v>200</v>
      </c>
      <c r="H241" s="212">
        <v>77</v>
      </c>
      <c r="I241" s="213"/>
      <c r="J241" s="214">
        <f>ROUND(I241*H241,2)</f>
        <v>0</v>
      </c>
      <c r="K241" s="210" t="s">
        <v>127</v>
      </c>
      <c r="L241" s="44"/>
      <c r="M241" s="215" t="s">
        <v>19</v>
      </c>
      <c r="N241" s="216" t="s">
        <v>43</v>
      </c>
      <c r="O241" s="84"/>
      <c r="P241" s="217">
        <f>O241*H241</f>
        <v>0</v>
      </c>
      <c r="Q241" s="217">
        <v>0.00038000000000000002</v>
      </c>
      <c r="R241" s="217">
        <f>Q241*H241</f>
        <v>0.029260000000000001</v>
      </c>
      <c r="S241" s="217">
        <v>0</v>
      </c>
      <c r="T241" s="21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9" t="s">
        <v>217</v>
      </c>
      <c r="AT241" s="219" t="s">
        <v>123</v>
      </c>
      <c r="AU241" s="219" t="s">
        <v>80</v>
      </c>
      <c r="AY241" s="17" t="s">
        <v>121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7" t="s">
        <v>78</v>
      </c>
      <c r="BK241" s="220">
        <f>ROUND(I241*H241,2)</f>
        <v>0</v>
      </c>
      <c r="BL241" s="17" t="s">
        <v>217</v>
      </c>
      <c r="BM241" s="219" t="s">
        <v>394</v>
      </c>
    </row>
    <row r="242" s="2" customFormat="1">
      <c r="A242" s="38"/>
      <c r="B242" s="39"/>
      <c r="C242" s="40"/>
      <c r="D242" s="221" t="s">
        <v>130</v>
      </c>
      <c r="E242" s="40"/>
      <c r="F242" s="222" t="s">
        <v>395</v>
      </c>
      <c r="G242" s="40"/>
      <c r="H242" s="40"/>
      <c r="I242" s="223"/>
      <c r="J242" s="40"/>
      <c r="K242" s="40"/>
      <c r="L242" s="44"/>
      <c r="M242" s="224"/>
      <c r="N242" s="225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130</v>
      </c>
      <c r="AU242" s="17" t="s">
        <v>80</v>
      </c>
    </row>
    <row r="243" s="13" customFormat="1">
      <c r="A243" s="13"/>
      <c r="B243" s="226"/>
      <c r="C243" s="227"/>
      <c r="D243" s="228" t="s">
        <v>132</v>
      </c>
      <c r="E243" s="229" t="s">
        <v>19</v>
      </c>
      <c r="F243" s="230" t="s">
        <v>396</v>
      </c>
      <c r="G243" s="227"/>
      <c r="H243" s="231">
        <v>77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132</v>
      </c>
      <c r="AU243" s="237" t="s">
        <v>80</v>
      </c>
      <c r="AV243" s="13" t="s">
        <v>80</v>
      </c>
      <c r="AW243" s="13" t="s">
        <v>33</v>
      </c>
      <c r="AX243" s="13" t="s">
        <v>78</v>
      </c>
      <c r="AY243" s="237" t="s">
        <v>121</v>
      </c>
    </row>
    <row r="244" s="2" customFormat="1" ht="16.5" customHeight="1">
      <c r="A244" s="38"/>
      <c r="B244" s="39"/>
      <c r="C244" s="208" t="s">
        <v>397</v>
      </c>
      <c r="D244" s="208" t="s">
        <v>123</v>
      </c>
      <c r="E244" s="209" t="s">
        <v>398</v>
      </c>
      <c r="F244" s="210" t="s">
        <v>399</v>
      </c>
      <c r="G244" s="211" t="s">
        <v>200</v>
      </c>
      <c r="H244" s="212">
        <v>68</v>
      </c>
      <c r="I244" s="213"/>
      <c r="J244" s="214">
        <f>ROUND(I244*H244,2)</f>
        <v>0</v>
      </c>
      <c r="K244" s="210" t="s">
        <v>127</v>
      </c>
      <c r="L244" s="44"/>
      <c r="M244" s="215" t="s">
        <v>19</v>
      </c>
      <c r="N244" s="216" t="s">
        <v>43</v>
      </c>
      <c r="O244" s="84"/>
      <c r="P244" s="217">
        <f>O244*H244</f>
        <v>0</v>
      </c>
      <c r="Q244" s="217">
        <v>0.00055000000000000003</v>
      </c>
      <c r="R244" s="217">
        <f>Q244*H244</f>
        <v>0.037400000000000003</v>
      </c>
      <c r="S244" s="217">
        <v>0</v>
      </c>
      <c r="T244" s="21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9" t="s">
        <v>217</v>
      </c>
      <c r="AT244" s="219" t="s">
        <v>123</v>
      </c>
      <c r="AU244" s="219" t="s">
        <v>80</v>
      </c>
      <c r="AY244" s="17" t="s">
        <v>121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7" t="s">
        <v>78</v>
      </c>
      <c r="BK244" s="220">
        <f>ROUND(I244*H244,2)</f>
        <v>0</v>
      </c>
      <c r="BL244" s="17" t="s">
        <v>217</v>
      </c>
      <c r="BM244" s="219" t="s">
        <v>400</v>
      </c>
    </row>
    <row r="245" s="2" customFormat="1">
      <c r="A245" s="38"/>
      <c r="B245" s="39"/>
      <c r="C245" s="40"/>
      <c r="D245" s="221" t="s">
        <v>130</v>
      </c>
      <c r="E245" s="40"/>
      <c r="F245" s="222" t="s">
        <v>401</v>
      </c>
      <c r="G245" s="40"/>
      <c r="H245" s="40"/>
      <c r="I245" s="223"/>
      <c r="J245" s="40"/>
      <c r="K245" s="40"/>
      <c r="L245" s="44"/>
      <c r="M245" s="224"/>
      <c r="N245" s="225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130</v>
      </c>
      <c r="AU245" s="17" t="s">
        <v>80</v>
      </c>
    </row>
    <row r="246" s="13" customFormat="1">
      <c r="A246" s="13"/>
      <c r="B246" s="226"/>
      <c r="C246" s="227"/>
      <c r="D246" s="228" t="s">
        <v>132</v>
      </c>
      <c r="E246" s="229" t="s">
        <v>19</v>
      </c>
      <c r="F246" s="230" t="s">
        <v>402</v>
      </c>
      <c r="G246" s="227"/>
      <c r="H246" s="231">
        <v>68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132</v>
      </c>
      <c r="AU246" s="237" t="s">
        <v>80</v>
      </c>
      <c r="AV246" s="13" t="s">
        <v>80</v>
      </c>
      <c r="AW246" s="13" t="s">
        <v>33</v>
      </c>
      <c r="AX246" s="13" t="s">
        <v>78</v>
      </c>
      <c r="AY246" s="237" t="s">
        <v>121</v>
      </c>
    </row>
    <row r="247" s="2" customFormat="1" ht="16.5" customHeight="1">
      <c r="A247" s="38"/>
      <c r="B247" s="39"/>
      <c r="C247" s="208" t="s">
        <v>403</v>
      </c>
      <c r="D247" s="208" t="s">
        <v>123</v>
      </c>
      <c r="E247" s="209" t="s">
        <v>404</v>
      </c>
      <c r="F247" s="210" t="s">
        <v>405</v>
      </c>
      <c r="G247" s="211" t="s">
        <v>200</v>
      </c>
      <c r="H247" s="212">
        <v>52</v>
      </c>
      <c r="I247" s="213"/>
      <c r="J247" s="214">
        <f>ROUND(I247*H247,2)</f>
        <v>0</v>
      </c>
      <c r="K247" s="210" t="s">
        <v>127</v>
      </c>
      <c r="L247" s="44"/>
      <c r="M247" s="215" t="s">
        <v>19</v>
      </c>
      <c r="N247" s="216" t="s">
        <v>43</v>
      </c>
      <c r="O247" s="84"/>
      <c r="P247" s="217">
        <f>O247*H247</f>
        <v>0</v>
      </c>
      <c r="Q247" s="217">
        <v>0.00071000000000000002</v>
      </c>
      <c r="R247" s="217">
        <f>Q247*H247</f>
        <v>0.036920000000000001</v>
      </c>
      <c r="S247" s="217">
        <v>0</v>
      </c>
      <c r="T247" s="21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9" t="s">
        <v>217</v>
      </c>
      <c r="AT247" s="219" t="s">
        <v>123</v>
      </c>
      <c r="AU247" s="219" t="s">
        <v>80</v>
      </c>
      <c r="AY247" s="17" t="s">
        <v>121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7" t="s">
        <v>78</v>
      </c>
      <c r="BK247" s="220">
        <f>ROUND(I247*H247,2)</f>
        <v>0</v>
      </c>
      <c r="BL247" s="17" t="s">
        <v>217</v>
      </c>
      <c r="BM247" s="219" t="s">
        <v>406</v>
      </c>
    </row>
    <row r="248" s="2" customFormat="1">
      <c r="A248" s="38"/>
      <c r="B248" s="39"/>
      <c r="C248" s="40"/>
      <c r="D248" s="221" t="s">
        <v>130</v>
      </c>
      <c r="E248" s="40"/>
      <c r="F248" s="222" t="s">
        <v>407</v>
      </c>
      <c r="G248" s="40"/>
      <c r="H248" s="40"/>
      <c r="I248" s="223"/>
      <c r="J248" s="40"/>
      <c r="K248" s="40"/>
      <c r="L248" s="44"/>
      <c r="M248" s="224"/>
      <c r="N248" s="225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130</v>
      </c>
      <c r="AU248" s="17" t="s">
        <v>80</v>
      </c>
    </row>
    <row r="249" s="13" customFormat="1">
      <c r="A249" s="13"/>
      <c r="B249" s="226"/>
      <c r="C249" s="227"/>
      <c r="D249" s="228" t="s">
        <v>132</v>
      </c>
      <c r="E249" s="229" t="s">
        <v>19</v>
      </c>
      <c r="F249" s="230" t="s">
        <v>408</v>
      </c>
      <c r="G249" s="227"/>
      <c r="H249" s="231">
        <v>52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132</v>
      </c>
      <c r="AU249" s="237" t="s">
        <v>80</v>
      </c>
      <c r="AV249" s="13" t="s">
        <v>80</v>
      </c>
      <c r="AW249" s="13" t="s">
        <v>33</v>
      </c>
      <c r="AX249" s="13" t="s">
        <v>78</v>
      </c>
      <c r="AY249" s="237" t="s">
        <v>121</v>
      </c>
    </row>
    <row r="250" s="2" customFormat="1" ht="16.5" customHeight="1">
      <c r="A250" s="38"/>
      <c r="B250" s="39"/>
      <c r="C250" s="208" t="s">
        <v>408</v>
      </c>
      <c r="D250" s="208" t="s">
        <v>123</v>
      </c>
      <c r="E250" s="209" t="s">
        <v>409</v>
      </c>
      <c r="F250" s="210" t="s">
        <v>410</v>
      </c>
      <c r="G250" s="211" t="s">
        <v>200</v>
      </c>
      <c r="H250" s="212">
        <v>8</v>
      </c>
      <c r="I250" s="213"/>
      <c r="J250" s="214">
        <f>ROUND(I250*H250,2)</f>
        <v>0</v>
      </c>
      <c r="K250" s="210" t="s">
        <v>127</v>
      </c>
      <c r="L250" s="44"/>
      <c r="M250" s="215" t="s">
        <v>19</v>
      </c>
      <c r="N250" s="216" t="s">
        <v>43</v>
      </c>
      <c r="O250" s="84"/>
      <c r="P250" s="217">
        <f>O250*H250</f>
        <v>0</v>
      </c>
      <c r="Q250" s="217">
        <v>0.00125</v>
      </c>
      <c r="R250" s="217">
        <f>Q250*H250</f>
        <v>0.01</v>
      </c>
      <c r="S250" s="217">
        <v>0</v>
      </c>
      <c r="T250" s="21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9" t="s">
        <v>217</v>
      </c>
      <c r="AT250" s="219" t="s">
        <v>123</v>
      </c>
      <c r="AU250" s="219" t="s">
        <v>80</v>
      </c>
      <c r="AY250" s="17" t="s">
        <v>121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78</v>
      </c>
      <c r="BK250" s="220">
        <f>ROUND(I250*H250,2)</f>
        <v>0</v>
      </c>
      <c r="BL250" s="17" t="s">
        <v>217</v>
      </c>
      <c r="BM250" s="219" t="s">
        <v>411</v>
      </c>
    </row>
    <row r="251" s="2" customFormat="1">
      <c r="A251" s="38"/>
      <c r="B251" s="39"/>
      <c r="C251" s="40"/>
      <c r="D251" s="221" t="s">
        <v>130</v>
      </c>
      <c r="E251" s="40"/>
      <c r="F251" s="222" t="s">
        <v>412</v>
      </c>
      <c r="G251" s="40"/>
      <c r="H251" s="40"/>
      <c r="I251" s="223"/>
      <c r="J251" s="40"/>
      <c r="K251" s="40"/>
      <c r="L251" s="44"/>
      <c r="M251" s="224"/>
      <c r="N251" s="225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130</v>
      </c>
      <c r="AU251" s="17" t="s">
        <v>80</v>
      </c>
    </row>
    <row r="252" s="13" customFormat="1">
      <c r="A252" s="13"/>
      <c r="B252" s="226"/>
      <c r="C252" s="227"/>
      <c r="D252" s="228" t="s">
        <v>132</v>
      </c>
      <c r="E252" s="229" t="s">
        <v>19</v>
      </c>
      <c r="F252" s="230" t="s">
        <v>144</v>
      </c>
      <c r="G252" s="227"/>
      <c r="H252" s="231">
        <v>8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132</v>
      </c>
      <c r="AU252" s="237" t="s">
        <v>80</v>
      </c>
      <c r="AV252" s="13" t="s">
        <v>80</v>
      </c>
      <c r="AW252" s="13" t="s">
        <v>33</v>
      </c>
      <c r="AX252" s="13" t="s">
        <v>78</v>
      </c>
      <c r="AY252" s="237" t="s">
        <v>121</v>
      </c>
    </row>
    <row r="253" s="2" customFormat="1" ht="16.5" customHeight="1">
      <c r="A253" s="38"/>
      <c r="B253" s="39"/>
      <c r="C253" s="208" t="s">
        <v>413</v>
      </c>
      <c r="D253" s="208" t="s">
        <v>123</v>
      </c>
      <c r="E253" s="209" t="s">
        <v>414</v>
      </c>
      <c r="F253" s="210" t="s">
        <v>415</v>
      </c>
      <c r="G253" s="211" t="s">
        <v>172</v>
      </c>
      <c r="H253" s="212">
        <v>68</v>
      </c>
      <c r="I253" s="213"/>
      <c r="J253" s="214">
        <f>ROUND(I253*H253,2)</f>
        <v>0</v>
      </c>
      <c r="K253" s="210" t="s">
        <v>127</v>
      </c>
      <c r="L253" s="44"/>
      <c r="M253" s="215" t="s">
        <v>19</v>
      </c>
      <c r="N253" s="216" t="s">
        <v>43</v>
      </c>
      <c r="O253" s="84"/>
      <c r="P253" s="217">
        <f>O253*H253</f>
        <v>0</v>
      </c>
      <c r="Q253" s="217">
        <v>8.0000000000000007E-05</v>
      </c>
      <c r="R253" s="217">
        <f>Q253*H253</f>
        <v>0.0054400000000000004</v>
      </c>
      <c r="S253" s="217">
        <v>0</v>
      </c>
      <c r="T253" s="21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9" t="s">
        <v>217</v>
      </c>
      <c r="AT253" s="219" t="s">
        <v>123</v>
      </c>
      <c r="AU253" s="219" t="s">
        <v>80</v>
      </c>
      <c r="AY253" s="17" t="s">
        <v>121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78</v>
      </c>
      <c r="BK253" s="220">
        <f>ROUND(I253*H253,2)</f>
        <v>0</v>
      </c>
      <c r="BL253" s="17" t="s">
        <v>217</v>
      </c>
      <c r="BM253" s="219" t="s">
        <v>416</v>
      </c>
    </row>
    <row r="254" s="2" customFormat="1">
      <c r="A254" s="38"/>
      <c r="B254" s="39"/>
      <c r="C254" s="40"/>
      <c r="D254" s="221" t="s">
        <v>130</v>
      </c>
      <c r="E254" s="40"/>
      <c r="F254" s="222" t="s">
        <v>417</v>
      </c>
      <c r="G254" s="40"/>
      <c r="H254" s="40"/>
      <c r="I254" s="223"/>
      <c r="J254" s="40"/>
      <c r="K254" s="40"/>
      <c r="L254" s="44"/>
      <c r="M254" s="224"/>
      <c r="N254" s="225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130</v>
      </c>
      <c r="AU254" s="17" t="s">
        <v>80</v>
      </c>
    </row>
    <row r="255" s="13" customFormat="1">
      <c r="A255" s="13"/>
      <c r="B255" s="226"/>
      <c r="C255" s="227"/>
      <c r="D255" s="228" t="s">
        <v>132</v>
      </c>
      <c r="E255" s="229" t="s">
        <v>19</v>
      </c>
      <c r="F255" s="230" t="s">
        <v>402</v>
      </c>
      <c r="G255" s="227"/>
      <c r="H255" s="231">
        <v>68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132</v>
      </c>
      <c r="AU255" s="237" t="s">
        <v>80</v>
      </c>
      <c r="AV255" s="13" t="s">
        <v>80</v>
      </c>
      <c r="AW255" s="13" t="s">
        <v>33</v>
      </c>
      <c r="AX255" s="13" t="s">
        <v>78</v>
      </c>
      <c r="AY255" s="237" t="s">
        <v>121</v>
      </c>
    </row>
    <row r="256" s="2" customFormat="1" ht="24.15" customHeight="1">
      <c r="A256" s="38"/>
      <c r="B256" s="39"/>
      <c r="C256" s="208" t="s">
        <v>418</v>
      </c>
      <c r="D256" s="208" t="s">
        <v>123</v>
      </c>
      <c r="E256" s="209" t="s">
        <v>419</v>
      </c>
      <c r="F256" s="210" t="s">
        <v>420</v>
      </c>
      <c r="G256" s="211" t="s">
        <v>200</v>
      </c>
      <c r="H256" s="212">
        <v>197</v>
      </c>
      <c r="I256" s="213"/>
      <c r="J256" s="214">
        <f>ROUND(I256*H256,2)</f>
        <v>0</v>
      </c>
      <c r="K256" s="210" t="s">
        <v>127</v>
      </c>
      <c r="L256" s="44"/>
      <c r="M256" s="215" t="s">
        <v>19</v>
      </c>
      <c r="N256" s="216" t="s">
        <v>43</v>
      </c>
      <c r="O256" s="84"/>
      <c r="P256" s="217">
        <f>O256*H256</f>
        <v>0</v>
      </c>
      <c r="Q256" s="217">
        <v>6.9999999999999994E-05</v>
      </c>
      <c r="R256" s="217">
        <f>Q256*H256</f>
        <v>0.013789999999999998</v>
      </c>
      <c r="S256" s="217">
        <v>0</v>
      </c>
      <c r="T256" s="21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9" t="s">
        <v>217</v>
      </c>
      <c r="AT256" s="219" t="s">
        <v>123</v>
      </c>
      <c r="AU256" s="219" t="s">
        <v>80</v>
      </c>
      <c r="AY256" s="17" t="s">
        <v>121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78</v>
      </c>
      <c r="BK256" s="220">
        <f>ROUND(I256*H256,2)</f>
        <v>0</v>
      </c>
      <c r="BL256" s="17" t="s">
        <v>217</v>
      </c>
      <c r="BM256" s="219" t="s">
        <v>421</v>
      </c>
    </row>
    <row r="257" s="2" customFormat="1">
      <c r="A257" s="38"/>
      <c r="B257" s="39"/>
      <c r="C257" s="40"/>
      <c r="D257" s="221" t="s">
        <v>130</v>
      </c>
      <c r="E257" s="40"/>
      <c r="F257" s="222" t="s">
        <v>422</v>
      </c>
      <c r="G257" s="40"/>
      <c r="H257" s="40"/>
      <c r="I257" s="223"/>
      <c r="J257" s="40"/>
      <c r="K257" s="40"/>
      <c r="L257" s="44"/>
      <c r="M257" s="224"/>
      <c r="N257" s="225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80</v>
      </c>
    </row>
    <row r="258" s="13" customFormat="1">
      <c r="A258" s="13"/>
      <c r="B258" s="226"/>
      <c r="C258" s="227"/>
      <c r="D258" s="228" t="s">
        <v>132</v>
      </c>
      <c r="E258" s="229" t="s">
        <v>19</v>
      </c>
      <c r="F258" s="230" t="s">
        <v>423</v>
      </c>
      <c r="G258" s="227"/>
      <c r="H258" s="231">
        <v>197</v>
      </c>
      <c r="I258" s="232"/>
      <c r="J258" s="227"/>
      <c r="K258" s="227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132</v>
      </c>
      <c r="AU258" s="237" t="s">
        <v>80</v>
      </c>
      <c r="AV258" s="13" t="s">
        <v>80</v>
      </c>
      <c r="AW258" s="13" t="s">
        <v>33</v>
      </c>
      <c r="AX258" s="13" t="s">
        <v>78</v>
      </c>
      <c r="AY258" s="237" t="s">
        <v>121</v>
      </c>
    </row>
    <row r="259" s="2" customFormat="1" ht="33" customHeight="1">
      <c r="A259" s="38"/>
      <c r="B259" s="39"/>
      <c r="C259" s="208" t="s">
        <v>424</v>
      </c>
      <c r="D259" s="208" t="s">
        <v>123</v>
      </c>
      <c r="E259" s="209" t="s">
        <v>425</v>
      </c>
      <c r="F259" s="210" t="s">
        <v>426</v>
      </c>
      <c r="G259" s="211" t="s">
        <v>200</v>
      </c>
      <c r="H259" s="212">
        <v>8</v>
      </c>
      <c r="I259" s="213"/>
      <c r="J259" s="214">
        <f>ROUND(I259*H259,2)</f>
        <v>0</v>
      </c>
      <c r="K259" s="210" t="s">
        <v>127</v>
      </c>
      <c r="L259" s="44"/>
      <c r="M259" s="215" t="s">
        <v>19</v>
      </c>
      <c r="N259" s="216" t="s">
        <v>43</v>
      </c>
      <c r="O259" s="84"/>
      <c r="P259" s="217">
        <f>O259*H259</f>
        <v>0</v>
      </c>
      <c r="Q259" s="217">
        <v>9.0000000000000006E-05</v>
      </c>
      <c r="R259" s="217">
        <f>Q259*H259</f>
        <v>0.00072000000000000005</v>
      </c>
      <c r="S259" s="217">
        <v>0</v>
      </c>
      <c r="T259" s="21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9" t="s">
        <v>217</v>
      </c>
      <c r="AT259" s="219" t="s">
        <v>123</v>
      </c>
      <c r="AU259" s="219" t="s">
        <v>80</v>
      </c>
      <c r="AY259" s="17" t="s">
        <v>121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78</v>
      </c>
      <c r="BK259" s="220">
        <f>ROUND(I259*H259,2)</f>
        <v>0</v>
      </c>
      <c r="BL259" s="17" t="s">
        <v>217</v>
      </c>
      <c r="BM259" s="219" t="s">
        <v>427</v>
      </c>
    </row>
    <row r="260" s="2" customFormat="1">
      <c r="A260" s="38"/>
      <c r="B260" s="39"/>
      <c r="C260" s="40"/>
      <c r="D260" s="221" t="s">
        <v>130</v>
      </c>
      <c r="E260" s="40"/>
      <c r="F260" s="222" t="s">
        <v>428</v>
      </c>
      <c r="G260" s="40"/>
      <c r="H260" s="40"/>
      <c r="I260" s="223"/>
      <c r="J260" s="40"/>
      <c r="K260" s="40"/>
      <c r="L260" s="44"/>
      <c r="M260" s="224"/>
      <c r="N260" s="225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130</v>
      </c>
      <c r="AU260" s="17" t="s">
        <v>80</v>
      </c>
    </row>
    <row r="261" s="13" customFormat="1">
      <c r="A261" s="13"/>
      <c r="B261" s="226"/>
      <c r="C261" s="227"/>
      <c r="D261" s="228" t="s">
        <v>132</v>
      </c>
      <c r="E261" s="229" t="s">
        <v>19</v>
      </c>
      <c r="F261" s="230" t="s">
        <v>144</v>
      </c>
      <c r="G261" s="227"/>
      <c r="H261" s="231">
        <v>8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132</v>
      </c>
      <c r="AU261" s="237" t="s">
        <v>80</v>
      </c>
      <c r="AV261" s="13" t="s">
        <v>80</v>
      </c>
      <c r="AW261" s="13" t="s">
        <v>33</v>
      </c>
      <c r="AX261" s="13" t="s">
        <v>78</v>
      </c>
      <c r="AY261" s="237" t="s">
        <v>121</v>
      </c>
    </row>
    <row r="262" s="2" customFormat="1" ht="16.5" customHeight="1">
      <c r="A262" s="38"/>
      <c r="B262" s="39"/>
      <c r="C262" s="208" t="s">
        <v>429</v>
      </c>
      <c r="D262" s="208" t="s">
        <v>123</v>
      </c>
      <c r="E262" s="209" t="s">
        <v>430</v>
      </c>
      <c r="F262" s="210" t="s">
        <v>431</v>
      </c>
      <c r="G262" s="211" t="s">
        <v>172</v>
      </c>
      <c r="H262" s="212">
        <v>41</v>
      </c>
      <c r="I262" s="213"/>
      <c r="J262" s="214">
        <f>ROUND(I262*H262,2)</f>
        <v>0</v>
      </c>
      <c r="K262" s="210" t="s">
        <v>127</v>
      </c>
      <c r="L262" s="44"/>
      <c r="M262" s="215" t="s">
        <v>19</v>
      </c>
      <c r="N262" s="216" t="s">
        <v>43</v>
      </c>
      <c r="O262" s="84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9" t="s">
        <v>217</v>
      </c>
      <c r="AT262" s="219" t="s">
        <v>123</v>
      </c>
      <c r="AU262" s="219" t="s">
        <v>80</v>
      </c>
      <c r="AY262" s="17" t="s">
        <v>121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7" t="s">
        <v>78</v>
      </c>
      <c r="BK262" s="220">
        <f>ROUND(I262*H262,2)</f>
        <v>0</v>
      </c>
      <c r="BL262" s="17" t="s">
        <v>217</v>
      </c>
      <c r="BM262" s="219" t="s">
        <v>432</v>
      </c>
    </row>
    <row r="263" s="2" customFormat="1">
      <c r="A263" s="38"/>
      <c r="B263" s="39"/>
      <c r="C263" s="40"/>
      <c r="D263" s="221" t="s">
        <v>130</v>
      </c>
      <c r="E263" s="40"/>
      <c r="F263" s="222" t="s">
        <v>433</v>
      </c>
      <c r="G263" s="40"/>
      <c r="H263" s="40"/>
      <c r="I263" s="223"/>
      <c r="J263" s="40"/>
      <c r="K263" s="40"/>
      <c r="L263" s="44"/>
      <c r="M263" s="224"/>
      <c r="N263" s="225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130</v>
      </c>
      <c r="AU263" s="17" t="s">
        <v>80</v>
      </c>
    </row>
    <row r="264" s="13" customFormat="1">
      <c r="A264" s="13"/>
      <c r="B264" s="226"/>
      <c r="C264" s="227"/>
      <c r="D264" s="228" t="s">
        <v>132</v>
      </c>
      <c r="E264" s="229" t="s">
        <v>19</v>
      </c>
      <c r="F264" s="230" t="s">
        <v>434</v>
      </c>
      <c r="G264" s="227"/>
      <c r="H264" s="231">
        <v>41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132</v>
      </c>
      <c r="AU264" s="237" t="s">
        <v>80</v>
      </c>
      <c r="AV264" s="13" t="s">
        <v>80</v>
      </c>
      <c r="AW264" s="13" t="s">
        <v>33</v>
      </c>
      <c r="AX264" s="13" t="s">
        <v>78</v>
      </c>
      <c r="AY264" s="237" t="s">
        <v>121</v>
      </c>
    </row>
    <row r="265" s="2" customFormat="1" ht="16.5" customHeight="1">
      <c r="A265" s="38"/>
      <c r="B265" s="39"/>
      <c r="C265" s="208" t="s">
        <v>435</v>
      </c>
      <c r="D265" s="208" t="s">
        <v>123</v>
      </c>
      <c r="E265" s="209" t="s">
        <v>436</v>
      </c>
      <c r="F265" s="210" t="s">
        <v>437</v>
      </c>
      <c r="G265" s="211" t="s">
        <v>172</v>
      </c>
      <c r="H265" s="212">
        <v>35</v>
      </c>
      <c r="I265" s="213"/>
      <c r="J265" s="214">
        <f>ROUND(I265*H265,2)</f>
        <v>0</v>
      </c>
      <c r="K265" s="210" t="s">
        <v>127</v>
      </c>
      <c r="L265" s="44"/>
      <c r="M265" s="215" t="s">
        <v>19</v>
      </c>
      <c r="N265" s="216" t="s">
        <v>43</v>
      </c>
      <c r="O265" s="84"/>
      <c r="P265" s="217">
        <f>O265*H265</f>
        <v>0</v>
      </c>
      <c r="Q265" s="217">
        <v>0.00012999999999999999</v>
      </c>
      <c r="R265" s="217">
        <f>Q265*H265</f>
        <v>0.0045499999999999994</v>
      </c>
      <c r="S265" s="217">
        <v>0</v>
      </c>
      <c r="T265" s="21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9" t="s">
        <v>217</v>
      </c>
      <c r="AT265" s="219" t="s">
        <v>123</v>
      </c>
      <c r="AU265" s="219" t="s">
        <v>80</v>
      </c>
      <c r="AY265" s="17" t="s">
        <v>121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7" t="s">
        <v>78</v>
      </c>
      <c r="BK265" s="220">
        <f>ROUND(I265*H265,2)</f>
        <v>0</v>
      </c>
      <c r="BL265" s="17" t="s">
        <v>217</v>
      </c>
      <c r="BM265" s="219" t="s">
        <v>438</v>
      </c>
    </row>
    <row r="266" s="2" customFormat="1">
      <c r="A266" s="38"/>
      <c r="B266" s="39"/>
      <c r="C266" s="40"/>
      <c r="D266" s="221" t="s">
        <v>130</v>
      </c>
      <c r="E266" s="40"/>
      <c r="F266" s="222" t="s">
        <v>439</v>
      </c>
      <c r="G266" s="40"/>
      <c r="H266" s="40"/>
      <c r="I266" s="223"/>
      <c r="J266" s="40"/>
      <c r="K266" s="40"/>
      <c r="L266" s="44"/>
      <c r="M266" s="224"/>
      <c r="N266" s="225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130</v>
      </c>
      <c r="AU266" s="17" t="s">
        <v>80</v>
      </c>
    </row>
    <row r="267" s="13" customFormat="1">
      <c r="A267" s="13"/>
      <c r="B267" s="226"/>
      <c r="C267" s="227"/>
      <c r="D267" s="228" t="s">
        <v>132</v>
      </c>
      <c r="E267" s="229" t="s">
        <v>19</v>
      </c>
      <c r="F267" s="230" t="s">
        <v>320</v>
      </c>
      <c r="G267" s="227"/>
      <c r="H267" s="231">
        <v>35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132</v>
      </c>
      <c r="AU267" s="237" t="s">
        <v>80</v>
      </c>
      <c r="AV267" s="13" t="s">
        <v>80</v>
      </c>
      <c r="AW267" s="13" t="s">
        <v>33</v>
      </c>
      <c r="AX267" s="13" t="s">
        <v>78</v>
      </c>
      <c r="AY267" s="237" t="s">
        <v>121</v>
      </c>
    </row>
    <row r="268" s="2" customFormat="1" ht="16.5" customHeight="1">
      <c r="A268" s="38"/>
      <c r="B268" s="39"/>
      <c r="C268" s="238" t="s">
        <v>440</v>
      </c>
      <c r="D268" s="238" t="s">
        <v>140</v>
      </c>
      <c r="E268" s="239" t="s">
        <v>441</v>
      </c>
      <c r="F268" s="240" t="s">
        <v>442</v>
      </c>
      <c r="G268" s="241" t="s">
        <v>172</v>
      </c>
      <c r="H268" s="242">
        <v>35</v>
      </c>
      <c r="I268" s="243"/>
      <c r="J268" s="244">
        <f>ROUND(I268*H268,2)</f>
        <v>0</v>
      </c>
      <c r="K268" s="240" t="s">
        <v>127</v>
      </c>
      <c r="L268" s="245"/>
      <c r="M268" s="246" t="s">
        <v>19</v>
      </c>
      <c r="N268" s="247" t="s">
        <v>43</v>
      </c>
      <c r="O268" s="84"/>
      <c r="P268" s="217">
        <f>O268*H268</f>
        <v>0</v>
      </c>
      <c r="Q268" s="217">
        <v>0.00013999999999999999</v>
      </c>
      <c r="R268" s="217">
        <f>Q268*H268</f>
        <v>0.0048999999999999998</v>
      </c>
      <c r="S268" s="217">
        <v>0</v>
      </c>
      <c r="T268" s="21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9" t="s">
        <v>305</v>
      </c>
      <c r="AT268" s="219" t="s">
        <v>140</v>
      </c>
      <c r="AU268" s="219" t="s">
        <v>80</v>
      </c>
      <c r="AY268" s="17" t="s">
        <v>121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7" t="s">
        <v>78</v>
      </c>
      <c r="BK268" s="220">
        <f>ROUND(I268*H268,2)</f>
        <v>0</v>
      </c>
      <c r="BL268" s="17" t="s">
        <v>217</v>
      </c>
      <c r="BM268" s="219" t="s">
        <v>443</v>
      </c>
    </row>
    <row r="269" s="13" customFormat="1">
      <c r="A269" s="13"/>
      <c r="B269" s="226"/>
      <c r="C269" s="227"/>
      <c r="D269" s="228" t="s">
        <v>132</v>
      </c>
      <c r="E269" s="229" t="s">
        <v>19</v>
      </c>
      <c r="F269" s="230" t="s">
        <v>320</v>
      </c>
      <c r="G269" s="227"/>
      <c r="H269" s="231">
        <v>35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132</v>
      </c>
      <c r="AU269" s="237" t="s">
        <v>80</v>
      </c>
      <c r="AV269" s="13" t="s">
        <v>80</v>
      </c>
      <c r="AW269" s="13" t="s">
        <v>33</v>
      </c>
      <c r="AX269" s="13" t="s">
        <v>78</v>
      </c>
      <c r="AY269" s="237" t="s">
        <v>121</v>
      </c>
    </row>
    <row r="270" s="2" customFormat="1" ht="16.5" customHeight="1">
      <c r="A270" s="38"/>
      <c r="B270" s="39"/>
      <c r="C270" s="208" t="s">
        <v>444</v>
      </c>
      <c r="D270" s="208" t="s">
        <v>123</v>
      </c>
      <c r="E270" s="209" t="s">
        <v>445</v>
      </c>
      <c r="F270" s="210" t="s">
        <v>446</v>
      </c>
      <c r="G270" s="211" t="s">
        <v>447</v>
      </c>
      <c r="H270" s="212">
        <v>3</v>
      </c>
      <c r="I270" s="213"/>
      <c r="J270" s="214">
        <f>ROUND(I270*H270,2)</f>
        <v>0</v>
      </c>
      <c r="K270" s="210" t="s">
        <v>127</v>
      </c>
      <c r="L270" s="44"/>
      <c r="M270" s="215" t="s">
        <v>19</v>
      </c>
      <c r="N270" s="216" t="s">
        <v>43</v>
      </c>
      <c r="O270" s="84"/>
      <c r="P270" s="217">
        <f>O270*H270</f>
        <v>0</v>
      </c>
      <c r="Q270" s="217">
        <v>0.00025000000000000001</v>
      </c>
      <c r="R270" s="217">
        <f>Q270*H270</f>
        <v>0.00075000000000000002</v>
      </c>
      <c r="S270" s="217">
        <v>0</v>
      </c>
      <c r="T270" s="21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9" t="s">
        <v>217</v>
      </c>
      <c r="AT270" s="219" t="s">
        <v>123</v>
      </c>
      <c r="AU270" s="219" t="s">
        <v>80</v>
      </c>
      <c r="AY270" s="17" t="s">
        <v>121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7" t="s">
        <v>78</v>
      </c>
      <c r="BK270" s="220">
        <f>ROUND(I270*H270,2)</f>
        <v>0</v>
      </c>
      <c r="BL270" s="17" t="s">
        <v>217</v>
      </c>
      <c r="BM270" s="219" t="s">
        <v>448</v>
      </c>
    </row>
    <row r="271" s="2" customFormat="1">
      <c r="A271" s="38"/>
      <c r="B271" s="39"/>
      <c r="C271" s="40"/>
      <c r="D271" s="221" t="s">
        <v>130</v>
      </c>
      <c r="E271" s="40"/>
      <c r="F271" s="222" t="s">
        <v>449</v>
      </c>
      <c r="G271" s="40"/>
      <c r="H271" s="40"/>
      <c r="I271" s="223"/>
      <c r="J271" s="40"/>
      <c r="K271" s="40"/>
      <c r="L271" s="44"/>
      <c r="M271" s="224"/>
      <c r="N271" s="225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130</v>
      </c>
      <c r="AU271" s="17" t="s">
        <v>80</v>
      </c>
    </row>
    <row r="272" s="13" customFormat="1">
      <c r="A272" s="13"/>
      <c r="B272" s="226"/>
      <c r="C272" s="227"/>
      <c r="D272" s="228" t="s">
        <v>132</v>
      </c>
      <c r="E272" s="229" t="s">
        <v>19</v>
      </c>
      <c r="F272" s="230" t="s">
        <v>139</v>
      </c>
      <c r="G272" s="227"/>
      <c r="H272" s="231">
        <v>3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132</v>
      </c>
      <c r="AU272" s="237" t="s">
        <v>80</v>
      </c>
      <c r="AV272" s="13" t="s">
        <v>80</v>
      </c>
      <c r="AW272" s="13" t="s">
        <v>33</v>
      </c>
      <c r="AX272" s="13" t="s">
        <v>78</v>
      </c>
      <c r="AY272" s="237" t="s">
        <v>121</v>
      </c>
    </row>
    <row r="273" s="2" customFormat="1" ht="16.5" customHeight="1">
      <c r="A273" s="38"/>
      <c r="B273" s="39"/>
      <c r="C273" s="208" t="s">
        <v>450</v>
      </c>
      <c r="D273" s="208" t="s">
        <v>123</v>
      </c>
      <c r="E273" s="209" t="s">
        <v>451</v>
      </c>
      <c r="F273" s="210" t="s">
        <v>452</v>
      </c>
      <c r="G273" s="211" t="s">
        <v>172</v>
      </c>
      <c r="H273" s="212">
        <v>14</v>
      </c>
      <c r="I273" s="213"/>
      <c r="J273" s="214">
        <f>ROUND(I273*H273,2)</f>
        <v>0</v>
      </c>
      <c r="K273" s="210" t="s">
        <v>127</v>
      </c>
      <c r="L273" s="44"/>
      <c r="M273" s="215" t="s">
        <v>19</v>
      </c>
      <c r="N273" s="216" t="s">
        <v>43</v>
      </c>
      <c r="O273" s="84"/>
      <c r="P273" s="217">
        <f>O273*H273</f>
        <v>0</v>
      </c>
      <c r="Q273" s="217">
        <v>2.0000000000000002E-05</v>
      </c>
      <c r="R273" s="217">
        <f>Q273*H273</f>
        <v>0.00028000000000000003</v>
      </c>
      <c r="S273" s="217">
        <v>0</v>
      </c>
      <c r="T273" s="21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9" t="s">
        <v>217</v>
      </c>
      <c r="AT273" s="219" t="s">
        <v>123</v>
      </c>
      <c r="AU273" s="219" t="s">
        <v>80</v>
      </c>
      <c r="AY273" s="17" t="s">
        <v>121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7" t="s">
        <v>78</v>
      </c>
      <c r="BK273" s="220">
        <f>ROUND(I273*H273,2)</f>
        <v>0</v>
      </c>
      <c r="BL273" s="17" t="s">
        <v>217</v>
      </c>
      <c r="BM273" s="219" t="s">
        <v>453</v>
      </c>
    </row>
    <row r="274" s="2" customFormat="1">
      <c r="A274" s="38"/>
      <c r="B274" s="39"/>
      <c r="C274" s="40"/>
      <c r="D274" s="221" t="s">
        <v>130</v>
      </c>
      <c r="E274" s="40"/>
      <c r="F274" s="222" t="s">
        <v>454</v>
      </c>
      <c r="G274" s="40"/>
      <c r="H274" s="40"/>
      <c r="I274" s="223"/>
      <c r="J274" s="40"/>
      <c r="K274" s="40"/>
      <c r="L274" s="44"/>
      <c r="M274" s="224"/>
      <c r="N274" s="225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130</v>
      </c>
      <c r="AU274" s="17" t="s">
        <v>80</v>
      </c>
    </row>
    <row r="275" s="13" customFormat="1">
      <c r="A275" s="13"/>
      <c r="B275" s="226"/>
      <c r="C275" s="227"/>
      <c r="D275" s="228" t="s">
        <v>132</v>
      </c>
      <c r="E275" s="229" t="s">
        <v>19</v>
      </c>
      <c r="F275" s="230" t="s">
        <v>455</v>
      </c>
      <c r="G275" s="227"/>
      <c r="H275" s="231">
        <v>14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132</v>
      </c>
      <c r="AU275" s="237" t="s">
        <v>80</v>
      </c>
      <c r="AV275" s="13" t="s">
        <v>80</v>
      </c>
      <c r="AW275" s="13" t="s">
        <v>33</v>
      </c>
      <c r="AX275" s="13" t="s">
        <v>78</v>
      </c>
      <c r="AY275" s="237" t="s">
        <v>121</v>
      </c>
    </row>
    <row r="276" s="2" customFormat="1" ht="16.5" customHeight="1">
      <c r="A276" s="38"/>
      <c r="B276" s="39"/>
      <c r="C276" s="238" t="s">
        <v>456</v>
      </c>
      <c r="D276" s="238" t="s">
        <v>140</v>
      </c>
      <c r="E276" s="239" t="s">
        <v>457</v>
      </c>
      <c r="F276" s="240" t="s">
        <v>458</v>
      </c>
      <c r="G276" s="241" t="s">
        <v>172</v>
      </c>
      <c r="H276" s="242">
        <v>7</v>
      </c>
      <c r="I276" s="243"/>
      <c r="J276" s="244">
        <f>ROUND(I276*H276,2)</f>
        <v>0</v>
      </c>
      <c r="K276" s="240" t="s">
        <v>127</v>
      </c>
      <c r="L276" s="245"/>
      <c r="M276" s="246" t="s">
        <v>19</v>
      </c>
      <c r="N276" s="247" t="s">
        <v>43</v>
      </c>
      <c r="O276" s="84"/>
      <c r="P276" s="217">
        <f>O276*H276</f>
        <v>0</v>
      </c>
      <c r="Q276" s="217">
        <v>0.00033</v>
      </c>
      <c r="R276" s="217">
        <f>Q276*H276</f>
        <v>0.00231</v>
      </c>
      <c r="S276" s="217">
        <v>0</v>
      </c>
      <c r="T276" s="21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9" t="s">
        <v>305</v>
      </c>
      <c r="AT276" s="219" t="s">
        <v>140</v>
      </c>
      <c r="AU276" s="219" t="s">
        <v>80</v>
      </c>
      <c r="AY276" s="17" t="s">
        <v>121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7" t="s">
        <v>78</v>
      </c>
      <c r="BK276" s="220">
        <f>ROUND(I276*H276,2)</f>
        <v>0</v>
      </c>
      <c r="BL276" s="17" t="s">
        <v>217</v>
      </c>
      <c r="BM276" s="219" t="s">
        <v>459</v>
      </c>
    </row>
    <row r="277" s="13" customFormat="1">
      <c r="A277" s="13"/>
      <c r="B277" s="226"/>
      <c r="C277" s="227"/>
      <c r="D277" s="228" t="s">
        <v>132</v>
      </c>
      <c r="E277" s="229" t="s">
        <v>19</v>
      </c>
      <c r="F277" s="230" t="s">
        <v>169</v>
      </c>
      <c r="G277" s="227"/>
      <c r="H277" s="231">
        <v>7</v>
      </c>
      <c r="I277" s="232"/>
      <c r="J277" s="227"/>
      <c r="K277" s="227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132</v>
      </c>
      <c r="AU277" s="237" t="s">
        <v>80</v>
      </c>
      <c r="AV277" s="13" t="s">
        <v>80</v>
      </c>
      <c r="AW277" s="13" t="s">
        <v>33</v>
      </c>
      <c r="AX277" s="13" t="s">
        <v>78</v>
      </c>
      <c r="AY277" s="237" t="s">
        <v>121</v>
      </c>
    </row>
    <row r="278" s="2" customFormat="1" ht="16.5" customHeight="1">
      <c r="A278" s="38"/>
      <c r="B278" s="39"/>
      <c r="C278" s="238" t="s">
        <v>460</v>
      </c>
      <c r="D278" s="238" t="s">
        <v>140</v>
      </c>
      <c r="E278" s="239" t="s">
        <v>461</v>
      </c>
      <c r="F278" s="240" t="s">
        <v>462</v>
      </c>
      <c r="G278" s="241" t="s">
        <v>172</v>
      </c>
      <c r="H278" s="242">
        <v>7</v>
      </c>
      <c r="I278" s="243"/>
      <c r="J278" s="244">
        <f>ROUND(I278*H278,2)</f>
        <v>0</v>
      </c>
      <c r="K278" s="240" t="s">
        <v>127</v>
      </c>
      <c r="L278" s="245"/>
      <c r="M278" s="246" t="s">
        <v>19</v>
      </c>
      <c r="N278" s="247" t="s">
        <v>43</v>
      </c>
      <c r="O278" s="84"/>
      <c r="P278" s="217">
        <f>O278*H278</f>
        <v>0</v>
      </c>
      <c r="Q278" s="217">
        <v>0.00019000000000000001</v>
      </c>
      <c r="R278" s="217">
        <f>Q278*H278</f>
        <v>0.00133</v>
      </c>
      <c r="S278" s="217">
        <v>0</v>
      </c>
      <c r="T278" s="21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9" t="s">
        <v>305</v>
      </c>
      <c r="AT278" s="219" t="s">
        <v>140</v>
      </c>
      <c r="AU278" s="219" t="s">
        <v>80</v>
      </c>
      <c r="AY278" s="17" t="s">
        <v>121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7" t="s">
        <v>78</v>
      </c>
      <c r="BK278" s="220">
        <f>ROUND(I278*H278,2)</f>
        <v>0</v>
      </c>
      <c r="BL278" s="17" t="s">
        <v>217</v>
      </c>
      <c r="BM278" s="219" t="s">
        <v>463</v>
      </c>
    </row>
    <row r="279" s="13" customFormat="1">
      <c r="A279" s="13"/>
      <c r="B279" s="226"/>
      <c r="C279" s="227"/>
      <c r="D279" s="228" t="s">
        <v>132</v>
      </c>
      <c r="E279" s="229" t="s">
        <v>19</v>
      </c>
      <c r="F279" s="230" t="s">
        <v>169</v>
      </c>
      <c r="G279" s="227"/>
      <c r="H279" s="231">
        <v>7</v>
      </c>
      <c r="I279" s="232"/>
      <c r="J279" s="227"/>
      <c r="K279" s="227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132</v>
      </c>
      <c r="AU279" s="237" t="s">
        <v>80</v>
      </c>
      <c r="AV279" s="13" t="s">
        <v>80</v>
      </c>
      <c r="AW279" s="13" t="s">
        <v>33</v>
      </c>
      <c r="AX279" s="13" t="s">
        <v>78</v>
      </c>
      <c r="AY279" s="237" t="s">
        <v>121</v>
      </c>
    </row>
    <row r="280" s="2" customFormat="1" ht="16.5" customHeight="1">
      <c r="A280" s="38"/>
      <c r="B280" s="39"/>
      <c r="C280" s="208" t="s">
        <v>464</v>
      </c>
      <c r="D280" s="208" t="s">
        <v>123</v>
      </c>
      <c r="E280" s="209" t="s">
        <v>465</v>
      </c>
      <c r="F280" s="210" t="s">
        <v>466</v>
      </c>
      <c r="G280" s="211" t="s">
        <v>172</v>
      </c>
      <c r="H280" s="212">
        <v>15</v>
      </c>
      <c r="I280" s="213"/>
      <c r="J280" s="214">
        <f>ROUND(I280*H280,2)</f>
        <v>0</v>
      </c>
      <c r="K280" s="210" t="s">
        <v>127</v>
      </c>
      <c r="L280" s="44"/>
      <c r="M280" s="215" t="s">
        <v>19</v>
      </c>
      <c r="N280" s="216" t="s">
        <v>43</v>
      </c>
      <c r="O280" s="84"/>
      <c r="P280" s="217">
        <f>O280*H280</f>
        <v>0</v>
      </c>
      <c r="Q280" s="217">
        <v>2.0000000000000002E-05</v>
      </c>
      <c r="R280" s="217">
        <f>Q280*H280</f>
        <v>0.00030000000000000003</v>
      </c>
      <c r="S280" s="217">
        <v>0</v>
      </c>
      <c r="T280" s="21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9" t="s">
        <v>217</v>
      </c>
      <c r="AT280" s="219" t="s">
        <v>123</v>
      </c>
      <c r="AU280" s="219" t="s">
        <v>80</v>
      </c>
      <c r="AY280" s="17" t="s">
        <v>121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7" t="s">
        <v>78</v>
      </c>
      <c r="BK280" s="220">
        <f>ROUND(I280*H280,2)</f>
        <v>0</v>
      </c>
      <c r="BL280" s="17" t="s">
        <v>217</v>
      </c>
      <c r="BM280" s="219" t="s">
        <v>467</v>
      </c>
    </row>
    <row r="281" s="2" customFormat="1">
      <c r="A281" s="38"/>
      <c r="B281" s="39"/>
      <c r="C281" s="40"/>
      <c r="D281" s="221" t="s">
        <v>130</v>
      </c>
      <c r="E281" s="40"/>
      <c r="F281" s="222" t="s">
        <v>468</v>
      </c>
      <c r="G281" s="40"/>
      <c r="H281" s="40"/>
      <c r="I281" s="223"/>
      <c r="J281" s="40"/>
      <c r="K281" s="40"/>
      <c r="L281" s="44"/>
      <c r="M281" s="224"/>
      <c r="N281" s="225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130</v>
      </c>
      <c r="AU281" s="17" t="s">
        <v>80</v>
      </c>
    </row>
    <row r="282" s="13" customFormat="1">
      <c r="A282" s="13"/>
      <c r="B282" s="226"/>
      <c r="C282" s="227"/>
      <c r="D282" s="228" t="s">
        <v>132</v>
      </c>
      <c r="E282" s="229" t="s">
        <v>19</v>
      </c>
      <c r="F282" s="230" t="s">
        <v>469</v>
      </c>
      <c r="G282" s="227"/>
      <c r="H282" s="231">
        <v>15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132</v>
      </c>
      <c r="AU282" s="237" t="s">
        <v>80</v>
      </c>
      <c r="AV282" s="13" t="s">
        <v>80</v>
      </c>
      <c r="AW282" s="13" t="s">
        <v>33</v>
      </c>
      <c r="AX282" s="13" t="s">
        <v>78</v>
      </c>
      <c r="AY282" s="237" t="s">
        <v>121</v>
      </c>
    </row>
    <row r="283" s="2" customFormat="1" ht="16.5" customHeight="1">
      <c r="A283" s="38"/>
      <c r="B283" s="39"/>
      <c r="C283" s="238" t="s">
        <v>470</v>
      </c>
      <c r="D283" s="238" t="s">
        <v>140</v>
      </c>
      <c r="E283" s="239" t="s">
        <v>471</v>
      </c>
      <c r="F283" s="240" t="s">
        <v>472</v>
      </c>
      <c r="G283" s="241" t="s">
        <v>172</v>
      </c>
      <c r="H283" s="242">
        <v>4</v>
      </c>
      <c r="I283" s="243"/>
      <c r="J283" s="244">
        <f>ROUND(I283*H283,2)</f>
        <v>0</v>
      </c>
      <c r="K283" s="240" t="s">
        <v>127</v>
      </c>
      <c r="L283" s="245"/>
      <c r="M283" s="246" t="s">
        <v>19</v>
      </c>
      <c r="N283" s="247" t="s">
        <v>43</v>
      </c>
      <c r="O283" s="84"/>
      <c r="P283" s="217">
        <f>O283*H283</f>
        <v>0</v>
      </c>
      <c r="Q283" s="217">
        <v>0.00055000000000000003</v>
      </c>
      <c r="R283" s="217">
        <f>Q283*H283</f>
        <v>0.0022000000000000001</v>
      </c>
      <c r="S283" s="217">
        <v>0</v>
      </c>
      <c r="T283" s="21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9" t="s">
        <v>305</v>
      </c>
      <c r="AT283" s="219" t="s">
        <v>140</v>
      </c>
      <c r="AU283" s="219" t="s">
        <v>80</v>
      </c>
      <c r="AY283" s="17" t="s">
        <v>121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7" t="s">
        <v>78</v>
      </c>
      <c r="BK283" s="220">
        <f>ROUND(I283*H283,2)</f>
        <v>0</v>
      </c>
      <c r="BL283" s="17" t="s">
        <v>217</v>
      </c>
      <c r="BM283" s="219" t="s">
        <v>473</v>
      </c>
    </row>
    <row r="284" s="13" customFormat="1">
      <c r="A284" s="13"/>
      <c r="B284" s="226"/>
      <c r="C284" s="227"/>
      <c r="D284" s="228" t="s">
        <v>132</v>
      </c>
      <c r="E284" s="229" t="s">
        <v>19</v>
      </c>
      <c r="F284" s="230" t="s">
        <v>128</v>
      </c>
      <c r="G284" s="227"/>
      <c r="H284" s="231">
        <v>4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132</v>
      </c>
      <c r="AU284" s="237" t="s">
        <v>80</v>
      </c>
      <c r="AV284" s="13" t="s">
        <v>80</v>
      </c>
      <c r="AW284" s="13" t="s">
        <v>33</v>
      </c>
      <c r="AX284" s="13" t="s">
        <v>78</v>
      </c>
      <c r="AY284" s="237" t="s">
        <v>121</v>
      </c>
    </row>
    <row r="285" s="2" customFormat="1" ht="16.5" customHeight="1">
      <c r="A285" s="38"/>
      <c r="B285" s="39"/>
      <c r="C285" s="238" t="s">
        <v>474</v>
      </c>
      <c r="D285" s="238" t="s">
        <v>140</v>
      </c>
      <c r="E285" s="239" t="s">
        <v>475</v>
      </c>
      <c r="F285" s="240" t="s">
        <v>476</v>
      </c>
      <c r="G285" s="241" t="s">
        <v>172</v>
      </c>
      <c r="H285" s="242">
        <v>11</v>
      </c>
      <c r="I285" s="243"/>
      <c r="J285" s="244">
        <f>ROUND(I285*H285,2)</f>
        <v>0</v>
      </c>
      <c r="K285" s="240" t="s">
        <v>127</v>
      </c>
      <c r="L285" s="245"/>
      <c r="M285" s="246" t="s">
        <v>19</v>
      </c>
      <c r="N285" s="247" t="s">
        <v>43</v>
      </c>
      <c r="O285" s="84"/>
      <c r="P285" s="217">
        <f>O285*H285</f>
        <v>0</v>
      </c>
      <c r="Q285" s="217">
        <v>0.00024000000000000001</v>
      </c>
      <c r="R285" s="217">
        <f>Q285*H285</f>
        <v>0.00264</v>
      </c>
      <c r="S285" s="217">
        <v>0</v>
      </c>
      <c r="T285" s="21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9" t="s">
        <v>305</v>
      </c>
      <c r="AT285" s="219" t="s">
        <v>140</v>
      </c>
      <c r="AU285" s="219" t="s">
        <v>80</v>
      </c>
      <c r="AY285" s="17" t="s">
        <v>121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7" t="s">
        <v>78</v>
      </c>
      <c r="BK285" s="220">
        <f>ROUND(I285*H285,2)</f>
        <v>0</v>
      </c>
      <c r="BL285" s="17" t="s">
        <v>217</v>
      </c>
      <c r="BM285" s="219" t="s">
        <v>477</v>
      </c>
    </row>
    <row r="286" s="13" customFormat="1">
      <c r="A286" s="13"/>
      <c r="B286" s="226"/>
      <c r="C286" s="227"/>
      <c r="D286" s="228" t="s">
        <v>132</v>
      </c>
      <c r="E286" s="229" t="s">
        <v>19</v>
      </c>
      <c r="F286" s="230" t="s">
        <v>478</v>
      </c>
      <c r="G286" s="227"/>
      <c r="H286" s="231">
        <v>11</v>
      </c>
      <c r="I286" s="232"/>
      <c r="J286" s="227"/>
      <c r="K286" s="227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132</v>
      </c>
      <c r="AU286" s="237" t="s">
        <v>80</v>
      </c>
      <c r="AV286" s="13" t="s">
        <v>80</v>
      </c>
      <c r="AW286" s="13" t="s">
        <v>33</v>
      </c>
      <c r="AX286" s="13" t="s">
        <v>78</v>
      </c>
      <c r="AY286" s="237" t="s">
        <v>121</v>
      </c>
    </row>
    <row r="287" s="2" customFormat="1" ht="16.5" customHeight="1">
      <c r="A287" s="38"/>
      <c r="B287" s="39"/>
      <c r="C287" s="208" t="s">
        <v>209</v>
      </c>
      <c r="D287" s="208" t="s">
        <v>123</v>
      </c>
      <c r="E287" s="209" t="s">
        <v>479</v>
      </c>
      <c r="F287" s="210" t="s">
        <v>480</v>
      </c>
      <c r="G287" s="211" t="s">
        <v>172</v>
      </c>
      <c r="H287" s="212">
        <v>9</v>
      </c>
      <c r="I287" s="213"/>
      <c r="J287" s="214">
        <f>ROUND(I287*H287,2)</f>
        <v>0</v>
      </c>
      <c r="K287" s="210" t="s">
        <v>127</v>
      </c>
      <c r="L287" s="44"/>
      <c r="M287" s="215" t="s">
        <v>19</v>
      </c>
      <c r="N287" s="216" t="s">
        <v>43</v>
      </c>
      <c r="O287" s="84"/>
      <c r="P287" s="217">
        <f>O287*H287</f>
        <v>0</v>
      </c>
      <c r="Q287" s="217">
        <v>2.0000000000000002E-05</v>
      </c>
      <c r="R287" s="217">
        <f>Q287*H287</f>
        <v>0.00018000000000000001</v>
      </c>
      <c r="S287" s="217">
        <v>0</v>
      </c>
      <c r="T287" s="21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9" t="s">
        <v>217</v>
      </c>
      <c r="AT287" s="219" t="s">
        <v>123</v>
      </c>
      <c r="AU287" s="219" t="s">
        <v>80</v>
      </c>
      <c r="AY287" s="17" t="s">
        <v>121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7" t="s">
        <v>78</v>
      </c>
      <c r="BK287" s="220">
        <f>ROUND(I287*H287,2)</f>
        <v>0</v>
      </c>
      <c r="BL287" s="17" t="s">
        <v>217</v>
      </c>
      <c r="BM287" s="219" t="s">
        <v>481</v>
      </c>
    </row>
    <row r="288" s="2" customFormat="1">
      <c r="A288" s="38"/>
      <c r="B288" s="39"/>
      <c r="C288" s="40"/>
      <c r="D288" s="221" t="s">
        <v>130</v>
      </c>
      <c r="E288" s="40"/>
      <c r="F288" s="222" t="s">
        <v>482</v>
      </c>
      <c r="G288" s="40"/>
      <c r="H288" s="40"/>
      <c r="I288" s="223"/>
      <c r="J288" s="40"/>
      <c r="K288" s="40"/>
      <c r="L288" s="44"/>
      <c r="M288" s="224"/>
      <c r="N288" s="225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130</v>
      </c>
      <c r="AU288" s="17" t="s">
        <v>80</v>
      </c>
    </row>
    <row r="289" s="13" customFormat="1">
      <c r="A289" s="13"/>
      <c r="B289" s="226"/>
      <c r="C289" s="227"/>
      <c r="D289" s="228" t="s">
        <v>132</v>
      </c>
      <c r="E289" s="229" t="s">
        <v>19</v>
      </c>
      <c r="F289" s="230" t="s">
        <v>483</v>
      </c>
      <c r="G289" s="227"/>
      <c r="H289" s="231">
        <v>9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132</v>
      </c>
      <c r="AU289" s="237" t="s">
        <v>80</v>
      </c>
      <c r="AV289" s="13" t="s">
        <v>80</v>
      </c>
      <c r="AW289" s="13" t="s">
        <v>33</v>
      </c>
      <c r="AX289" s="13" t="s">
        <v>78</v>
      </c>
      <c r="AY289" s="237" t="s">
        <v>121</v>
      </c>
    </row>
    <row r="290" s="2" customFormat="1" ht="16.5" customHeight="1">
      <c r="A290" s="38"/>
      <c r="B290" s="39"/>
      <c r="C290" s="238" t="s">
        <v>484</v>
      </c>
      <c r="D290" s="238" t="s">
        <v>140</v>
      </c>
      <c r="E290" s="239" t="s">
        <v>485</v>
      </c>
      <c r="F290" s="240" t="s">
        <v>486</v>
      </c>
      <c r="G290" s="241" t="s">
        <v>172</v>
      </c>
      <c r="H290" s="242">
        <v>9</v>
      </c>
      <c r="I290" s="243"/>
      <c r="J290" s="244">
        <f>ROUND(I290*H290,2)</f>
        <v>0</v>
      </c>
      <c r="K290" s="240" t="s">
        <v>127</v>
      </c>
      <c r="L290" s="245"/>
      <c r="M290" s="246" t="s">
        <v>19</v>
      </c>
      <c r="N290" s="247" t="s">
        <v>43</v>
      </c>
      <c r="O290" s="84"/>
      <c r="P290" s="217">
        <f>O290*H290</f>
        <v>0</v>
      </c>
      <c r="Q290" s="217">
        <v>0.00069999999999999999</v>
      </c>
      <c r="R290" s="217">
        <f>Q290*H290</f>
        <v>0.0063</v>
      </c>
      <c r="S290" s="217">
        <v>0</v>
      </c>
      <c r="T290" s="21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9" t="s">
        <v>305</v>
      </c>
      <c r="AT290" s="219" t="s">
        <v>140</v>
      </c>
      <c r="AU290" s="219" t="s">
        <v>80</v>
      </c>
      <c r="AY290" s="17" t="s">
        <v>121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7" t="s">
        <v>78</v>
      </c>
      <c r="BK290" s="220">
        <f>ROUND(I290*H290,2)</f>
        <v>0</v>
      </c>
      <c r="BL290" s="17" t="s">
        <v>217</v>
      </c>
      <c r="BM290" s="219" t="s">
        <v>487</v>
      </c>
    </row>
    <row r="291" s="13" customFormat="1">
      <c r="A291" s="13"/>
      <c r="B291" s="226"/>
      <c r="C291" s="227"/>
      <c r="D291" s="228" t="s">
        <v>132</v>
      </c>
      <c r="E291" s="229" t="s">
        <v>19</v>
      </c>
      <c r="F291" s="230" t="s">
        <v>483</v>
      </c>
      <c r="G291" s="227"/>
      <c r="H291" s="231">
        <v>9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132</v>
      </c>
      <c r="AU291" s="237" t="s">
        <v>80</v>
      </c>
      <c r="AV291" s="13" t="s">
        <v>80</v>
      </c>
      <c r="AW291" s="13" t="s">
        <v>33</v>
      </c>
      <c r="AX291" s="13" t="s">
        <v>78</v>
      </c>
      <c r="AY291" s="237" t="s">
        <v>121</v>
      </c>
    </row>
    <row r="292" s="2" customFormat="1" ht="16.5" customHeight="1">
      <c r="A292" s="38"/>
      <c r="B292" s="39"/>
      <c r="C292" s="208" t="s">
        <v>402</v>
      </c>
      <c r="D292" s="208" t="s">
        <v>123</v>
      </c>
      <c r="E292" s="209" t="s">
        <v>488</v>
      </c>
      <c r="F292" s="210" t="s">
        <v>489</v>
      </c>
      <c r="G292" s="211" t="s">
        <v>172</v>
      </c>
      <c r="H292" s="212">
        <v>1</v>
      </c>
      <c r="I292" s="213"/>
      <c r="J292" s="214">
        <f>ROUND(I292*H292,2)</f>
        <v>0</v>
      </c>
      <c r="K292" s="210" t="s">
        <v>19</v>
      </c>
      <c r="L292" s="44"/>
      <c r="M292" s="215" t="s">
        <v>19</v>
      </c>
      <c r="N292" s="216" t="s">
        <v>43</v>
      </c>
      <c r="O292" s="84"/>
      <c r="P292" s="217">
        <f>O292*H292</f>
        <v>0</v>
      </c>
      <c r="Q292" s="217">
        <v>0.00232</v>
      </c>
      <c r="R292" s="217">
        <f>Q292*H292</f>
        <v>0.00232</v>
      </c>
      <c r="S292" s="217">
        <v>0</v>
      </c>
      <c r="T292" s="21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9" t="s">
        <v>217</v>
      </c>
      <c r="AT292" s="219" t="s">
        <v>123</v>
      </c>
      <c r="AU292" s="219" t="s">
        <v>80</v>
      </c>
      <c r="AY292" s="17" t="s">
        <v>121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7" t="s">
        <v>78</v>
      </c>
      <c r="BK292" s="220">
        <f>ROUND(I292*H292,2)</f>
        <v>0</v>
      </c>
      <c r="BL292" s="17" t="s">
        <v>217</v>
      </c>
      <c r="BM292" s="219" t="s">
        <v>490</v>
      </c>
    </row>
    <row r="293" s="13" customFormat="1">
      <c r="A293" s="13"/>
      <c r="B293" s="226"/>
      <c r="C293" s="227"/>
      <c r="D293" s="228" t="s">
        <v>132</v>
      </c>
      <c r="E293" s="229" t="s">
        <v>19</v>
      </c>
      <c r="F293" s="230" t="s">
        <v>78</v>
      </c>
      <c r="G293" s="227"/>
      <c r="H293" s="231">
        <v>1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132</v>
      </c>
      <c r="AU293" s="237" t="s">
        <v>80</v>
      </c>
      <c r="AV293" s="13" t="s">
        <v>80</v>
      </c>
      <c r="AW293" s="13" t="s">
        <v>33</v>
      </c>
      <c r="AX293" s="13" t="s">
        <v>78</v>
      </c>
      <c r="AY293" s="237" t="s">
        <v>121</v>
      </c>
    </row>
    <row r="294" s="2" customFormat="1" ht="21.75" customHeight="1">
      <c r="A294" s="38"/>
      <c r="B294" s="39"/>
      <c r="C294" s="208" t="s">
        <v>491</v>
      </c>
      <c r="D294" s="208" t="s">
        <v>123</v>
      </c>
      <c r="E294" s="209" t="s">
        <v>492</v>
      </c>
      <c r="F294" s="210" t="s">
        <v>493</v>
      </c>
      <c r="G294" s="211" t="s">
        <v>494</v>
      </c>
      <c r="H294" s="212">
        <v>1</v>
      </c>
      <c r="I294" s="213"/>
      <c r="J294" s="214">
        <f>ROUND(I294*H294,2)</f>
        <v>0</v>
      </c>
      <c r="K294" s="210" t="s">
        <v>127</v>
      </c>
      <c r="L294" s="44"/>
      <c r="M294" s="215" t="s">
        <v>19</v>
      </c>
      <c r="N294" s="216" t="s">
        <v>43</v>
      </c>
      <c r="O294" s="84"/>
      <c r="P294" s="217">
        <f>O294*H294</f>
        <v>0</v>
      </c>
      <c r="Q294" s="217">
        <v>0.0292</v>
      </c>
      <c r="R294" s="217">
        <f>Q294*H294</f>
        <v>0.0292</v>
      </c>
      <c r="S294" s="217">
        <v>0</v>
      </c>
      <c r="T294" s="21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9" t="s">
        <v>217</v>
      </c>
      <c r="AT294" s="219" t="s">
        <v>123</v>
      </c>
      <c r="AU294" s="219" t="s">
        <v>80</v>
      </c>
      <c r="AY294" s="17" t="s">
        <v>121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7" t="s">
        <v>78</v>
      </c>
      <c r="BK294" s="220">
        <f>ROUND(I294*H294,2)</f>
        <v>0</v>
      </c>
      <c r="BL294" s="17" t="s">
        <v>217</v>
      </c>
      <c r="BM294" s="219" t="s">
        <v>495</v>
      </c>
    </row>
    <row r="295" s="2" customFormat="1">
      <c r="A295" s="38"/>
      <c r="B295" s="39"/>
      <c r="C295" s="40"/>
      <c r="D295" s="221" t="s">
        <v>130</v>
      </c>
      <c r="E295" s="40"/>
      <c r="F295" s="222" t="s">
        <v>496</v>
      </c>
      <c r="G295" s="40"/>
      <c r="H295" s="40"/>
      <c r="I295" s="223"/>
      <c r="J295" s="40"/>
      <c r="K295" s="40"/>
      <c r="L295" s="44"/>
      <c r="M295" s="224"/>
      <c r="N295" s="225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130</v>
      </c>
      <c r="AU295" s="17" t="s">
        <v>80</v>
      </c>
    </row>
    <row r="296" s="13" customFormat="1">
      <c r="A296" s="13"/>
      <c r="B296" s="226"/>
      <c r="C296" s="227"/>
      <c r="D296" s="228" t="s">
        <v>132</v>
      </c>
      <c r="E296" s="229" t="s">
        <v>19</v>
      </c>
      <c r="F296" s="230" t="s">
        <v>78</v>
      </c>
      <c r="G296" s="227"/>
      <c r="H296" s="231">
        <v>1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132</v>
      </c>
      <c r="AU296" s="237" t="s">
        <v>80</v>
      </c>
      <c r="AV296" s="13" t="s">
        <v>80</v>
      </c>
      <c r="AW296" s="13" t="s">
        <v>33</v>
      </c>
      <c r="AX296" s="13" t="s">
        <v>78</v>
      </c>
      <c r="AY296" s="237" t="s">
        <v>121</v>
      </c>
    </row>
    <row r="297" s="2" customFormat="1" ht="16.5" customHeight="1">
      <c r="A297" s="38"/>
      <c r="B297" s="39"/>
      <c r="C297" s="238" t="s">
        <v>497</v>
      </c>
      <c r="D297" s="238" t="s">
        <v>140</v>
      </c>
      <c r="E297" s="239" t="s">
        <v>498</v>
      </c>
      <c r="F297" s="240" t="s">
        <v>499</v>
      </c>
      <c r="G297" s="241" t="s">
        <v>172</v>
      </c>
      <c r="H297" s="242">
        <v>8</v>
      </c>
      <c r="I297" s="243"/>
      <c r="J297" s="244">
        <f>ROUND(I297*H297,2)</f>
        <v>0</v>
      </c>
      <c r="K297" s="240" t="s">
        <v>127</v>
      </c>
      <c r="L297" s="245"/>
      <c r="M297" s="246" t="s">
        <v>19</v>
      </c>
      <c r="N297" s="247" t="s">
        <v>43</v>
      </c>
      <c r="O297" s="84"/>
      <c r="P297" s="217">
        <f>O297*H297</f>
        <v>0</v>
      </c>
      <c r="Q297" s="217">
        <v>0.00106</v>
      </c>
      <c r="R297" s="217">
        <f>Q297*H297</f>
        <v>0.0084799999999999997</v>
      </c>
      <c r="S297" s="217">
        <v>0</v>
      </c>
      <c r="T297" s="21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9" t="s">
        <v>305</v>
      </c>
      <c r="AT297" s="219" t="s">
        <v>140</v>
      </c>
      <c r="AU297" s="219" t="s">
        <v>80</v>
      </c>
      <c r="AY297" s="17" t="s">
        <v>121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7" t="s">
        <v>78</v>
      </c>
      <c r="BK297" s="220">
        <f>ROUND(I297*H297,2)</f>
        <v>0</v>
      </c>
      <c r="BL297" s="17" t="s">
        <v>217</v>
      </c>
      <c r="BM297" s="219" t="s">
        <v>500</v>
      </c>
    </row>
    <row r="298" s="13" customFormat="1">
      <c r="A298" s="13"/>
      <c r="B298" s="226"/>
      <c r="C298" s="227"/>
      <c r="D298" s="228" t="s">
        <v>132</v>
      </c>
      <c r="E298" s="229" t="s">
        <v>19</v>
      </c>
      <c r="F298" s="230" t="s">
        <v>144</v>
      </c>
      <c r="G298" s="227"/>
      <c r="H298" s="231">
        <v>8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132</v>
      </c>
      <c r="AU298" s="237" t="s">
        <v>80</v>
      </c>
      <c r="AV298" s="13" t="s">
        <v>80</v>
      </c>
      <c r="AW298" s="13" t="s">
        <v>33</v>
      </c>
      <c r="AX298" s="13" t="s">
        <v>78</v>
      </c>
      <c r="AY298" s="237" t="s">
        <v>121</v>
      </c>
    </row>
    <row r="299" s="2" customFormat="1" ht="16.5" customHeight="1">
      <c r="A299" s="38"/>
      <c r="B299" s="39"/>
      <c r="C299" s="238" t="s">
        <v>501</v>
      </c>
      <c r="D299" s="238" t="s">
        <v>140</v>
      </c>
      <c r="E299" s="239" t="s">
        <v>502</v>
      </c>
      <c r="F299" s="240" t="s">
        <v>503</v>
      </c>
      <c r="G299" s="241" t="s">
        <v>172</v>
      </c>
      <c r="H299" s="242">
        <v>9</v>
      </c>
      <c r="I299" s="243"/>
      <c r="J299" s="244">
        <f>ROUND(I299*H299,2)</f>
        <v>0</v>
      </c>
      <c r="K299" s="240" t="s">
        <v>127</v>
      </c>
      <c r="L299" s="245"/>
      <c r="M299" s="246" t="s">
        <v>19</v>
      </c>
      <c r="N299" s="247" t="s">
        <v>43</v>
      </c>
      <c r="O299" s="84"/>
      <c r="P299" s="217">
        <f>O299*H299</f>
        <v>0</v>
      </c>
      <c r="Q299" s="217">
        <v>0.00077999999999999999</v>
      </c>
      <c r="R299" s="217">
        <f>Q299*H299</f>
        <v>0.0070200000000000002</v>
      </c>
      <c r="S299" s="217">
        <v>0</v>
      </c>
      <c r="T299" s="21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9" t="s">
        <v>305</v>
      </c>
      <c r="AT299" s="219" t="s">
        <v>140</v>
      </c>
      <c r="AU299" s="219" t="s">
        <v>80</v>
      </c>
      <c r="AY299" s="17" t="s">
        <v>121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7" t="s">
        <v>78</v>
      </c>
      <c r="BK299" s="220">
        <f>ROUND(I299*H299,2)</f>
        <v>0</v>
      </c>
      <c r="BL299" s="17" t="s">
        <v>217</v>
      </c>
      <c r="BM299" s="219" t="s">
        <v>504</v>
      </c>
    </row>
    <row r="300" s="13" customFormat="1">
      <c r="A300" s="13"/>
      <c r="B300" s="226"/>
      <c r="C300" s="227"/>
      <c r="D300" s="228" t="s">
        <v>132</v>
      </c>
      <c r="E300" s="229" t="s">
        <v>19</v>
      </c>
      <c r="F300" s="230" t="s">
        <v>167</v>
      </c>
      <c r="G300" s="227"/>
      <c r="H300" s="231">
        <v>9</v>
      </c>
      <c r="I300" s="232"/>
      <c r="J300" s="227"/>
      <c r="K300" s="227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132</v>
      </c>
      <c r="AU300" s="237" t="s">
        <v>80</v>
      </c>
      <c r="AV300" s="13" t="s">
        <v>80</v>
      </c>
      <c r="AW300" s="13" t="s">
        <v>33</v>
      </c>
      <c r="AX300" s="13" t="s">
        <v>78</v>
      </c>
      <c r="AY300" s="237" t="s">
        <v>121</v>
      </c>
    </row>
    <row r="301" s="2" customFormat="1" ht="24.15" customHeight="1">
      <c r="A301" s="38"/>
      <c r="B301" s="39"/>
      <c r="C301" s="208" t="s">
        <v>505</v>
      </c>
      <c r="D301" s="208" t="s">
        <v>123</v>
      </c>
      <c r="E301" s="209" t="s">
        <v>506</v>
      </c>
      <c r="F301" s="210" t="s">
        <v>507</v>
      </c>
      <c r="G301" s="211" t="s">
        <v>200</v>
      </c>
      <c r="H301" s="212">
        <v>335</v>
      </c>
      <c r="I301" s="213"/>
      <c r="J301" s="214">
        <f>ROUND(I301*H301,2)</f>
        <v>0</v>
      </c>
      <c r="K301" s="210" t="s">
        <v>127</v>
      </c>
      <c r="L301" s="44"/>
      <c r="M301" s="215" t="s">
        <v>19</v>
      </c>
      <c r="N301" s="216" t="s">
        <v>43</v>
      </c>
      <c r="O301" s="84"/>
      <c r="P301" s="217">
        <f>O301*H301</f>
        <v>0</v>
      </c>
      <c r="Q301" s="217">
        <v>0.00040000000000000002</v>
      </c>
      <c r="R301" s="217">
        <f>Q301*H301</f>
        <v>0.13400000000000001</v>
      </c>
      <c r="S301" s="217">
        <v>0</v>
      </c>
      <c r="T301" s="21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9" t="s">
        <v>217</v>
      </c>
      <c r="AT301" s="219" t="s">
        <v>123</v>
      </c>
      <c r="AU301" s="219" t="s">
        <v>80</v>
      </c>
      <c r="AY301" s="17" t="s">
        <v>121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7" t="s">
        <v>78</v>
      </c>
      <c r="BK301" s="220">
        <f>ROUND(I301*H301,2)</f>
        <v>0</v>
      </c>
      <c r="BL301" s="17" t="s">
        <v>217</v>
      </c>
      <c r="BM301" s="219" t="s">
        <v>508</v>
      </c>
    </row>
    <row r="302" s="2" customFormat="1">
      <c r="A302" s="38"/>
      <c r="B302" s="39"/>
      <c r="C302" s="40"/>
      <c r="D302" s="221" t="s">
        <v>130</v>
      </c>
      <c r="E302" s="40"/>
      <c r="F302" s="222" t="s">
        <v>509</v>
      </c>
      <c r="G302" s="40"/>
      <c r="H302" s="40"/>
      <c r="I302" s="223"/>
      <c r="J302" s="40"/>
      <c r="K302" s="40"/>
      <c r="L302" s="44"/>
      <c r="M302" s="224"/>
      <c r="N302" s="225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130</v>
      </c>
      <c r="AU302" s="17" t="s">
        <v>80</v>
      </c>
    </row>
    <row r="303" s="13" customFormat="1">
      <c r="A303" s="13"/>
      <c r="B303" s="226"/>
      <c r="C303" s="227"/>
      <c r="D303" s="228" t="s">
        <v>132</v>
      </c>
      <c r="E303" s="229" t="s">
        <v>19</v>
      </c>
      <c r="F303" s="230" t="s">
        <v>510</v>
      </c>
      <c r="G303" s="227"/>
      <c r="H303" s="231">
        <v>335</v>
      </c>
      <c r="I303" s="232"/>
      <c r="J303" s="227"/>
      <c r="K303" s="227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132</v>
      </c>
      <c r="AU303" s="237" t="s">
        <v>80</v>
      </c>
      <c r="AV303" s="13" t="s">
        <v>80</v>
      </c>
      <c r="AW303" s="13" t="s">
        <v>33</v>
      </c>
      <c r="AX303" s="13" t="s">
        <v>78</v>
      </c>
      <c r="AY303" s="237" t="s">
        <v>121</v>
      </c>
    </row>
    <row r="304" s="2" customFormat="1" ht="21.75" customHeight="1">
      <c r="A304" s="38"/>
      <c r="B304" s="39"/>
      <c r="C304" s="208" t="s">
        <v>511</v>
      </c>
      <c r="D304" s="208" t="s">
        <v>123</v>
      </c>
      <c r="E304" s="209" t="s">
        <v>512</v>
      </c>
      <c r="F304" s="210" t="s">
        <v>513</v>
      </c>
      <c r="G304" s="211" t="s">
        <v>200</v>
      </c>
      <c r="H304" s="212">
        <v>335</v>
      </c>
      <c r="I304" s="213"/>
      <c r="J304" s="214">
        <f>ROUND(I304*H304,2)</f>
        <v>0</v>
      </c>
      <c r="K304" s="210" t="s">
        <v>127</v>
      </c>
      <c r="L304" s="44"/>
      <c r="M304" s="215" t="s">
        <v>19</v>
      </c>
      <c r="N304" s="216" t="s">
        <v>43</v>
      </c>
      <c r="O304" s="84"/>
      <c r="P304" s="217">
        <f>O304*H304</f>
        <v>0</v>
      </c>
      <c r="Q304" s="217">
        <v>1.0000000000000001E-05</v>
      </c>
      <c r="R304" s="217">
        <f>Q304*H304</f>
        <v>0.0033500000000000001</v>
      </c>
      <c r="S304" s="217">
        <v>0</v>
      </c>
      <c r="T304" s="21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9" t="s">
        <v>217</v>
      </c>
      <c r="AT304" s="219" t="s">
        <v>123</v>
      </c>
      <c r="AU304" s="219" t="s">
        <v>80</v>
      </c>
      <c r="AY304" s="17" t="s">
        <v>121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7" t="s">
        <v>78</v>
      </c>
      <c r="BK304" s="220">
        <f>ROUND(I304*H304,2)</f>
        <v>0</v>
      </c>
      <c r="BL304" s="17" t="s">
        <v>217</v>
      </c>
      <c r="BM304" s="219" t="s">
        <v>514</v>
      </c>
    </row>
    <row r="305" s="2" customFormat="1">
      <c r="A305" s="38"/>
      <c r="B305" s="39"/>
      <c r="C305" s="40"/>
      <c r="D305" s="221" t="s">
        <v>130</v>
      </c>
      <c r="E305" s="40"/>
      <c r="F305" s="222" t="s">
        <v>515</v>
      </c>
      <c r="G305" s="40"/>
      <c r="H305" s="40"/>
      <c r="I305" s="223"/>
      <c r="J305" s="40"/>
      <c r="K305" s="40"/>
      <c r="L305" s="44"/>
      <c r="M305" s="224"/>
      <c r="N305" s="225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130</v>
      </c>
      <c r="AU305" s="17" t="s">
        <v>80</v>
      </c>
    </row>
    <row r="306" s="13" customFormat="1">
      <c r="A306" s="13"/>
      <c r="B306" s="226"/>
      <c r="C306" s="227"/>
      <c r="D306" s="228" t="s">
        <v>132</v>
      </c>
      <c r="E306" s="229" t="s">
        <v>19</v>
      </c>
      <c r="F306" s="230" t="s">
        <v>510</v>
      </c>
      <c r="G306" s="227"/>
      <c r="H306" s="231">
        <v>335</v>
      </c>
      <c r="I306" s="232"/>
      <c r="J306" s="227"/>
      <c r="K306" s="227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132</v>
      </c>
      <c r="AU306" s="237" t="s">
        <v>80</v>
      </c>
      <c r="AV306" s="13" t="s">
        <v>80</v>
      </c>
      <c r="AW306" s="13" t="s">
        <v>33</v>
      </c>
      <c r="AX306" s="13" t="s">
        <v>78</v>
      </c>
      <c r="AY306" s="237" t="s">
        <v>121</v>
      </c>
    </row>
    <row r="307" s="2" customFormat="1" ht="24.15" customHeight="1">
      <c r="A307" s="38"/>
      <c r="B307" s="39"/>
      <c r="C307" s="208" t="s">
        <v>516</v>
      </c>
      <c r="D307" s="208" t="s">
        <v>123</v>
      </c>
      <c r="E307" s="209" t="s">
        <v>517</v>
      </c>
      <c r="F307" s="210" t="s">
        <v>518</v>
      </c>
      <c r="G307" s="211" t="s">
        <v>143</v>
      </c>
      <c r="H307" s="212">
        <v>0.35199999999999998</v>
      </c>
      <c r="I307" s="213"/>
      <c r="J307" s="214">
        <f>ROUND(I307*H307,2)</f>
        <v>0</v>
      </c>
      <c r="K307" s="210" t="s">
        <v>127</v>
      </c>
      <c r="L307" s="44"/>
      <c r="M307" s="215" t="s">
        <v>19</v>
      </c>
      <c r="N307" s="216" t="s">
        <v>43</v>
      </c>
      <c r="O307" s="84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9" t="s">
        <v>217</v>
      </c>
      <c r="AT307" s="219" t="s">
        <v>123</v>
      </c>
      <c r="AU307" s="219" t="s">
        <v>80</v>
      </c>
      <c r="AY307" s="17" t="s">
        <v>121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7" t="s">
        <v>78</v>
      </c>
      <c r="BK307" s="220">
        <f>ROUND(I307*H307,2)</f>
        <v>0</v>
      </c>
      <c r="BL307" s="17" t="s">
        <v>217</v>
      </c>
      <c r="BM307" s="219" t="s">
        <v>519</v>
      </c>
    </row>
    <row r="308" s="2" customFormat="1">
      <c r="A308" s="38"/>
      <c r="B308" s="39"/>
      <c r="C308" s="40"/>
      <c r="D308" s="221" t="s">
        <v>130</v>
      </c>
      <c r="E308" s="40"/>
      <c r="F308" s="222" t="s">
        <v>520</v>
      </c>
      <c r="G308" s="40"/>
      <c r="H308" s="40"/>
      <c r="I308" s="223"/>
      <c r="J308" s="40"/>
      <c r="K308" s="40"/>
      <c r="L308" s="44"/>
      <c r="M308" s="224"/>
      <c r="N308" s="225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130</v>
      </c>
      <c r="AU308" s="17" t="s">
        <v>80</v>
      </c>
    </row>
    <row r="309" s="12" customFormat="1" ht="22.8" customHeight="1">
      <c r="A309" s="12"/>
      <c r="B309" s="192"/>
      <c r="C309" s="193"/>
      <c r="D309" s="194" t="s">
        <v>71</v>
      </c>
      <c r="E309" s="206" t="s">
        <v>521</v>
      </c>
      <c r="F309" s="206" t="s">
        <v>522</v>
      </c>
      <c r="G309" s="193"/>
      <c r="H309" s="193"/>
      <c r="I309" s="196"/>
      <c r="J309" s="207">
        <f>BK309</f>
        <v>0</v>
      </c>
      <c r="K309" s="193"/>
      <c r="L309" s="198"/>
      <c r="M309" s="199"/>
      <c r="N309" s="200"/>
      <c r="O309" s="200"/>
      <c r="P309" s="201">
        <f>SUM(P310:P420)</f>
        <v>0</v>
      </c>
      <c r="Q309" s="200"/>
      <c r="R309" s="201">
        <f>SUM(R310:R420)</f>
        <v>0.52005000000000001</v>
      </c>
      <c r="S309" s="200"/>
      <c r="T309" s="202">
        <f>SUM(T310:T420)</f>
        <v>0.34043999999999996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3" t="s">
        <v>80</v>
      </c>
      <c r="AT309" s="204" t="s">
        <v>71</v>
      </c>
      <c r="AU309" s="204" t="s">
        <v>78</v>
      </c>
      <c r="AY309" s="203" t="s">
        <v>121</v>
      </c>
      <c r="BK309" s="205">
        <f>SUM(BK310:BK420)</f>
        <v>0</v>
      </c>
    </row>
    <row r="310" s="2" customFormat="1" ht="16.5" customHeight="1">
      <c r="A310" s="38"/>
      <c r="B310" s="39"/>
      <c r="C310" s="208" t="s">
        <v>523</v>
      </c>
      <c r="D310" s="208" t="s">
        <v>123</v>
      </c>
      <c r="E310" s="209" t="s">
        <v>524</v>
      </c>
      <c r="F310" s="210" t="s">
        <v>525</v>
      </c>
      <c r="G310" s="211" t="s">
        <v>494</v>
      </c>
      <c r="H310" s="212">
        <v>2</v>
      </c>
      <c r="I310" s="213"/>
      <c r="J310" s="214">
        <f>ROUND(I310*H310,2)</f>
        <v>0</v>
      </c>
      <c r="K310" s="210" t="s">
        <v>127</v>
      </c>
      <c r="L310" s="44"/>
      <c r="M310" s="215" t="s">
        <v>19</v>
      </c>
      <c r="N310" s="216" t="s">
        <v>43</v>
      </c>
      <c r="O310" s="84"/>
      <c r="P310" s="217">
        <f>O310*H310</f>
        <v>0</v>
      </c>
      <c r="Q310" s="217">
        <v>0</v>
      </c>
      <c r="R310" s="217">
        <f>Q310*H310</f>
        <v>0</v>
      </c>
      <c r="S310" s="217">
        <v>0.01933</v>
      </c>
      <c r="T310" s="218">
        <f>S310*H310</f>
        <v>0.03866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9" t="s">
        <v>217</v>
      </c>
      <c r="AT310" s="219" t="s">
        <v>123</v>
      </c>
      <c r="AU310" s="219" t="s">
        <v>80</v>
      </c>
      <c r="AY310" s="17" t="s">
        <v>121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7" t="s">
        <v>78</v>
      </c>
      <c r="BK310" s="220">
        <f>ROUND(I310*H310,2)</f>
        <v>0</v>
      </c>
      <c r="BL310" s="17" t="s">
        <v>217</v>
      </c>
      <c r="BM310" s="219" t="s">
        <v>526</v>
      </c>
    </row>
    <row r="311" s="2" customFormat="1">
      <c r="A311" s="38"/>
      <c r="B311" s="39"/>
      <c r="C311" s="40"/>
      <c r="D311" s="221" t="s">
        <v>130</v>
      </c>
      <c r="E311" s="40"/>
      <c r="F311" s="222" t="s">
        <v>527</v>
      </c>
      <c r="G311" s="40"/>
      <c r="H311" s="40"/>
      <c r="I311" s="223"/>
      <c r="J311" s="40"/>
      <c r="K311" s="40"/>
      <c r="L311" s="44"/>
      <c r="M311" s="224"/>
      <c r="N311" s="225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130</v>
      </c>
      <c r="AU311" s="17" t="s">
        <v>80</v>
      </c>
    </row>
    <row r="312" s="13" customFormat="1">
      <c r="A312" s="13"/>
      <c r="B312" s="226"/>
      <c r="C312" s="227"/>
      <c r="D312" s="228" t="s">
        <v>132</v>
      </c>
      <c r="E312" s="229" t="s">
        <v>19</v>
      </c>
      <c r="F312" s="230" t="s">
        <v>80</v>
      </c>
      <c r="G312" s="227"/>
      <c r="H312" s="231">
        <v>2</v>
      </c>
      <c r="I312" s="232"/>
      <c r="J312" s="227"/>
      <c r="K312" s="227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132</v>
      </c>
      <c r="AU312" s="237" t="s">
        <v>80</v>
      </c>
      <c r="AV312" s="13" t="s">
        <v>80</v>
      </c>
      <c r="AW312" s="13" t="s">
        <v>33</v>
      </c>
      <c r="AX312" s="13" t="s">
        <v>78</v>
      </c>
      <c r="AY312" s="237" t="s">
        <v>121</v>
      </c>
    </row>
    <row r="313" s="2" customFormat="1" ht="16.5" customHeight="1">
      <c r="A313" s="38"/>
      <c r="B313" s="39"/>
      <c r="C313" s="208" t="s">
        <v>528</v>
      </c>
      <c r="D313" s="208" t="s">
        <v>123</v>
      </c>
      <c r="E313" s="209" t="s">
        <v>529</v>
      </c>
      <c r="F313" s="210" t="s">
        <v>530</v>
      </c>
      <c r="G313" s="211" t="s">
        <v>494</v>
      </c>
      <c r="H313" s="212">
        <v>5</v>
      </c>
      <c r="I313" s="213"/>
      <c r="J313" s="214">
        <f>ROUND(I313*H313,2)</f>
        <v>0</v>
      </c>
      <c r="K313" s="210" t="s">
        <v>127</v>
      </c>
      <c r="L313" s="44"/>
      <c r="M313" s="215" t="s">
        <v>19</v>
      </c>
      <c r="N313" s="216" t="s">
        <v>43</v>
      </c>
      <c r="O313" s="84"/>
      <c r="P313" s="217">
        <f>O313*H313</f>
        <v>0</v>
      </c>
      <c r="Q313" s="217">
        <v>0</v>
      </c>
      <c r="R313" s="217">
        <f>Q313*H313</f>
        <v>0</v>
      </c>
      <c r="S313" s="217">
        <v>0.019460000000000002</v>
      </c>
      <c r="T313" s="218">
        <f>S313*H313</f>
        <v>0.097300000000000011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9" t="s">
        <v>217</v>
      </c>
      <c r="AT313" s="219" t="s">
        <v>123</v>
      </c>
      <c r="AU313" s="219" t="s">
        <v>80</v>
      </c>
      <c r="AY313" s="17" t="s">
        <v>121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17" t="s">
        <v>78</v>
      </c>
      <c r="BK313" s="220">
        <f>ROUND(I313*H313,2)</f>
        <v>0</v>
      </c>
      <c r="BL313" s="17" t="s">
        <v>217</v>
      </c>
      <c r="BM313" s="219" t="s">
        <v>531</v>
      </c>
    </row>
    <row r="314" s="2" customFormat="1">
      <c r="A314" s="38"/>
      <c r="B314" s="39"/>
      <c r="C314" s="40"/>
      <c r="D314" s="221" t="s">
        <v>130</v>
      </c>
      <c r="E314" s="40"/>
      <c r="F314" s="222" t="s">
        <v>532</v>
      </c>
      <c r="G314" s="40"/>
      <c r="H314" s="40"/>
      <c r="I314" s="223"/>
      <c r="J314" s="40"/>
      <c r="K314" s="40"/>
      <c r="L314" s="44"/>
      <c r="M314" s="224"/>
      <c r="N314" s="225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130</v>
      </c>
      <c r="AU314" s="17" t="s">
        <v>80</v>
      </c>
    </row>
    <row r="315" s="13" customFormat="1">
      <c r="A315" s="13"/>
      <c r="B315" s="226"/>
      <c r="C315" s="227"/>
      <c r="D315" s="228" t="s">
        <v>132</v>
      </c>
      <c r="E315" s="229" t="s">
        <v>19</v>
      </c>
      <c r="F315" s="230" t="s">
        <v>155</v>
      </c>
      <c r="G315" s="227"/>
      <c r="H315" s="231">
        <v>5</v>
      </c>
      <c r="I315" s="232"/>
      <c r="J315" s="227"/>
      <c r="K315" s="227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132</v>
      </c>
      <c r="AU315" s="237" t="s">
        <v>80</v>
      </c>
      <c r="AV315" s="13" t="s">
        <v>80</v>
      </c>
      <c r="AW315" s="13" t="s">
        <v>33</v>
      </c>
      <c r="AX315" s="13" t="s">
        <v>78</v>
      </c>
      <c r="AY315" s="237" t="s">
        <v>121</v>
      </c>
    </row>
    <row r="316" s="2" customFormat="1" ht="16.5" customHeight="1">
      <c r="A316" s="38"/>
      <c r="B316" s="39"/>
      <c r="C316" s="208" t="s">
        <v>396</v>
      </c>
      <c r="D316" s="208" t="s">
        <v>123</v>
      </c>
      <c r="E316" s="209" t="s">
        <v>533</v>
      </c>
      <c r="F316" s="210" t="s">
        <v>534</v>
      </c>
      <c r="G316" s="211" t="s">
        <v>494</v>
      </c>
      <c r="H316" s="212">
        <v>2</v>
      </c>
      <c r="I316" s="213"/>
      <c r="J316" s="214">
        <f>ROUND(I316*H316,2)</f>
        <v>0</v>
      </c>
      <c r="K316" s="210" t="s">
        <v>127</v>
      </c>
      <c r="L316" s="44"/>
      <c r="M316" s="215" t="s">
        <v>19</v>
      </c>
      <c r="N316" s="216" t="s">
        <v>43</v>
      </c>
      <c r="O316" s="84"/>
      <c r="P316" s="217">
        <f>O316*H316</f>
        <v>0</v>
      </c>
      <c r="Q316" s="217">
        <v>0</v>
      </c>
      <c r="R316" s="217">
        <f>Q316*H316</f>
        <v>0</v>
      </c>
      <c r="S316" s="217">
        <v>0.087999999999999995</v>
      </c>
      <c r="T316" s="218">
        <f>S316*H316</f>
        <v>0.17599999999999999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9" t="s">
        <v>217</v>
      </c>
      <c r="AT316" s="219" t="s">
        <v>123</v>
      </c>
      <c r="AU316" s="219" t="s">
        <v>80</v>
      </c>
      <c r="AY316" s="17" t="s">
        <v>121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7" t="s">
        <v>78</v>
      </c>
      <c r="BK316" s="220">
        <f>ROUND(I316*H316,2)</f>
        <v>0</v>
      </c>
      <c r="BL316" s="17" t="s">
        <v>217</v>
      </c>
      <c r="BM316" s="219" t="s">
        <v>535</v>
      </c>
    </row>
    <row r="317" s="2" customFormat="1">
      <c r="A317" s="38"/>
      <c r="B317" s="39"/>
      <c r="C317" s="40"/>
      <c r="D317" s="221" t="s">
        <v>130</v>
      </c>
      <c r="E317" s="40"/>
      <c r="F317" s="222" t="s">
        <v>536</v>
      </c>
      <c r="G317" s="40"/>
      <c r="H317" s="40"/>
      <c r="I317" s="223"/>
      <c r="J317" s="40"/>
      <c r="K317" s="40"/>
      <c r="L317" s="44"/>
      <c r="M317" s="224"/>
      <c r="N317" s="225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130</v>
      </c>
      <c r="AU317" s="17" t="s">
        <v>80</v>
      </c>
    </row>
    <row r="318" s="13" customFormat="1">
      <c r="A318" s="13"/>
      <c r="B318" s="226"/>
      <c r="C318" s="227"/>
      <c r="D318" s="228" t="s">
        <v>132</v>
      </c>
      <c r="E318" s="229" t="s">
        <v>19</v>
      </c>
      <c r="F318" s="230" t="s">
        <v>80</v>
      </c>
      <c r="G318" s="227"/>
      <c r="H318" s="231">
        <v>2</v>
      </c>
      <c r="I318" s="232"/>
      <c r="J318" s="227"/>
      <c r="K318" s="227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132</v>
      </c>
      <c r="AU318" s="237" t="s">
        <v>80</v>
      </c>
      <c r="AV318" s="13" t="s">
        <v>80</v>
      </c>
      <c r="AW318" s="13" t="s">
        <v>33</v>
      </c>
      <c r="AX318" s="13" t="s">
        <v>78</v>
      </c>
      <c r="AY318" s="237" t="s">
        <v>121</v>
      </c>
    </row>
    <row r="319" s="2" customFormat="1" ht="16.5" customHeight="1">
      <c r="A319" s="38"/>
      <c r="B319" s="39"/>
      <c r="C319" s="208" t="s">
        <v>537</v>
      </c>
      <c r="D319" s="208" t="s">
        <v>123</v>
      </c>
      <c r="E319" s="209" t="s">
        <v>538</v>
      </c>
      <c r="F319" s="210" t="s">
        <v>539</v>
      </c>
      <c r="G319" s="211" t="s">
        <v>494</v>
      </c>
      <c r="H319" s="212">
        <v>1</v>
      </c>
      <c r="I319" s="213"/>
      <c r="J319" s="214">
        <f>ROUND(I319*H319,2)</f>
        <v>0</v>
      </c>
      <c r="K319" s="210" t="s">
        <v>127</v>
      </c>
      <c r="L319" s="44"/>
      <c r="M319" s="215" t="s">
        <v>19</v>
      </c>
      <c r="N319" s="216" t="s">
        <v>43</v>
      </c>
      <c r="O319" s="84"/>
      <c r="P319" s="217">
        <f>O319*H319</f>
        <v>0</v>
      </c>
      <c r="Q319" s="217">
        <v>0</v>
      </c>
      <c r="R319" s="217">
        <f>Q319*H319</f>
        <v>0</v>
      </c>
      <c r="S319" s="217">
        <v>0.0091999999999999998</v>
      </c>
      <c r="T319" s="218">
        <f>S319*H319</f>
        <v>0.0091999999999999998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9" t="s">
        <v>217</v>
      </c>
      <c r="AT319" s="219" t="s">
        <v>123</v>
      </c>
      <c r="AU319" s="219" t="s">
        <v>80</v>
      </c>
      <c r="AY319" s="17" t="s">
        <v>121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7" t="s">
        <v>78</v>
      </c>
      <c r="BK319" s="220">
        <f>ROUND(I319*H319,2)</f>
        <v>0</v>
      </c>
      <c r="BL319" s="17" t="s">
        <v>217</v>
      </c>
      <c r="BM319" s="219" t="s">
        <v>540</v>
      </c>
    </row>
    <row r="320" s="2" customFormat="1">
      <c r="A320" s="38"/>
      <c r="B320" s="39"/>
      <c r="C320" s="40"/>
      <c r="D320" s="221" t="s">
        <v>130</v>
      </c>
      <c r="E320" s="40"/>
      <c r="F320" s="222" t="s">
        <v>541</v>
      </c>
      <c r="G320" s="40"/>
      <c r="H320" s="40"/>
      <c r="I320" s="223"/>
      <c r="J320" s="40"/>
      <c r="K320" s="40"/>
      <c r="L320" s="44"/>
      <c r="M320" s="224"/>
      <c r="N320" s="225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130</v>
      </c>
      <c r="AU320" s="17" t="s">
        <v>80</v>
      </c>
    </row>
    <row r="321" s="13" customFormat="1">
      <c r="A321" s="13"/>
      <c r="B321" s="226"/>
      <c r="C321" s="227"/>
      <c r="D321" s="228" t="s">
        <v>132</v>
      </c>
      <c r="E321" s="229" t="s">
        <v>19</v>
      </c>
      <c r="F321" s="230" t="s">
        <v>78</v>
      </c>
      <c r="G321" s="227"/>
      <c r="H321" s="231">
        <v>1</v>
      </c>
      <c r="I321" s="232"/>
      <c r="J321" s="227"/>
      <c r="K321" s="227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132</v>
      </c>
      <c r="AU321" s="237" t="s">
        <v>80</v>
      </c>
      <c r="AV321" s="13" t="s">
        <v>80</v>
      </c>
      <c r="AW321" s="13" t="s">
        <v>33</v>
      </c>
      <c r="AX321" s="13" t="s">
        <v>78</v>
      </c>
      <c r="AY321" s="237" t="s">
        <v>121</v>
      </c>
    </row>
    <row r="322" s="2" customFormat="1" ht="16.5" customHeight="1">
      <c r="A322" s="38"/>
      <c r="B322" s="39"/>
      <c r="C322" s="208" t="s">
        <v>542</v>
      </c>
      <c r="D322" s="208" t="s">
        <v>123</v>
      </c>
      <c r="E322" s="209" t="s">
        <v>543</v>
      </c>
      <c r="F322" s="210" t="s">
        <v>544</v>
      </c>
      <c r="G322" s="211" t="s">
        <v>494</v>
      </c>
      <c r="H322" s="212">
        <v>8</v>
      </c>
      <c r="I322" s="213"/>
      <c r="J322" s="214">
        <f>ROUND(I322*H322,2)</f>
        <v>0</v>
      </c>
      <c r="K322" s="210" t="s">
        <v>127</v>
      </c>
      <c r="L322" s="44"/>
      <c r="M322" s="215" t="s">
        <v>19</v>
      </c>
      <c r="N322" s="216" t="s">
        <v>43</v>
      </c>
      <c r="O322" s="84"/>
      <c r="P322" s="217">
        <f>O322*H322</f>
        <v>0</v>
      </c>
      <c r="Q322" s="217">
        <v>0</v>
      </c>
      <c r="R322" s="217">
        <f>Q322*H322</f>
        <v>0</v>
      </c>
      <c r="S322" s="217">
        <v>0.00156</v>
      </c>
      <c r="T322" s="218">
        <f>S322*H322</f>
        <v>0.01248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9" t="s">
        <v>217</v>
      </c>
      <c r="AT322" s="219" t="s">
        <v>123</v>
      </c>
      <c r="AU322" s="219" t="s">
        <v>80</v>
      </c>
      <c r="AY322" s="17" t="s">
        <v>121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7" t="s">
        <v>78</v>
      </c>
      <c r="BK322" s="220">
        <f>ROUND(I322*H322,2)</f>
        <v>0</v>
      </c>
      <c r="BL322" s="17" t="s">
        <v>217</v>
      </c>
      <c r="BM322" s="219" t="s">
        <v>545</v>
      </c>
    </row>
    <row r="323" s="2" customFormat="1">
      <c r="A323" s="38"/>
      <c r="B323" s="39"/>
      <c r="C323" s="40"/>
      <c r="D323" s="221" t="s">
        <v>130</v>
      </c>
      <c r="E323" s="40"/>
      <c r="F323" s="222" t="s">
        <v>546</v>
      </c>
      <c r="G323" s="40"/>
      <c r="H323" s="40"/>
      <c r="I323" s="223"/>
      <c r="J323" s="40"/>
      <c r="K323" s="40"/>
      <c r="L323" s="44"/>
      <c r="M323" s="224"/>
      <c r="N323" s="225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130</v>
      </c>
      <c r="AU323" s="17" t="s">
        <v>80</v>
      </c>
    </row>
    <row r="324" s="13" customFormat="1">
      <c r="A324" s="13"/>
      <c r="B324" s="226"/>
      <c r="C324" s="227"/>
      <c r="D324" s="228" t="s">
        <v>132</v>
      </c>
      <c r="E324" s="229" t="s">
        <v>19</v>
      </c>
      <c r="F324" s="230" t="s">
        <v>547</v>
      </c>
      <c r="G324" s="227"/>
      <c r="H324" s="231">
        <v>8</v>
      </c>
      <c r="I324" s="232"/>
      <c r="J324" s="227"/>
      <c r="K324" s="227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132</v>
      </c>
      <c r="AU324" s="237" t="s">
        <v>80</v>
      </c>
      <c r="AV324" s="13" t="s">
        <v>80</v>
      </c>
      <c r="AW324" s="13" t="s">
        <v>33</v>
      </c>
      <c r="AX324" s="13" t="s">
        <v>78</v>
      </c>
      <c r="AY324" s="237" t="s">
        <v>121</v>
      </c>
    </row>
    <row r="325" s="2" customFormat="1" ht="16.5" customHeight="1">
      <c r="A325" s="38"/>
      <c r="B325" s="39"/>
      <c r="C325" s="208" t="s">
        <v>548</v>
      </c>
      <c r="D325" s="208" t="s">
        <v>123</v>
      </c>
      <c r="E325" s="209" t="s">
        <v>549</v>
      </c>
      <c r="F325" s="210" t="s">
        <v>550</v>
      </c>
      <c r="G325" s="211" t="s">
        <v>172</v>
      </c>
      <c r="H325" s="212">
        <v>8</v>
      </c>
      <c r="I325" s="213"/>
      <c r="J325" s="214">
        <f>ROUND(I325*H325,2)</f>
        <v>0</v>
      </c>
      <c r="K325" s="210" t="s">
        <v>127</v>
      </c>
      <c r="L325" s="44"/>
      <c r="M325" s="215" t="s">
        <v>19</v>
      </c>
      <c r="N325" s="216" t="s">
        <v>43</v>
      </c>
      <c r="O325" s="84"/>
      <c r="P325" s="217">
        <f>O325*H325</f>
        <v>0</v>
      </c>
      <c r="Q325" s="217">
        <v>0</v>
      </c>
      <c r="R325" s="217">
        <f>Q325*H325</f>
        <v>0</v>
      </c>
      <c r="S325" s="217">
        <v>0.00084999999999999995</v>
      </c>
      <c r="T325" s="218">
        <f>S325*H325</f>
        <v>0.0067999999999999996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9" t="s">
        <v>217</v>
      </c>
      <c r="AT325" s="219" t="s">
        <v>123</v>
      </c>
      <c r="AU325" s="219" t="s">
        <v>80</v>
      </c>
      <c r="AY325" s="17" t="s">
        <v>121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17" t="s">
        <v>78</v>
      </c>
      <c r="BK325" s="220">
        <f>ROUND(I325*H325,2)</f>
        <v>0</v>
      </c>
      <c r="BL325" s="17" t="s">
        <v>217</v>
      </c>
      <c r="BM325" s="219" t="s">
        <v>551</v>
      </c>
    </row>
    <row r="326" s="2" customFormat="1">
      <c r="A326" s="38"/>
      <c r="B326" s="39"/>
      <c r="C326" s="40"/>
      <c r="D326" s="221" t="s">
        <v>130</v>
      </c>
      <c r="E326" s="40"/>
      <c r="F326" s="222" t="s">
        <v>552</v>
      </c>
      <c r="G326" s="40"/>
      <c r="H326" s="40"/>
      <c r="I326" s="223"/>
      <c r="J326" s="40"/>
      <c r="K326" s="40"/>
      <c r="L326" s="44"/>
      <c r="M326" s="224"/>
      <c r="N326" s="225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130</v>
      </c>
      <c r="AU326" s="17" t="s">
        <v>80</v>
      </c>
    </row>
    <row r="327" s="13" customFormat="1">
      <c r="A327" s="13"/>
      <c r="B327" s="226"/>
      <c r="C327" s="227"/>
      <c r="D327" s="228" t="s">
        <v>132</v>
      </c>
      <c r="E327" s="229" t="s">
        <v>19</v>
      </c>
      <c r="F327" s="230" t="s">
        <v>547</v>
      </c>
      <c r="G327" s="227"/>
      <c r="H327" s="231">
        <v>8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132</v>
      </c>
      <c r="AU327" s="237" t="s">
        <v>80</v>
      </c>
      <c r="AV327" s="13" t="s">
        <v>80</v>
      </c>
      <c r="AW327" s="13" t="s">
        <v>33</v>
      </c>
      <c r="AX327" s="13" t="s">
        <v>78</v>
      </c>
      <c r="AY327" s="237" t="s">
        <v>121</v>
      </c>
    </row>
    <row r="328" s="2" customFormat="1" ht="16.5" customHeight="1">
      <c r="A328" s="38"/>
      <c r="B328" s="39"/>
      <c r="C328" s="208" t="s">
        <v>553</v>
      </c>
      <c r="D328" s="208" t="s">
        <v>123</v>
      </c>
      <c r="E328" s="209" t="s">
        <v>554</v>
      </c>
      <c r="F328" s="210" t="s">
        <v>555</v>
      </c>
      <c r="G328" s="211" t="s">
        <v>172</v>
      </c>
      <c r="H328" s="212">
        <v>5</v>
      </c>
      <c r="I328" s="213"/>
      <c r="J328" s="214">
        <f>ROUND(I328*H328,2)</f>
        <v>0</v>
      </c>
      <c r="K328" s="210" t="s">
        <v>127</v>
      </c>
      <c r="L328" s="44"/>
      <c r="M328" s="215" t="s">
        <v>19</v>
      </c>
      <c r="N328" s="216" t="s">
        <v>43</v>
      </c>
      <c r="O328" s="84"/>
      <c r="P328" s="217">
        <f>O328*H328</f>
        <v>0</v>
      </c>
      <c r="Q328" s="217">
        <v>0.00247</v>
      </c>
      <c r="R328" s="217">
        <f>Q328*H328</f>
        <v>0.01235</v>
      </c>
      <c r="S328" s="217">
        <v>0</v>
      </c>
      <c r="T328" s="21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9" t="s">
        <v>217</v>
      </c>
      <c r="AT328" s="219" t="s">
        <v>123</v>
      </c>
      <c r="AU328" s="219" t="s">
        <v>80</v>
      </c>
      <c r="AY328" s="17" t="s">
        <v>121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7" t="s">
        <v>78</v>
      </c>
      <c r="BK328" s="220">
        <f>ROUND(I328*H328,2)</f>
        <v>0</v>
      </c>
      <c r="BL328" s="17" t="s">
        <v>217</v>
      </c>
      <c r="BM328" s="219" t="s">
        <v>556</v>
      </c>
    </row>
    <row r="329" s="2" customFormat="1">
      <c r="A329" s="38"/>
      <c r="B329" s="39"/>
      <c r="C329" s="40"/>
      <c r="D329" s="221" t="s">
        <v>130</v>
      </c>
      <c r="E329" s="40"/>
      <c r="F329" s="222" t="s">
        <v>557</v>
      </c>
      <c r="G329" s="40"/>
      <c r="H329" s="40"/>
      <c r="I329" s="223"/>
      <c r="J329" s="40"/>
      <c r="K329" s="40"/>
      <c r="L329" s="44"/>
      <c r="M329" s="224"/>
      <c r="N329" s="225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130</v>
      </c>
      <c r="AU329" s="17" t="s">
        <v>80</v>
      </c>
    </row>
    <row r="330" s="13" customFormat="1">
      <c r="A330" s="13"/>
      <c r="B330" s="226"/>
      <c r="C330" s="227"/>
      <c r="D330" s="228" t="s">
        <v>132</v>
      </c>
      <c r="E330" s="229" t="s">
        <v>19</v>
      </c>
      <c r="F330" s="230" t="s">
        <v>558</v>
      </c>
      <c r="G330" s="227"/>
      <c r="H330" s="231">
        <v>5</v>
      </c>
      <c r="I330" s="232"/>
      <c r="J330" s="227"/>
      <c r="K330" s="227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132</v>
      </c>
      <c r="AU330" s="237" t="s">
        <v>80</v>
      </c>
      <c r="AV330" s="13" t="s">
        <v>80</v>
      </c>
      <c r="AW330" s="13" t="s">
        <v>33</v>
      </c>
      <c r="AX330" s="13" t="s">
        <v>78</v>
      </c>
      <c r="AY330" s="237" t="s">
        <v>121</v>
      </c>
    </row>
    <row r="331" s="2" customFormat="1" ht="21.75" customHeight="1">
      <c r="A331" s="38"/>
      <c r="B331" s="39"/>
      <c r="C331" s="238" t="s">
        <v>559</v>
      </c>
      <c r="D331" s="238" t="s">
        <v>140</v>
      </c>
      <c r="E331" s="239" t="s">
        <v>560</v>
      </c>
      <c r="F331" s="240" t="s">
        <v>561</v>
      </c>
      <c r="G331" s="241" t="s">
        <v>172</v>
      </c>
      <c r="H331" s="242">
        <v>4</v>
      </c>
      <c r="I331" s="243"/>
      <c r="J331" s="244">
        <f>ROUND(I331*H331,2)</f>
        <v>0</v>
      </c>
      <c r="K331" s="240" t="s">
        <v>127</v>
      </c>
      <c r="L331" s="245"/>
      <c r="M331" s="246" t="s">
        <v>19</v>
      </c>
      <c r="N331" s="247" t="s">
        <v>43</v>
      </c>
      <c r="O331" s="84"/>
      <c r="P331" s="217">
        <f>O331*H331</f>
        <v>0</v>
      </c>
      <c r="Q331" s="217">
        <v>0.014500000000000001</v>
      </c>
      <c r="R331" s="217">
        <f>Q331*H331</f>
        <v>0.058000000000000003</v>
      </c>
      <c r="S331" s="217">
        <v>0</v>
      </c>
      <c r="T331" s="21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9" t="s">
        <v>305</v>
      </c>
      <c r="AT331" s="219" t="s">
        <v>140</v>
      </c>
      <c r="AU331" s="219" t="s">
        <v>80</v>
      </c>
      <c r="AY331" s="17" t="s">
        <v>121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7" t="s">
        <v>78</v>
      </c>
      <c r="BK331" s="220">
        <f>ROUND(I331*H331,2)</f>
        <v>0</v>
      </c>
      <c r="BL331" s="17" t="s">
        <v>217</v>
      </c>
      <c r="BM331" s="219" t="s">
        <v>562</v>
      </c>
    </row>
    <row r="332" s="13" customFormat="1">
      <c r="A332" s="13"/>
      <c r="B332" s="226"/>
      <c r="C332" s="227"/>
      <c r="D332" s="228" t="s">
        <v>132</v>
      </c>
      <c r="E332" s="229" t="s">
        <v>19</v>
      </c>
      <c r="F332" s="230" t="s">
        <v>128</v>
      </c>
      <c r="G332" s="227"/>
      <c r="H332" s="231">
        <v>4</v>
      </c>
      <c r="I332" s="232"/>
      <c r="J332" s="227"/>
      <c r="K332" s="227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132</v>
      </c>
      <c r="AU332" s="237" t="s">
        <v>80</v>
      </c>
      <c r="AV332" s="13" t="s">
        <v>80</v>
      </c>
      <c r="AW332" s="13" t="s">
        <v>33</v>
      </c>
      <c r="AX332" s="13" t="s">
        <v>78</v>
      </c>
      <c r="AY332" s="237" t="s">
        <v>121</v>
      </c>
    </row>
    <row r="333" s="2" customFormat="1" ht="16.5" customHeight="1">
      <c r="A333" s="38"/>
      <c r="B333" s="39"/>
      <c r="C333" s="238" t="s">
        <v>563</v>
      </c>
      <c r="D333" s="238" t="s">
        <v>140</v>
      </c>
      <c r="E333" s="239" t="s">
        <v>564</v>
      </c>
      <c r="F333" s="240" t="s">
        <v>565</v>
      </c>
      <c r="G333" s="241" t="s">
        <v>172</v>
      </c>
      <c r="H333" s="242">
        <v>1</v>
      </c>
      <c r="I333" s="243"/>
      <c r="J333" s="244">
        <f>ROUND(I333*H333,2)</f>
        <v>0</v>
      </c>
      <c r="K333" s="240" t="s">
        <v>127</v>
      </c>
      <c r="L333" s="245"/>
      <c r="M333" s="246" t="s">
        <v>19</v>
      </c>
      <c r="N333" s="247" t="s">
        <v>43</v>
      </c>
      <c r="O333" s="84"/>
      <c r="P333" s="217">
        <f>O333*H333</f>
        <v>0</v>
      </c>
      <c r="Q333" s="217">
        <v>0.021899999999999999</v>
      </c>
      <c r="R333" s="217">
        <f>Q333*H333</f>
        <v>0.021899999999999999</v>
      </c>
      <c r="S333" s="217">
        <v>0</v>
      </c>
      <c r="T333" s="21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9" t="s">
        <v>305</v>
      </c>
      <c r="AT333" s="219" t="s">
        <v>140</v>
      </c>
      <c r="AU333" s="219" t="s">
        <v>80</v>
      </c>
      <c r="AY333" s="17" t="s">
        <v>121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7" t="s">
        <v>78</v>
      </c>
      <c r="BK333" s="220">
        <f>ROUND(I333*H333,2)</f>
        <v>0</v>
      </c>
      <c r="BL333" s="17" t="s">
        <v>217</v>
      </c>
      <c r="BM333" s="219" t="s">
        <v>566</v>
      </c>
    </row>
    <row r="334" s="13" customFormat="1">
      <c r="A334" s="13"/>
      <c r="B334" s="226"/>
      <c r="C334" s="227"/>
      <c r="D334" s="228" t="s">
        <v>132</v>
      </c>
      <c r="E334" s="229" t="s">
        <v>19</v>
      </c>
      <c r="F334" s="230" t="s">
        <v>78</v>
      </c>
      <c r="G334" s="227"/>
      <c r="H334" s="231">
        <v>1</v>
      </c>
      <c r="I334" s="232"/>
      <c r="J334" s="227"/>
      <c r="K334" s="227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132</v>
      </c>
      <c r="AU334" s="237" t="s">
        <v>80</v>
      </c>
      <c r="AV334" s="13" t="s">
        <v>80</v>
      </c>
      <c r="AW334" s="13" t="s">
        <v>33</v>
      </c>
      <c r="AX334" s="13" t="s">
        <v>78</v>
      </c>
      <c r="AY334" s="237" t="s">
        <v>121</v>
      </c>
    </row>
    <row r="335" s="2" customFormat="1" ht="16.5" customHeight="1">
      <c r="A335" s="38"/>
      <c r="B335" s="39"/>
      <c r="C335" s="238" t="s">
        <v>567</v>
      </c>
      <c r="D335" s="238" t="s">
        <v>140</v>
      </c>
      <c r="E335" s="239" t="s">
        <v>568</v>
      </c>
      <c r="F335" s="240" t="s">
        <v>569</v>
      </c>
      <c r="G335" s="241" t="s">
        <v>172</v>
      </c>
      <c r="H335" s="242">
        <v>5</v>
      </c>
      <c r="I335" s="243"/>
      <c r="J335" s="244">
        <f>ROUND(I335*H335,2)</f>
        <v>0</v>
      </c>
      <c r="K335" s="240" t="s">
        <v>127</v>
      </c>
      <c r="L335" s="245"/>
      <c r="M335" s="246" t="s">
        <v>19</v>
      </c>
      <c r="N335" s="247" t="s">
        <v>43</v>
      </c>
      <c r="O335" s="84"/>
      <c r="P335" s="217">
        <f>O335*H335</f>
        <v>0</v>
      </c>
      <c r="Q335" s="217">
        <v>0.0022000000000000001</v>
      </c>
      <c r="R335" s="217">
        <f>Q335*H335</f>
        <v>0.011000000000000001</v>
      </c>
      <c r="S335" s="217">
        <v>0</v>
      </c>
      <c r="T335" s="21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9" t="s">
        <v>305</v>
      </c>
      <c r="AT335" s="219" t="s">
        <v>140</v>
      </c>
      <c r="AU335" s="219" t="s">
        <v>80</v>
      </c>
      <c r="AY335" s="17" t="s">
        <v>121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7" t="s">
        <v>78</v>
      </c>
      <c r="BK335" s="220">
        <f>ROUND(I335*H335,2)</f>
        <v>0</v>
      </c>
      <c r="BL335" s="17" t="s">
        <v>217</v>
      </c>
      <c r="BM335" s="219" t="s">
        <v>570</v>
      </c>
    </row>
    <row r="336" s="13" customFormat="1">
      <c r="A336" s="13"/>
      <c r="B336" s="226"/>
      <c r="C336" s="227"/>
      <c r="D336" s="228" t="s">
        <v>132</v>
      </c>
      <c r="E336" s="229" t="s">
        <v>19</v>
      </c>
      <c r="F336" s="230" t="s">
        <v>558</v>
      </c>
      <c r="G336" s="227"/>
      <c r="H336" s="231">
        <v>5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132</v>
      </c>
      <c r="AU336" s="237" t="s">
        <v>80</v>
      </c>
      <c r="AV336" s="13" t="s">
        <v>80</v>
      </c>
      <c r="AW336" s="13" t="s">
        <v>33</v>
      </c>
      <c r="AX336" s="13" t="s">
        <v>78</v>
      </c>
      <c r="AY336" s="237" t="s">
        <v>121</v>
      </c>
    </row>
    <row r="337" s="2" customFormat="1" ht="16.5" customHeight="1">
      <c r="A337" s="38"/>
      <c r="B337" s="39"/>
      <c r="C337" s="238" t="s">
        <v>571</v>
      </c>
      <c r="D337" s="238" t="s">
        <v>140</v>
      </c>
      <c r="E337" s="239" t="s">
        <v>572</v>
      </c>
      <c r="F337" s="240" t="s">
        <v>573</v>
      </c>
      <c r="G337" s="241" t="s">
        <v>574</v>
      </c>
      <c r="H337" s="242">
        <v>5</v>
      </c>
      <c r="I337" s="243"/>
      <c r="J337" s="244">
        <f>ROUND(I337*H337,2)</f>
        <v>0</v>
      </c>
      <c r="K337" s="240" t="s">
        <v>127</v>
      </c>
      <c r="L337" s="245"/>
      <c r="M337" s="246" t="s">
        <v>19</v>
      </c>
      <c r="N337" s="247" t="s">
        <v>43</v>
      </c>
      <c r="O337" s="84"/>
      <c r="P337" s="217">
        <f>O337*H337</f>
        <v>0</v>
      </c>
      <c r="Q337" s="217">
        <v>0.00080000000000000004</v>
      </c>
      <c r="R337" s="217">
        <f>Q337*H337</f>
        <v>0.0040000000000000001</v>
      </c>
      <c r="S337" s="217">
        <v>0</v>
      </c>
      <c r="T337" s="21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9" t="s">
        <v>305</v>
      </c>
      <c r="AT337" s="219" t="s">
        <v>140</v>
      </c>
      <c r="AU337" s="219" t="s">
        <v>80</v>
      </c>
      <c r="AY337" s="17" t="s">
        <v>121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7" t="s">
        <v>78</v>
      </c>
      <c r="BK337" s="220">
        <f>ROUND(I337*H337,2)</f>
        <v>0</v>
      </c>
      <c r="BL337" s="17" t="s">
        <v>217</v>
      </c>
      <c r="BM337" s="219" t="s">
        <v>575</v>
      </c>
    </row>
    <row r="338" s="13" customFormat="1">
      <c r="A338" s="13"/>
      <c r="B338" s="226"/>
      <c r="C338" s="227"/>
      <c r="D338" s="228" t="s">
        <v>132</v>
      </c>
      <c r="E338" s="229" t="s">
        <v>19</v>
      </c>
      <c r="F338" s="230" t="s">
        <v>558</v>
      </c>
      <c r="G338" s="227"/>
      <c r="H338" s="231">
        <v>5</v>
      </c>
      <c r="I338" s="232"/>
      <c r="J338" s="227"/>
      <c r="K338" s="227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132</v>
      </c>
      <c r="AU338" s="237" t="s">
        <v>80</v>
      </c>
      <c r="AV338" s="13" t="s">
        <v>80</v>
      </c>
      <c r="AW338" s="13" t="s">
        <v>33</v>
      </c>
      <c r="AX338" s="13" t="s">
        <v>78</v>
      </c>
      <c r="AY338" s="237" t="s">
        <v>121</v>
      </c>
    </row>
    <row r="339" s="2" customFormat="1" ht="16.5" customHeight="1">
      <c r="A339" s="38"/>
      <c r="B339" s="39"/>
      <c r="C339" s="208" t="s">
        <v>576</v>
      </c>
      <c r="D339" s="208" t="s">
        <v>123</v>
      </c>
      <c r="E339" s="209" t="s">
        <v>577</v>
      </c>
      <c r="F339" s="210" t="s">
        <v>578</v>
      </c>
      <c r="G339" s="211" t="s">
        <v>494</v>
      </c>
      <c r="H339" s="212">
        <v>14</v>
      </c>
      <c r="I339" s="213"/>
      <c r="J339" s="214">
        <f>ROUND(I339*H339,2)</f>
        <v>0</v>
      </c>
      <c r="K339" s="210" t="s">
        <v>127</v>
      </c>
      <c r="L339" s="44"/>
      <c r="M339" s="215" t="s">
        <v>19</v>
      </c>
      <c r="N339" s="216" t="s">
        <v>43</v>
      </c>
      <c r="O339" s="84"/>
      <c r="P339" s="217">
        <f>O339*H339</f>
        <v>0</v>
      </c>
      <c r="Q339" s="217">
        <v>0.00173</v>
      </c>
      <c r="R339" s="217">
        <f>Q339*H339</f>
        <v>0.024219999999999998</v>
      </c>
      <c r="S339" s="217">
        <v>0</v>
      </c>
      <c r="T339" s="21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9" t="s">
        <v>217</v>
      </c>
      <c r="AT339" s="219" t="s">
        <v>123</v>
      </c>
      <c r="AU339" s="219" t="s">
        <v>80</v>
      </c>
      <c r="AY339" s="17" t="s">
        <v>121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7" t="s">
        <v>78</v>
      </c>
      <c r="BK339" s="220">
        <f>ROUND(I339*H339,2)</f>
        <v>0</v>
      </c>
      <c r="BL339" s="17" t="s">
        <v>217</v>
      </c>
      <c r="BM339" s="219" t="s">
        <v>579</v>
      </c>
    </row>
    <row r="340" s="2" customFormat="1">
      <c r="A340" s="38"/>
      <c r="B340" s="39"/>
      <c r="C340" s="40"/>
      <c r="D340" s="221" t="s">
        <v>130</v>
      </c>
      <c r="E340" s="40"/>
      <c r="F340" s="222" t="s">
        <v>580</v>
      </c>
      <c r="G340" s="40"/>
      <c r="H340" s="40"/>
      <c r="I340" s="223"/>
      <c r="J340" s="40"/>
      <c r="K340" s="40"/>
      <c r="L340" s="44"/>
      <c r="M340" s="224"/>
      <c r="N340" s="225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130</v>
      </c>
      <c r="AU340" s="17" t="s">
        <v>80</v>
      </c>
    </row>
    <row r="341" s="13" customFormat="1">
      <c r="A341" s="13"/>
      <c r="B341" s="226"/>
      <c r="C341" s="227"/>
      <c r="D341" s="228" t="s">
        <v>132</v>
      </c>
      <c r="E341" s="229" t="s">
        <v>19</v>
      </c>
      <c r="F341" s="230" t="s">
        <v>581</v>
      </c>
      <c r="G341" s="227"/>
      <c r="H341" s="231">
        <v>14</v>
      </c>
      <c r="I341" s="232"/>
      <c r="J341" s="227"/>
      <c r="K341" s="227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132</v>
      </c>
      <c r="AU341" s="237" t="s">
        <v>80</v>
      </c>
      <c r="AV341" s="13" t="s">
        <v>80</v>
      </c>
      <c r="AW341" s="13" t="s">
        <v>33</v>
      </c>
      <c r="AX341" s="13" t="s">
        <v>78</v>
      </c>
      <c r="AY341" s="237" t="s">
        <v>121</v>
      </c>
    </row>
    <row r="342" s="2" customFormat="1" ht="16.5" customHeight="1">
      <c r="A342" s="38"/>
      <c r="B342" s="39"/>
      <c r="C342" s="238" t="s">
        <v>582</v>
      </c>
      <c r="D342" s="238" t="s">
        <v>140</v>
      </c>
      <c r="E342" s="239" t="s">
        <v>583</v>
      </c>
      <c r="F342" s="240" t="s">
        <v>584</v>
      </c>
      <c r="G342" s="241" t="s">
        <v>172</v>
      </c>
      <c r="H342" s="242">
        <v>13</v>
      </c>
      <c r="I342" s="243"/>
      <c r="J342" s="244">
        <f>ROUND(I342*H342,2)</f>
        <v>0</v>
      </c>
      <c r="K342" s="240" t="s">
        <v>127</v>
      </c>
      <c r="L342" s="245"/>
      <c r="M342" s="246" t="s">
        <v>19</v>
      </c>
      <c r="N342" s="247" t="s">
        <v>43</v>
      </c>
      <c r="O342" s="84"/>
      <c r="P342" s="217">
        <f>O342*H342</f>
        <v>0</v>
      </c>
      <c r="Q342" s="217">
        <v>0.0135</v>
      </c>
      <c r="R342" s="217">
        <f>Q342*H342</f>
        <v>0.17549999999999999</v>
      </c>
      <c r="S342" s="217">
        <v>0</v>
      </c>
      <c r="T342" s="21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9" t="s">
        <v>305</v>
      </c>
      <c r="AT342" s="219" t="s">
        <v>140</v>
      </c>
      <c r="AU342" s="219" t="s">
        <v>80</v>
      </c>
      <c r="AY342" s="17" t="s">
        <v>121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7" t="s">
        <v>78</v>
      </c>
      <c r="BK342" s="220">
        <f>ROUND(I342*H342,2)</f>
        <v>0</v>
      </c>
      <c r="BL342" s="17" t="s">
        <v>217</v>
      </c>
      <c r="BM342" s="219" t="s">
        <v>585</v>
      </c>
    </row>
    <row r="343" s="13" customFormat="1">
      <c r="A343" s="13"/>
      <c r="B343" s="226"/>
      <c r="C343" s="227"/>
      <c r="D343" s="228" t="s">
        <v>132</v>
      </c>
      <c r="E343" s="229" t="s">
        <v>19</v>
      </c>
      <c r="F343" s="230" t="s">
        <v>197</v>
      </c>
      <c r="G343" s="227"/>
      <c r="H343" s="231">
        <v>13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132</v>
      </c>
      <c r="AU343" s="237" t="s">
        <v>80</v>
      </c>
      <c r="AV343" s="13" t="s">
        <v>80</v>
      </c>
      <c r="AW343" s="13" t="s">
        <v>33</v>
      </c>
      <c r="AX343" s="13" t="s">
        <v>78</v>
      </c>
      <c r="AY343" s="237" t="s">
        <v>121</v>
      </c>
    </row>
    <row r="344" s="2" customFormat="1" ht="16.5" customHeight="1">
      <c r="A344" s="38"/>
      <c r="B344" s="39"/>
      <c r="C344" s="238" t="s">
        <v>586</v>
      </c>
      <c r="D344" s="238" t="s">
        <v>140</v>
      </c>
      <c r="E344" s="239" t="s">
        <v>587</v>
      </c>
      <c r="F344" s="240" t="s">
        <v>588</v>
      </c>
      <c r="G344" s="241" t="s">
        <v>172</v>
      </c>
      <c r="H344" s="242">
        <v>1</v>
      </c>
      <c r="I344" s="243"/>
      <c r="J344" s="244">
        <f>ROUND(I344*H344,2)</f>
        <v>0</v>
      </c>
      <c r="K344" s="240" t="s">
        <v>127</v>
      </c>
      <c r="L344" s="245"/>
      <c r="M344" s="246" t="s">
        <v>19</v>
      </c>
      <c r="N344" s="247" t="s">
        <v>43</v>
      </c>
      <c r="O344" s="84"/>
      <c r="P344" s="217">
        <f>O344*H344</f>
        <v>0</v>
      </c>
      <c r="Q344" s="217">
        <v>0.017600000000000001</v>
      </c>
      <c r="R344" s="217">
        <f>Q344*H344</f>
        <v>0.017600000000000001</v>
      </c>
      <c r="S344" s="217">
        <v>0</v>
      </c>
      <c r="T344" s="21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9" t="s">
        <v>305</v>
      </c>
      <c r="AT344" s="219" t="s">
        <v>140</v>
      </c>
      <c r="AU344" s="219" t="s">
        <v>80</v>
      </c>
      <c r="AY344" s="17" t="s">
        <v>121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7" t="s">
        <v>78</v>
      </c>
      <c r="BK344" s="220">
        <f>ROUND(I344*H344,2)</f>
        <v>0</v>
      </c>
      <c r="BL344" s="17" t="s">
        <v>217</v>
      </c>
      <c r="BM344" s="219" t="s">
        <v>589</v>
      </c>
    </row>
    <row r="345" s="13" customFormat="1">
      <c r="A345" s="13"/>
      <c r="B345" s="226"/>
      <c r="C345" s="227"/>
      <c r="D345" s="228" t="s">
        <v>132</v>
      </c>
      <c r="E345" s="229" t="s">
        <v>19</v>
      </c>
      <c r="F345" s="230" t="s">
        <v>78</v>
      </c>
      <c r="G345" s="227"/>
      <c r="H345" s="231">
        <v>1</v>
      </c>
      <c r="I345" s="232"/>
      <c r="J345" s="227"/>
      <c r="K345" s="227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132</v>
      </c>
      <c r="AU345" s="237" t="s">
        <v>80</v>
      </c>
      <c r="AV345" s="13" t="s">
        <v>80</v>
      </c>
      <c r="AW345" s="13" t="s">
        <v>33</v>
      </c>
      <c r="AX345" s="13" t="s">
        <v>78</v>
      </c>
      <c r="AY345" s="237" t="s">
        <v>121</v>
      </c>
    </row>
    <row r="346" s="2" customFormat="1" ht="16.5" customHeight="1">
      <c r="A346" s="38"/>
      <c r="B346" s="39"/>
      <c r="C346" s="208" t="s">
        <v>590</v>
      </c>
      <c r="D346" s="208" t="s">
        <v>123</v>
      </c>
      <c r="E346" s="209" t="s">
        <v>591</v>
      </c>
      <c r="F346" s="210" t="s">
        <v>592</v>
      </c>
      <c r="G346" s="211" t="s">
        <v>172</v>
      </c>
      <c r="H346" s="212">
        <v>14</v>
      </c>
      <c r="I346" s="213"/>
      <c r="J346" s="214">
        <f>ROUND(I346*H346,2)</f>
        <v>0</v>
      </c>
      <c r="K346" s="210" t="s">
        <v>127</v>
      </c>
      <c r="L346" s="44"/>
      <c r="M346" s="215" t="s">
        <v>19</v>
      </c>
      <c r="N346" s="216" t="s">
        <v>43</v>
      </c>
      <c r="O346" s="84"/>
      <c r="P346" s="217">
        <f>O346*H346</f>
        <v>0</v>
      </c>
      <c r="Q346" s="217">
        <v>4.0000000000000003E-05</v>
      </c>
      <c r="R346" s="217">
        <f>Q346*H346</f>
        <v>0.00056000000000000006</v>
      </c>
      <c r="S346" s="217">
        <v>0</v>
      </c>
      <c r="T346" s="21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9" t="s">
        <v>217</v>
      </c>
      <c r="AT346" s="219" t="s">
        <v>123</v>
      </c>
      <c r="AU346" s="219" t="s">
        <v>80</v>
      </c>
      <c r="AY346" s="17" t="s">
        <v>121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7" t="s">
        <v>78</v>
      </c>
      <c r="BK346" s="220">
        <f>ROUND(I346*H346,2)</f>
        <v>0</v>
      </c>
      <c r="BL346" s="17" t="s">
        <v>217</v>
      </c>
      <c r="BM346" s="219" t="s">
        <v>593</v>
      </c>
    </row>
    <row r="347" s="2" customFormat="1">
      <c r="A347" s="38"/>
      <c r="B347" s="39"/>
      <c r="C347" s="40"/>
      <c r="D347" s="221" t="s">
        <v>130</v>
      </c>
      <c r="E347" s="40"/>
      <c r="F347" s="222" t="s">
        <v>594</v>
      </c>
      <c r="G347" s="40"/>
      <c r="H347" s="40"/>
      <c r="I347" s="223"/>
      <c r="J347" s="40"/>
      <c r="K347" s="40"/>
      <c r="L347" s="44"/>
      <c r="M347" s="224"/>
      <c r="N347" s="225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130</v>
      </c>
      <c r="AU347" s="17" t="s">
        <v>80</v>
      </c>
    </row>
    <row r="348" s="13" customFormat="1">
      <c r="A348" s="13"/>
      <c r="B348" s="226"/>
      <c r="C348" s="227"/>
      <c r="D348" s="228" t="s">
        <v>132</v>
      </c>
      <c r="E348" s="229" t="s">
        <v>19</v>
      </c>
      <c r="F348" s="230" t="s">
        <v>581</v>
      </c>
      <c r="G348" s="227"/>
      <c r="H348" s="231">
        <v>14</v>
      </c>
      <c r="I348" s="232"/>
      <c r="J348" s="227"/>
      <c r="K348" s="227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132</v>
      </c>
      <c r="AU348" s="237" t="s">
        <v>80</v>
      </c>
      <c r="AV348" s="13" t="s">
        <v>80</v>
      </c>
      <c r="AW348" s="13" t="s">
        <v>33</v>
      </c>
      <c r="AX348" s="13" t="s">
        <v>78</v>
      </c>
      <c r="AY348" s="237" t="s">
        <v>121</v>
      </c>
    </row>
    <row r="349" s="2" customFormat="1" ht="16.5" customHeight="1">
      <c r="A349" s="38"/>
      <c r="B349" s="39"/>
      <c r="C349" s="238" t="s">
        <v>595</v>
      </c>
      <c r="D349" s="238" t="s">
        <v>140</v>
      </c>
      <c r="E349" s="239" t="s">
        <v>596</v>
      </c>
      <c r="F349" s="240" t="s">
        <v>597</v>
      </c>
      <c r="G349" s="241" t="s">
        <v>172</v>
      </c>
      <c r="H349" s="242">
        <v>13</v>
      </c>
      <c r="I349" s="243"/>
      <c r="J349" s="244">
        <f>ROUND(I349*H349,2)</f>
        <v>0</v>
      </c>
      <c r="K349" s="240" t="s">
        <v>127</v>
      </c>
      <c r="L349" s="245"/>
      <c r="M349" s="246" t="s">
        <v>19</v>
      </c>
      <c r="N349" s="247" t="s">
        <v>43</v>
      </c>
      <c r="O349" s="84"/>
      <c r="P349" s="217">
        <f>O349*H349</f>
        <v>0</v>
      </c>
      <c r="Q349" s="217">
        <v>0.0018</v>
      </c>
      <c r="R349" s="217">
        <f>Q349*H349</f>
        <v>0.023400000000000001</v>
      </c>
      <c r="S349" s="217">
        <v>0</v>
      </c>
      <c r="T349" s="21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9" t="s">
        <v>305</v>
      </c>
      <c r="AT349" s="219" t="s">
        <v>140</v>
      </c>
      <c r="AU349" s="219" t="s">
        <v>80</v>
      </c>
      <c r="AY349" s="17" t="s">
        <v>121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17" t="s">
        <v>78</v>
      </c>
      <c r="BK349" s="220">
        <f>ROUND(I349*H349,2)</f>
        <v>0</v>
      </c>
      <c r="BL349" s="17" t="s">
        <v>217</v>
      </c>
      <c r="BM349" s="219" t="s">
        <v>598</v>
      </c>
    </row>
    <row r="350" s="13" customFormat="1">
      <c r="A350" s="13"/>
      <c r="B350" s="226"/>
      <c r="C350" s="227"/>
      <c r="D350" s="228" t="s">
        <v>132</v>
      </c>
      <c r="E350" s="229" t="s">
        <v>19</v>
      </c>
      <c r="F350" s="230" t="s">
        <v>197</v>
      </c>
      <c r="G350" s="227"/>
      <c r="H350" s="231">
        <v>13</v>
      </c>
      <c r="I350" s="232"/>
      <c r="J350" s="227"/>
      <c r="K350" s="227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132</v>
      </c>
      <c r="AU350" s="237" t="s">
        <v>80</v>
      </c>
      <c r="AV350" s="13" t="s">
        <v>80</v>
      </c>
      <c r="AW350" s="13" t="s">
        <v>33</v>
      </c>
      <c r="AX350" s="13" t="s">
        <v>78</v>
      </c>
      <c r="AY350" s="237" t="s">
        <v>121</v>
      </c>
    </row>
    <row r="351" s="2" customFormat="1" ht="16.5" customHeight="1">
      <c r="A351" s="38"/>
      <c r="B351" s="39"/>
      <c r="C351" s="238" t="s">
        <v>599</v>
      </c>
      <c r="D351" s="238" t="s">
        <v>140</v>
      </c>
      <c r="E351" s="239" t="s">
        <v>600</v>
      </c>
      <c r="F351" s="240" t="s">
        <v>601</v>
      </c>
      <c r="G351" s="241" t="s">
        <v>172</v>
      </c>
      <c r="H351" s="242">
        <v>1</v>
      </c>
      <c r="I351" s="243"/>
      <c r="J351" s="244">
        <f>ROUND(I351*H351,2)</f>
        <v>0</v>
      </c>
      <c r="K351" s="240" t="s">
        <v>127</v>
      </c>
      <c r="L351" s="245"/>
      <c r="M351" s="246" t="s">
        <v>19</v>
      </c>
      <c r="N351" s="247" t="s">
        <v>43</v>
      </c>
      <c r="O351" s="84"/>
      <c r="P351" s="217">
        <f>O351*H351</f>
        <v>0</v>
      </c>
      <c r="Q351" s="217">
        <v>0.0018</v>
      </c>
      <c r="R351" s="217">
        <f>Q351*H351</f>
        <v>0.0018</v>
      </c>
      <c r="S351" s="217">
        <v>0</v>
      </c>
      <c r="T351" s="21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9" t="s">
        <v>305</v>
      </c>
      <c r="AT351" s="219" t="s">
        <v>140</v>
      </c>
      <c r="AU351" s="219" t="s">
        <v>80</v>
      </c>
      <c r="AY351" s="17" t="s">
        <v>121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17" t="s">
        <v>78</v>
      </c>
      <c r="BK351" s="220">
        <f>ROUND(I351*H351,2)</f>
        <v>0</v>
      </c>
      <c r="BL351" s="17" t="s">
        <v>217</v>
      </c>
      <c r="BM351" s="219" t="s">
        <v>602</v>
      </c>
    </row>
    <row r="352" s="13" customFormat="1">
      <c r="A352" s="13"/>
      <c r="B352" s="226"/>
      <c r="C352" s="227"/>
      <c r="D352" s="228" t="s">
        <v>132</v>
      </c>
      <c r="E352" s="229" t="s">
        <v>19</v>
      </c>
      <c r="F352" s="230" t="s">
        <v>78</v>
      </c>
      <c r="G352" s="227"/>
      <c r="H352" s="231">
        <v>1</v>
      </c>
      <c r="I352" s="232"/>
      <c r="J352" s="227"/>
      <c r="K352" s="227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132</v>
      </c>
      <c r="AU352" s="237" t="s">
        <v>80</v>
      </c>
      <c r="AV352" s="13" t="s">
        <v>80</v>
      </c>
      <c r="AW352" s="13" t="s">
        <v>33</v>
      </c>
      <c r="AX352" s="13" t="s">
        <v>78</v>
      </c>
      <c r="AY352" s="237" t="s">
        <v>121</v>
      </c>
    </row>
    <row r="353" s="2" customFormat="1" ht="16.5" customHeight="1">
      <c r="A353" s="38"/>
      <c r="B353" s="39"/>
      <c r="C353" s="208" t="s">
        <v>603</v>
      </c>
      <c r="D353" s="208" t="s">
        <v>123</v>
      </c>
      <c r="E353" s="209" t="s">
        <v>604</v>
      </c>
      <c r="F353" s="210" t="s">
        <v>605</v>
      </c>
      <c r="G353" s="211" t="s">
        <v>172</v>
      </c>
      <c r="H353" s="212">
        <v>14</v>
      </c>
      <c r="I353" s="213"/>
      <c r="J353" s="214">
        <f>ROUND(I353*H353,2)</f>
        <v>0</v>
      </c>
      <c r="K353" s="210" t="s">
        <v>127</v>
      </c>
      <c r="L353" s="44"/>
      <c r="M353" s="215" t="s">
        <v>19</v>
      </c>
      <c r="N353" s="216" t="s">
        <v>43</v>
      </c>
      <c r="O353" s="84"/>
      <c r="P353" s="217">
        <f>O353*H353</f>
        <v>0</v>
      </c>
      <c r="Q353" s="217">
        <v>0.00024000000000000001</v>
      </c>
      <c r="R353" s="217">
        <f>Q353*H353</f>
        <v>0.0033600000000000001</v>
      </c>
      <c r="S353" s="217">
        <v>0</v>
      </c>
      <c r="T353" s="21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9" t="s">
        <v>217</v>
      </c>
      <c r="AT353" s="219" t="s">
        <v>123</v>
      </c>
      <c r="AU353" s="219" t="s">
        <v>80</v>
      </c>
      <c r="AY353" s="17" t="s">
        <v>121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17" t="s">
        <v>78</v>
      </c>
      <c r="BK353" s="220">
        <f>ROUND(I353*H353,2)</f>
        <v>0</v>
      </c>
      <c r="BL353" s="17" t="s">
        <v>217</v>
      </c>
      <c r="BM353" s="219" t="s">
        <v>606</v>
      </c>
    </row>
    <row r="354" s="2" customFormat="1">
      <c r="A354" s="38"/>
      <c r="B354" s="39"/>
      <c r="C354" s="40"/>
      <c r="D354" s="221" t="s">
        <v>130</v>
      </c>
      <c r="E354" s="40"/>
      <c r="F354" s="222" t="s">
        <v>607</v>
      </c>
      <c r="G354" s="40"/>
      <c r="H354" s="40"/>
      <c r="I354" s="223"/>
      <c r="J354" s="40"/>
      <c r="K354" s="40"/>
      <c r="L354" s="44"/>
      <c r="M354" s="224"/>
      <c r="N354" s="225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130</v>
      </c>
      <c r="AU354" s="17" t="s">
        <v>80</v>
      </c>
    </row>
    <row r="355" s="13" customFormat="1">
      <c r="A355" s="13"/>
      <c r="B355" s="226"/>
      <c r="C355" s="227"/>
      <c r="D355" s="228" t="s">
        <v>132</v>
      </c>
      <c r="E355" s="229" t="s">
        <v>19</v>
      </c>
      <c r="F355" s="230" t="s">
        <v>581</v>
      </c>
      <c r="G355" s="227"/>
      <c r="H355" s="231">
        <v>14</v>
      </c>
      <c r="I355" s="232"/>
      <c r="J355" s="227"/>
      <c r="K355" s="227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132</v>
      </c>
      <c r="AU355" s="237" t="s">
        <v>80</v>
      </c>
      <c r="AV355" s="13" t="s">
        <v>80</v>
      </c>
      <c r="AW355" s="13" t="s">
        <v>33</v>
      </c>
      <c r="AX355" s="13" t="s">
        <v>78</v>
      </c>
      <c r="AY355" s="237" t="s">
        <v>121</v>
      </c>
    </row>
    <row r="356" s="2" customFormat="1" ht="24.15" customHeight="1">
      <c r="A356" s="38"/>
      <c r="B356" s="39"/>
      <c r="C356" s="208" t="s">
        <v>608</v>
      </c>
      <c r="D356" s="208" t="s">
        <v>123</v>
      </c>
      <c r="E356" s="209" t="s">
        <v>609</v>
      </c>
      <c r="F356" s="210" t="s">
        <v>610</v>
      </c>
      <c r="G356" s="211" t="s">
        <v>494</v>
      </c>
      <c r="H356" s="212">
        <v>1</v>
      </c>
      <c r="I356" s="213"/>
      <c r="J356" s="214">
        <f>ROUND(I356*H356,2)</f>
        <v>0</v>
      </c>
      <c r="K356" s="210" t="s">
        <v>127</v>
      </c>
      <c r="L356" s="44"/>
      <c r="M356" s="215" t="s">
        <v>19</v>
      </c>
      <c r="N356" s="216" t="s">
        <v>43</v>
      </c>
      <c r="O356" s="84"/>
      <c r="P356" s="217">
        <f>O356*H356</f>
        <v>0</v>
      </c>
      <c r="Q356" s="217">
        <v>0.014749999999999999</v>
      </c>
      <c r="R356" s="217">
        <f>Q356*H356</f>
        <v>0.014749999999999999</v>
      </c>
      <c r="S356" s="217">
        <v>0</v>
      </c>
      <c r="T356" s="21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9" t="s">
        <v>217</v>
      </c>
      <c r="AT356" s="219" t="s">
        <v>123</v>
      </c>
      <c r="AU356" s="219" t="s">
        <v>80</v>
      </c>
      <c r="AY356" s="17" t="s">
        <v>121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7" t="s">
        <v>78</v>
      </c>
      <c r="BK356" s="220">
        <f>ROUND(I356*H356,2)</f>
        <v>0</v>
      </c>
      <c r="BL356" s="17" t="s">
        <v>217</v>
      </c>
      <c r="BM356" s="219" t="s">
        <v>611</v>
      </c>
    </row>
    <row r="357" s="2" customFormat="1">
      <c r="A357" s="38"/>
      <c r="B357" s="39"/>
      <c r="C357" s="40"/>
      <c r="D357" s="221" t="s">
        <v>130</v>
      </c>
      <c r="E357" s="40"/>
      <c r="F357" s="222" t="s">
        <v>612</v>
      </c>
      <c r="G357" s="40"/>
      <c r="H357" s="40"/>
      <c r="I357" s="223"/>
      <c r="J357" s="40"/>
      <c r="K357" s="40"/>
      <c r="L357" s="44"/>
      <c r="M357" s="224"/>
      <c r="N357" s="225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130</v>
      </c>
      <c r="AU357" s="17" t="s">
        <v>80</v>
      </c>
    </row>
    <row r="358" s="13" customFormat="1">
      <c r="A358" s="13"/>
      <c r="B358" s="226"/>
      <c r="C358" s="227"/>
      <c r="D358" s="228" t="s">
        <v>132</v>
      </c>
      <c r="E358" s="229" t="s">
        <v>19</v>
      </c>
      <c r="F358" s="230" t="s">
        <v>78</v>
      </c>
      <c r="G358" s="227"/>
      <c r="H358" s="231">
        <v>1</v>
      </c>
      <c r="I358" s="232"/>
      <c r="J358" s="227"/>
      <c r="K358" s="227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132</v>
      </c>
      <c r="AU358" s="237" t="s">
        <v>80</v>
      </c>
      <c r="AV358" s="13" t="s">
        <v>80</v>
      </c>
      <c r="AW358" s="13" t="s">
        <v>33</v>
      </c>
      <c r="AX358" s="13" t="s">
        <v>78</v>
      </c>
      <c r="AY358" s="237" t="s">
        <v>121</v>
      </c>
    </row>
    <row r="359" s="2" customFormat="1" ht="21.75" customHeight="1">
      <c r="A359" s="38"/>
      <c r="B359" s="39"/>
      <c r="C359" s="208" t="s">
        <v>613</v>
      </c>
      <c r="D359" s="208" t="s">
        <v>123</v>
      </c>
      <c r="E359" s="209" t="s">
        <v>614</v>
      </c>
      <c r="F359" s="210" t="s">
        <v>615</v>
      </c>
      <c r="G359" s="211" t="s">
        <v>494</v>
      </c>
      <c r="H359" s="212">
        <v>1</v>
      </c>
      <c r="I359" s="213"/>
      <c r="J359" s="214">
        <f>ROUND(I359*H359,2)</f>
        <v>0</v>
      </c>
      <c r="K359" s="210" t="s">
        <v>127</v>
      </c>
      <c r="L359" s="44"/>
      <c r="M359" s="215" t="s">
        <v>19</v>
      </c>
      <c r="N359" s="216" t="s">
        <v>43</v>
      </c>
      <c r="O359" s="84"/>
      <c r="P359" s="217">
        <f>O359*H359</f>
        <v>0</v>
      </c>
      <c r="Q359" s="217">
        <v>0.00172</v>
      </c>
      <c r="R359" s="217">
        <f>Q359*H359</f>
        <v>0.00172</v>
      </c>
      <c r="S359" s="217">
        <v>0</v>
      </c>
      <c r="T359" s="21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9" t="s">
        <v>217</v>
      </c>
      <c r="AT359" s="219" t="s">
        <v>123</v>
      </c>
      <c r="AU359" s="219" t="s">
        <v>80</v>
      </c>
      <c r="AY359" s="17" t="s">
        <v>121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7" t="s">
        <v>78</v>
      </c>
      <c r="BK359" s="220">
        <f>ROUND(I359*H359,2)</f>
        <v>0</v>
      </c>
      <c r="BL359" s="17" t="s">
        <v>217</v>
      </c>
      <c r="BM359" s="219" t="s">
        <v>616</v>
      </c>
    </row>
    <row r="360" s="2" customFormat="1">
      <c r="A360" s="38"/>
      <c r="B360" s="39"/>
      <c r="C360" s="40"/>
      <c r="D360" s="221" t="s">
        <v>130</v>
      </c>
      <c r="E360" s="40"/>
      <c r="F360" s="222" t="s">
        <v>617</v>
      </c>
      <c r="G360" s="40"/>
      <c r="H360" s="40"/>
      <c r="I360" s="223"/>
      <c r="J360" s="40"/>
      <c r="K360" s="40"/>
      <c r="L360" s="44"/>
      <c r="M360" s="224"/>
      <c r="N360" s="225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130</v>
      </c>
      <c r="AU360" s="17" t="s">
        <v>80</v>
      </c>
    </row>
    <row r="361" s="13" customFormat="1">
      <c r="A361" s="13"/>
      <c r="B361" s="226"/>
      <c r="C361" s="227"/>
      <c r="D361" s="228" t="s">
        <v>132</v>
      </c>
      <c r="E361" s="229" t="s">
        <v>19</v>
      </c>
      <c r="F361" s="230" t="s">
        <v>78</v>
      </c>
      <c r="G361" s="227"/>
      <c r="H361" s="231">
        <v>1</v>
      </c>
      <c r="I361" s="232"/>
      <c r="J361" s="227"/>
      <c r="K361" s="227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132</v>
      </c>
      <c r="AU361" s="237" t="s">
        <v>80</v>
      </c>
      <c r="AV361" s="13" t="s">
        <v>80</v>
      </c>
      <c r="AW361" s="13" t="s">
        <v>33</v>
      </c>
      <c r="AX361" s="13" t="s">
        <v>78</v>
      </c>
      <c r="AY361" s="237" t="s">
        <v>121</v>
      </c>
    </row>
    <row r="362" s="2" customFormat="1" ht="24.15" customHeight="1">
      <c r="A362" s="38"/>
      <c r="B362" s="39"/>
      <c r="C362" s="208" t="s">
        <v>618</v>
      </c>
      <c r="D362" s="208" t="s">
        <v>123</v>
      </c>
      <c r="E362" s="209" t="s">
        <v>619</v>
      </c>
      <c r="F362" s="210" t="s">
        <v>620</v>
      </c>
      <c r="G362" s="211" t="s">
        <v>494</v>
      </c>
      <c r="H362" s="212">
        <v>1</v>
      </c>
      <c r="I362" s="213"/>
      <c r="J362" s="214">
        <f>ROUND(I362*H362,2)</f>
        <v>0</v>
      </c>
      <c r="K362" s="210" t="s">
        <v>127</v>
      </c>
      <c r="L362" s="44"/>
      <c r="M362" s="215" t="s">
        <v>19</v>
      </c>
      <c r="N362" s="216" t="s">
        <v>43</v>
      </c>
      <c r="O362" s="84"/>
      <c r="P362" s="217">
        <f>O362*H362</f>
        <v>0</v>
      </c>
      <c r="Q362" s="217">
        <v>0.0049300000000000004</v>
      </c>
      <c r="R362" s="217">
        <f>Q362*H362</f>
        <v>0.0049300000000000004</v>
      </c>
      <c r="S362" s="217">
        <v>0</v>
      </c>
      <c r="T362" s="21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9" t="s">
        <v>217</v>
      </c>
      <c r="AT362" s="219" t="s">
        <v>123</v>
      </c>
      <c r="AU362" s="219" t="s">
        <v>80</v>
      </c>
      <c r="AY362" s="17" t="s">
        <v>121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7" t="s">
        <v>78</v>
      </c>
      <c r="BK362" s="220">
        <f>ROUND(I362*H362,2)</f>
        <v>0</v>
      </c>
      <c r="BL362" s="17" t="s">
        <v>217</v>
      </c>
      <c r="BM362" s="219" t="s">
        <v>621</v>
      </c>
    </row>
    <row r="363" s="2" customFormat="1">
      <c r="A363" s="38"/>
      <c r="B363" s="39"/>
      <c r="C363" s="40"/>
      <c r="D363" s="221" t="s">
        <v>130</v>
      </c>
      <c r="E363" s="40"/>
      <c r="F363" s="222" t="s">
        <v>622</v>
      </c>
      <c r="G363" s="40"/>
      <c r="H363" s="40"/>
      <c r="I363" s="223"/>
      <c r="J363" s="40"/>
      <c r="K363" s="40"/>
      <c r="L363" s="44"/>
      <c r="M363" s="224"/>
      <c r="N363" s="225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130</v>
      </c>
      <c r="AU363" s="17" t="s">
        <v>80</v>
      </c>
    </row>
    <row r="364" s="13" customFormat="1">
      <c r="A364" s="13"/>
      <c r="B364" s="226"/>
      <c r="C364" s="227"/>
      <c r="D364" s="228" t="s">
        <v>132</v>
      </c>
      <c r="E364" s="229" t="s">
        <v>19</v>
      </c>
      <c r="F364" s="230" t="s">
        <v>78</v>
      </c>
      <c r="G364" s="227"/>
      <c r="H364" s="231">
        <v>1</v>
      </c>
      <c r="I364" s="232"/>
      <c r="J364" s="227"/>
      <c r="K364" s="227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132</v>
      </c>
      <c r="AU364" s="237" t="s">
        <v>80</v>
      </c>
      <c r="AV364" s="13" t="s">
        <v>80</v>
      </c>
      <c r="AW364" s="13" t="s">
        <v>33</v>
      </c>
      <c r="AX364" s="13" t="s">
        <v>78</v>
      </c>
      <c r="AY364" s="237" t="s">
        <v>121</v>
      </c>
    </row>
    <row r="365" s="2" customFormat="1" ht="16.5" customHeight="1">
      <c r="A365" s="38"/>
      <c r="B365" s="39"/>
      <c r="C365" s="208" t="s">
        <v>623</v>
      </c>
      <c r="D365" s="208" t="s">
        <v>123</v>
      </c>
      <c r="E365" s="209" t="s">
        <v>624</v>
      </c>
      <c r="F365" s="210" t="s">
        <v>625</v>
      </c>
      <c r="G365" s="211" t="s">
        <v>172</v>
      </c>
      <c r="H365" s="212">
        <v>1</v>
      </c>
      <c r="I365" s="213"/>
      <c r="J365" s="214">
        <f>ROUND(I365*H365,2)</f>
        <v>0</v>
      </c>
      <c r="K365" s="210" t="s">
        <v>127</v>
      </c>
      <c r="L365" s="44"/>
      <c r="M365" s="215" t="s">
        <v>19</v>
      </c>
      <c r="N365" s="216" t="s">
        <v>43</v>
      </c>
      <c r="O365" s="84"/>
      <c r="P365" s="217">
        <f>O365*H365</f>
        <v>0</v>
      </c>
      <c r="Q365" s="217">
        <v>0.00016000000000000001</v>
      </c>
      <c r="R365" s="217">
        <f>Q365*H365</f>
        <v>0.00016000000000000001</v>
      </c>
      <c r="S365" s="217">
        <v>0</v>
      </c>
      <c r="T365" s="21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9" t="s">
        <v>217</v>
      </c>
      <c r="AT365" s="219" t="s">
        <v>123</v>
      </c>
      <c r="AU365" s="219" t="s">
        <v>80</v>
      </c>
      <c r="AY365" s="17" t="s">
        <v>121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7" t="s">
        <v>78</v>
      </c>
      <c r="BK365" s="220">
        <f>ROUND(I365*H365,2)</f>
        <v>0</v>
      </c>
      <c r="BL365" s="17" t="s">
        <v>217</v>
      </c>
      <c r="BM365" s="219" t="s">
        <v>626</v>
      </c>
    </row>
    <row r="366" s="2" customFormat="1">
      <c r="A366" s="38"/>
      <c r="B366" s="39"/>
      <c r="C366" s="40"/>
      <c r="D366" s="221" t="s">
        <v>130</v>
      </c>
      <c r="E366" s="40"/>
      <c r="F366" s="222" t="s">
        <v>627</v>
      </c>
      <c r="G366" s="40"/>
      <c r="H366" s="40"/>
      <c r="I366" s="223"/>
      <c r="J366" s="40"/>
      <c r="K366" s="40"/>
      <c r="L366" s="44"/>
      <c r="M366" s="224"/>
      <c r="N366" s="225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130</v>
      </c>
      <c r="AU366" s="17" t="s">
        <v>80</v>
      </c>
    </row>
    <row r="367" s="13" customFormat="1">
      <c r="A367" s="13"/>
      <c r="B367" s="226"/>
      <c r="C367" s="227"/>
      <c r="D367" s="228" t="s">
        <v>132</v>
      </c>
      <c r="E367" s="229" t="s">
        <v>19</v>
      </c>
      <c r="F367" s="230" t="s">
        <v>78</v>
      </c>
      <c r="G367" s="227"/>
      <c r="H367" s="231">
        <v>1</v>
      </c>
      <c r="I367" s="232"/>
      <c r="J367" s="227"/>
      <c r="K367" s="227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132</v>
      </c>
      <c r="AU367" s="237" t="s">
        <v>80</v>
      </c>
      <c r="AV367" s="13" t="s">
        <v>80</v>
      </c>
      <c r="AW367" s="13" t="s">
        <v>33</v>
      </c>
      <c r="AX367" s="13" t="s">
        <v>78</v>
      </c>
      <c r="AY367" s="237" t="s">
        <v>121</v>
      </c>
    </row>
    <row r="368" s="2" customFormat="1" ht="16.5" customHeight="1">
      <c r="A368" s="38"/>
      <c r="B368" s="39"/>
      <c r="C368" s="238" t="s">
        <v>628</v>
      </c>
      <c r="D368" s="238" t="s">
        <v>140</v>
      </c>
      <c r="E368" s="239" t="s">
        <v>629</v>
      </c>
      <c r="F368" s="240" t="s">
        <v>630</v>
      </c>
      <c r="G368" s="241" t="s">
        <v>172</v>
      </c>
      <c r="H368" s="242">
        <v>1</v>
      </c>
      <c r="I368" s="243"/>
      <c r="J368" s="244">
        <f>ROUND(I368*H368,2)</f>
        <v>0</v>
      </c>
      <c r="K368" s="240" t="s">
        <v>127</v>
      </c>
      <c r="L368" s="245"/>
      <c r="M368" s="246" t="s">
        <v>19</v>
      </c>
      <c r="N368" s="247" t="s">
        <v>43</v>
      </c>
      <c r="O368" s="84"/>
      <c r="P368" s="217">
        <f>O368*H368</f>
        <v>0</v>
      </c>
      <c r="Q368" s="217">
        <v>0.0018</v>
      </c>
      <c r="R368" s="217">
        <f>Q368*H368</f>
        <v>0.0018</v>
      </c>
      <c r="S368" s="217">
        <v>0</v>
      </c>
      <c r="T368" s="21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9" t="s">
        <v>305</v>
      </c>
      <c r="AT368" s="219" t="s">
        <v>140</v>
      </c>
      <c r="AU368" s="219" t="s">
        <v>80</v>
      </c>
      <c r="AY368" s="17" t="s">
        <v>121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7" t="s">
        <v>78</v>
      </c>
      <c r="BK368" s="220">
        <f>ROUND(I368*H368,2)</f>
        <v>0</v>
      </c>
      <c r="BL368" s="17" t="s">
        <v>217</v>
      </c>
      <c r="BM368" s="219" t="s">
        <v>631</v>
      </c>
    </row>
    <row r="369" s="13" customFormat="1">
      <c r="A369" s="13"/>
      <c r="B369" s="226"/>
      <c r="C369" s="227"/>
      <c r="D369" s="228" t="s">
        <v>132</v>
      </c>
      <c r="E369" s="229" t="s">
        <v>19</v>
      </c>
      <c r="F369" s="230" t="s">
        <v>78</v>
      </c>
      <c r="G369" s="227"/>
      <c r="H369" s="231">
        <v>1</v>
      </c>
      <c r="I369" s="232"/>
      <c r="J369" s="227"/>
      <c r="K369" s="227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132</v>
      </c>
      <c r="AU369" s="237" t="s">
        <v>80</v>
      </c>
      <c r="AV369" s="13" t="s">
        <v>80</v>
      </c>
      <c r="AW369" s="13" t="s">
        <v>33</v>
      </c>
      <c r="AX369" s="13" t="s">
        <v>78</v>
      </c>
      <c r="AY369" s="237" t="s">
        <v>121</v>
      </c>
    </row>
    <row r="370" s="2" customFormat="1" ht="16.5" customHeight="1">
      <c r="A370" s="38"/>
      <c r="B370" s="39"/>
      <c r="C370" s="208" t="s">
        <v>632</v>
      </c>
      <c r="D370" s="208" t="s">
        <v>123</v>
      </c>
      <c r="E370" s="209" t="s">
        <v>633</v>
      </c>
      <c r="F370" s="210" t="s">
        <v>634</v>
      </c>
      <c r="G370" s="211" t="s">
        <v>172</v>
      </c>
      <c r="H370" s="212">
        <v>1</v>
      </c>
      <c r="I370" s="213"/>
      <c r="J370" s="214">
        <f>ROUND(I370*H370,2)</f>
        <v>0</v>
      </c>
      <c r="K370" s="210" t="s">
        <v>127</v>
      </c>
      <c r="L370" s="44"/>
      <c r="M370" s="215" t="s">
        <v>19</v>
      </c>
      <c r="N370" s="216" t="s">
        <v>43</v>
      </c>
      <c r="O370" s="84"/>
      <c r="P370" s="217">
        <f>O370*H370</f>
        <v>0</v>
      </c>
      <c r="Q370" s="217">
        <v>0.00027999999999999998</v>
      </c>
      <c r="R370" s="217">
        <f>Q370*H370</f>
        <v>0.00027999999999999998</v>
      </c>
      <c r="S370" s="217">
        <v>0</v>
      </c>
      <c r="T370" s="21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9" t="s">
        <v>217</v>
      </c>
      <c r="AT370" s="219" t="s">
        <v>123</v>
      </c>
      <c r="AU370" s="219" t="s">
        <v>80</v>
      </c>
      <c r="AY370" s="17" t="s">
        <v>121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7" t="s">
        <v>78</v>
      </c>
      <c r="BK370" s="220">
        <f>ROUND(I370*H370,2)</f>
        <v>0</v>
      </c>
      <c r="BL370" s="17" t="s">
        <v>217</v>
      </c>
      <c r="BM370" s="219" t="s">
        <v>635</v>
      </c>
    </row>
    <row r="371" s="2" customFormat="1">
      <c r="A371" s="38"/>
      <c r="B371" s="39"/>
      <c r="C371" s="40"/>
      <c r="D371" s="221" t="s">
        <v>130</v>
      </c>
      <c r="E371" s="40"/>
      <c r="F371" s="222" t="s">
        <v>636</v>
      </c>
      <c r="G371" s="40"/>
      <c r="H371" s="40"/>
      <c r="I371" s="223"/>
      <c r="J371" s="40"/>
      <c r="K371" s="40"/>
      <c r="L371" s="44"/>
      <c r="M371" s="224"/>
      <c r="N371" s="225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130</v>
      </c>
      <c r="AU371" s="17" t="s">
        <v>80</v>
      </c>
    </row>
    <row r="372" s="13" customFormat="1">
      <c r="A372" s="13"/>
      <c r="B372" s="226"/>
      <c r="C372" s="227"/>
      <c r="D372" s="228" t="s">
        <v>132</v>
      </c>
      <c r="E372" s="229" t="s">
        <v>19</v>
      </c>
      <c r="F372" s="230" t="s">
        <v>78</v>
      </c>
      <c r="G372" s="227"/>
      <c r="H372" s="231">
        <v>1</v>
      </c>
      <c r="I372" s="232"/>
      <c r="J372" s="227"/>
      <c r="K372" s="227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132</v>
      </c>
      <c r="AU372" s="237" t="s">
        <v>80</v>
      </c>
      <c r="AV372" s="13" t="s">
        <v>80</v>
      </c>
      <c r="AW372" s="13" t="s">
        <v>33</v>
      </c>
      <c r="AX372" s="13" t="s">
        <v>78</v>
      </c>
      <c r="AY372" s="237" t="s">
        <v>121</v>
      </c>
    </row>
    <row r="373" s="2" customFormat="1" ht="16.5" customHeight="1">
      <c r="A373" s="38"/>
      <c r="B373" s="39"/>
      <c r="C373" s="208" t="s">
        <v>637</v>
      </c>
      <c r="D373" s="208" t="s">
        <v>123</v>
      </c>
      <c r="E373" s="209" t="s">
        <v>638</v>
      </c>
      <c r="F373" s="210" t="s">
        <v>639</v>
      </c>
      <c r="G373" s="211" t="s">
        <v>494</v>
      </c>
      <c r="H373" s="212">
        <v>2</v>
      </c>
      <c r="I373" s="213"/>
      <c r="J373" s="214">
        <f>ROUND(I373*H373,2)</f>
        <v>0</v>
      </c>
      <c r="K373" s="210" t="s">
        <v>127</v>
      </c>
      <c r="L373" s="44"/>
      <c r="M373" s="215" t="s">
        <v>19</v>
      </c>
      <c r="N373" s="216" t="s">
        <v>43</v>
      </c>
      <c r="O373" s="84"/>
      <c r="P373" s="217">
        <f>O373*H373</f>
        <v>0</v>
      </c>
      <c r="Q373" s="217">
        <v>0.0018400000000000001</v>
      </c>
      <c r="R373" s="217">
        <f>Q373*H373</f>
        <v>0.0036800000000000001</v>
      </c>
      <c r="S373" s="217">
        <v>0</v>
      </c>
      <c r="T373" s="21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9" t="s">
        <v>217</v>
      </c>
      <c r="AT373" s="219" t="s">
        <v>123</v>
      </c>
      <c r="AU373" s="219" t="s">
        <v>80</v>
      </c>
      <c r="AY373" s="17" t="s">
        <v>121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17" t="s">
        <v>78</v>
      </c>
      <c r="BK373" s="220">
        <f>ROUND(I373*H373,2)</f>
        <v>0</v>
      </c>
      <c r="BL373" s="17" t="s">
        <v>217</v>
      </c>
      <c r="BM373" s="219" t="s">
        <v>640</v>
      </c>
    </row>
    <row r="374" s="2" customFormat="1">
      <c r="A374" s="38"/>
      <c r="B374" s="39"/>
      <c r="C374" s="40"/>
      <c r="D374" s="221" t="s">
        <v>130</v>
      </c>
      <c r="E374" s="40"/>
      <c r="F374" s="222" t="s">
        <v>641</v>
      </c>
      <c r="G374" s="40"/>
      <c r="H374" s="40"/>
      <c r="I374" s="223"/>
      <c r="J374" s="40"/>
      <c r="K374" s="40"/>
      <c r="L374" s="44"/>
      <c r="M374" s="224"/>
      <c r="N374" s="225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130</v>
      </c>
      <c r="AU374" s="17" t="s">
        <v>80</v>
      </c>
    </row>
    <row r="375" s="13" customFormat="1">
      <c r="A375" s="13"/>
      <c r="B375" s="226"/>
      <c r="C375" s="227"/>
      <c r="D375" s="228" t="s">
        <v>132</v>
      </c>
      <c r="E375" s="229" t="s">
        <v>19</v>
      </c>
      <c r="F375" s="230" t="s">
        <v>80</v>
      </c>
      <c r="G375" s="227"/>
      <c r="H375" s="231">
        <v>2</v>
      </c>
      <c r="I375" s="232"/>
      <c r="J375" s="227"/>
      <c r="K375" s="227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132</v>
      </c>
      <c r="AU375" s="237" t="s">
        <v>80</v>
      </c>
      <c r="AV375" s="13" t="s">
        <v>80</v>
      </c>
      <c r="AW375" s="13" t="s">
        <v>33</v>
      </c>
      <c r="AX375" s="13" t="s">
        <v>78</v>
      </c>
      <c r="AY375" s="237" t="s">
        <v>121</v>
      </c>
    </row>
    <row r="376" s="2" customFormat="1" ht="16.5" customHeight="1">
      <c r="A376" s="38"/>
      <c r="B376" s="39"/>
      <c r="C376" s="238" t="s">
        <v>642</v>
      </c>
      <c r="D376" s="238" t="s">
        <v>140</v>
      </c>
      <c r="E376" s="239" t="s">
        <v>643</v>
      </c>
      <c r="F376" s="240" t="s">
        <v>644</v>
      </c>
      <c r="G376" s="241" t="s">
        <v>574</v>
      </c>
      <c r="H376" s="242">
        <v>2</v>
      </c>
      <c r="I376" s="243"/>
      <c r="J376" s="244">
        <f>ROUND(I376*H376,2)</f>
        <v>0</v>
      </c>
      <c r="K376" s="240" t="s">
        <v>127</v>
      </c>
      <c r="L376" s="245"/>
      <c r="M376" s="246" t="s">
        <v>19</v>
      </c>
      <c r="N376" s="247" t="s">
        <v>43</v>
      </c>
      <c r="O376" s="84"/>
      <c r="P376" s="217">
        <f>O376*H376</f>
        <v>0</v>
      </c>
      <c r="Q376" s="217">
        <v>0.0020999999999999999</v>
      </c>
      <c r="R376" s="217">
        <f>Q376*H376</f>
        <v>0.0041999999999999997</v>
      </c>
      <c r="S376" s="217">
        <v>0</v>
      </c>
      <c r="T376" s="21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9" t="s">
        <v>305</v>
      </c>
      <c r="AT376" s="219" t="s">
        <v>140</v>
      </c>
      <c r="AU376" s="219" t="s">
        <v>80</v>
      </c>
      <c r="AY376" s="17" t="s">
        <v>121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17" t="s">
        <v>78</v>
      </c>
      <c r="BK376" s="220">
        <f>ROUND(I376*H376,2)</f>
        <v>0</v>
      </c>
      <c r="BL376" s="17" t="s">
        <v>217</v>
      </c>
      <c r="BM376" s="219" t="s">
        <v>645</v>
      </c>
    </row>
    <row r="377" s="13" customFormat="1">
      <c r="A377" s="13"/>
      <c r="B377" s="226"/>
      <c r="C377" s="227"/>
      <c r="D377" s="228" t="s">
        <v>132</v>
      </c>
      <c r="E377" s="229" t="s">
        <v>19</v>
      </c>
      <c r="F377" s="230" t="s">
        <v>80</v>
      </c>
      <c r="G377" s="227"/>
      <c r="H377" s="231">
        <v>2</v>
      </c>
      <c r="I377" s="232"/>
      <c r="J377" s="227"/>
      <c r="K377" s="227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132</v>
      </c>
      <c r="AU377" s="237" t="s">
        <v>80</v>
      </c>
      <c r="AV377" s="13" t="s">
        <v>80</v>
      </c>
      <c r="AW377" s="13" t="s">
        <v>33</v>
      </c>
      <c r="AX377" s="13" t="s">
        <v>78</v>
      </c>
      <c r="AY377" s="237" t="s">
        <v>121</v>
      </c>
    </row>
    <row r="378" s="2" customFormat="1" ht="24.15" customHeight="1">
      <c r="A378" s="38"/>
      <c r="B378" s="39"/>
      <c r="C378" s="208" t="s">
        <v>646</v>
      </c>
      <c r="D378" s="208" t="s">
        <v>123</v>
      </c>
      <c r="E378" s="209" t="s">
        <v>647</v>
      </c>
      <c r="F378" s="210" t="s">
        <v>648</v>
      </c>
      <c r="G378" s="211" t="s">
        <v>494</v>
      </c>
      <c r="H378" s="212">
        <v>2</v>
      </c>
      <c r="I378" s="213"/>
      <c r="J378" s="214">
        <f>ROUND(I378*H378,2)</f>
        <v>0</v>
      </c>
      <c r="K378" s="210" t="s">
        <v>127</v>
      </c>
      <c r="L378" s="44"/>
      <c r="M378" s="215" t="s">
        <v>19</v>
      </c>
      <c r="N378" s="216" t="s">
        <v>43</v>
      </c>
      <c r="O378" s="84"/>
      <c r="P378" s="217">
        <f>O378*H378</f>
        <v>0</v>
      </c>
      <c r="Q378" s="217">
        <v>0.019369999999999998</v>
      </c>
      <c r="R378" s="217">
        <f>Q378*H378</f>
        <v>0.038739999999999997</v>
      </c>
      <c r="S378" s="217">
        <v>0</v>
      </c>
      <c r="T378" s="21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9" t="s">
        <v>217</v>
      </c>
      <c r="AT378" s="219" t="s">
        <v>123</v>
      </c>
      <c r="AU378" s="219" t="s">
        <v>80</v>
      </c>
      <c r="AY378" s="17" t="s">
        <v>121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7" t="s">
        <v>78</v>
      </c>
      <c r="BK378" s="220">
        <f>ROUND(I378*H378,2)</f>
        <v>0</v>
      </c>
      <c r="BL378" s="17" t="s">
        <v>217</v>
      </c>
      <c r="BM378" s="219" t="s">
        <v>649</v>
      </c>
    </row>
    <row r="379" s="2" customFormat="1">
      <c r="A379" s="38"/>
      <c r="B379" s="39"/>
      <c r="C379" s="40"/>
      <c r="D379" s="221" t="s">
        <v>130</v>
      </c>
      <c r="E379" s="40"/>
      <c r="F379" s="222" t="s">
        <v>650</v>
      </c>
      <c r="G379" s="40"/>
      <c r="H379" s="40"/>
      <c r="I379" s="223"/>
      <c r="J379" s="40"/>
      <c r="K379" s="40"/>
      <c r="L379" s="44"/>
      <c r="M379" s="224"/>
      <c r="N379" s="225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130</v>
      </c>
      <c r="AU379" s="17" t="s">
        <v>80</v>
      </c>
    </row>
    <row r="380" s="13" customFormat="1">
      <c r="A380" s="13"/>
      <c r="B380" s="226"/>
      <c r="C380" s="227"/>
      <c r="D380" s="228" t="s">
        <v>132</v>
      </c>
      <c r="E380" s="229" t="s">
        <v>19</v>
      </c>
      <c r="F380" s="230" t="s">
        <v>80</v>
      </c>
      <c r="G380" s="227"/>
      <c r="H380" s="231">
        <v>2</v>
      </c>
      <c r="I380" s="232"/>
      <c r="J380" s="227"/>
      <c r="K380" s="227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132</v>
      </c>
      <c r="AU380" s="237" t="s">
        <v>80</v>
      </c>
      <c r="AV380" s="13" t="s">
        <v>80</v>
      </c>
      <c r="AW380" s="13" t="s">
        <v>33</v>
      </c>
      <c r="AX380" s="13" t="s">
        <v>78</v>
      </c>
      <c r="AY380" s="237" t="s">
        <v>121</v>
      </c>
    </row>
    <row r="381" s="2" customFormat="1" ht="16.5" customHeight="1">
      <c r="A381" s="38"/>
      <c r="B381" s="39"/>
      <c r="C381" s="208" t="s">
        <v>651</v>
      </c>
      <c r="D381" s="208" t="s">
        <v>123</v>
      </c>
      <c r="E381" s="209" t="s">
        <v>652</v>
      </c>
      <c r="F381" s="210" t="s">
        <v>653</v>
      </c>
      <c r="G381" s="211" t="s">
        <v>172</v>
      </c>
      <c r="H381" s="212">
        <v>14</v>
      </c>
      <c r="I381" s="213"/>
      <c r="J381" s="214">
        <f>ROUND(I381*H381,2)</f>
        <v>0</v>
      </c>
      <c r="K381" s="210" t="s">
        <v>127</v>
      </c>
      <c r="L381" s="44"/>
      <c r="M381" s="215" t="s">
        <v>19</v>
      </c>
      <c r="N381" s="216" t="s">
        <v>43</v>
      </c>
      <c r="O381" s="84"/>
      <c r="P381" s="217">
        <f>O381*H381</f>
        <v>0</v>
      </c>
      <c r="Q381" s="217">
        <v>0</v>
      </c>
      <c r="R381" s="217">
        <f>Q381*H381</f>
        <v>0</v>
      </c>
      <c r="S381" s="217">
        <v>0</v>
      </c>
      <c r="T381" s="21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9" t="s">
        <v>217</v>
      </c>
      <c r="AT381" s="219" t="s">
        <v>123</v>
      </c>
      <c r="AU381" s="219" t="s">
        <v>80</v>
      </c>
      <c r="AY381" s="17" t="s">
        <v>121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17" t="s">
        <v>78</v>
      </c>
      <c r="BK381" s="220">
        <f>ROUND(I381*H381,2)</f>
        <v>0</v>
      </c>
      <c r="BL381" s="17" t="s">
        <v>217</v>
      </c>
      <c r="BM381" s="219" t="s">
        <v>654</v>
      </c>
    </row>
    <row r="382" s="2" customFormat="1">
      <c r="A382" s="38"/>
      <c r="B382" s="39"/>
      <c r="C382" s="40"/>
      <c r="D382" s="221" t="s">
        <v>130</v>
      </c>
      <c r="E382" s="40"/>
      <c r="F382" s="222" t="s">
        <v>655</v>
      </c>
      <c r="G382" s="40"/>
      <c r="H382" s="40"/>
      <c r="I382" s="223"/>
      <c r="J382" s="40"/>
      <c r="K382" s="40"/>
      <c r="L382" s="44"/>
      <c r="M382" s="224"/>
      <c r="N382" s="225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130</v>
      </c>
      <c r="AU382" s="17" t="s">
        <v>80</v>
      </c>
    </row>
    <row r="383" s="13" customFormat="1">
      <c r="A383" s="13"/>
      <c r="B383" s="226"/>
      <c r="C383" s="227"/>
      <c r="D383" s="228" t="s">
        <v>132</v>
      </c>
      <c r="E383" s="229" t="s">
        <v>19</v>
      </c>
      <c r="F383" s="230" t="s">
        <v>581</v>
      </c>
      <c r="G383" s="227"/>
      <c r="H383" s="231">
        <v>14</v>
      </c>
      <c r="I383" s="232"/>
      <c r="J383" s="227"/>
      <c r="K383" s="227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132</v>
      </c>
      <c r="AU383" s="237" t="s">
        <v>80</v>
      </c>
      <c r="AV383" s="13" t="s">
        <v>80</v>
      </c>
      <c r="AW383" s="13" t="s">
        <v>33</v>
      </c>
      <c r="AX383" s="13" t="s">
        <v>78</v>
      </c>
      <c r="AY383" s="237" t="s">
        <v>121</v>
      </c>
    </row>
    <row r="384" s="2" customFormat="1" ht="16.5" customHeight="1">
      <c r="A384" s="38"/>
      <c r="B384" s="39"/>
      <c r="C384" s="238" t="s">
        <v>656</v>
      </c>
      <c r="D384" s="238" t="s">
        <v>140</v>
      </c>
      <c r="E384" s="239" t="s">
        <v>657</v>
      </c>
      <c r="F384" s="240" t="s">
        <v>658</v>
      </c>
      <c r="G384" s="241" t="s">
        <v>172</v>
      </c>
      <c r="H384" s="242">
        <v>14</v>
      </c>
      <c r="I384" s="243"/>
      <c r="J384" s="244">
        <f>ROUND(I384*H384,2)</f>
        <v>0</v>
      </c>
      <c r="K384" s="240" t="s">
        <v>127</v>
      </c>
      <c r="L384" s="245"/>
      <c r="M384" s="246" t="s">
        <v>19</v>
      </c>
      <c r="N384" s="247" t="s">
        <v>43</v>
      </c>
      <c r="O384" s="84"/>
      <c r="P384" s="217">
        <f>O384*H384</f>
        <v>0</v>
      </c>
      <c r="Q384" s="217">
        <v>0.00050000000000000001</v>
      </c>
      <c r="R384" s="217">
        <f>Q384*H384</f>
        <v>0.0070000000000000001</v>
      </c>
      <c r="S384" s="217">
        <v>0</v>
      </c>
      <c r="T384" s="21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9" t="s">
        <v>305</v>
      </c>
      <c r="AT384" s="219" t="s">
        <v>140</v>
      </c>
      <c r="AU384" s="219" t="s">
        <v>80</v>
      </c>
      <c r="AY384" s="17" t="s">
        <v>121</v>
      </c>
      <c r="BE384" s="220">
        <f>IF(N384="základní",J384,0)</f>
        <v>0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17" t="s">
        <v>78</v>
      </c>
      <c r="BK384" s="220">
        <f>ROUND(I384*H384,2)</f>
        <v>0</v>
      </c>
      <c r="BL384" s="17" t="s">
        <v>217</v>
      </c>
      <c r="BM384" s="219" t="s">
        <v>659</v>
      </c>
    </row>
    <row r="385" s="13" customFormat="1">
      <c r="A385" s="13"/>
      <c r="B385" s="226"/>
      <c r="C385" s="227"/>
      <c r="D385" s="228" t="s">
        <v>132</v>
      </c>
      <c r="E385" s="229" t="s">
        <v>19</v>
      </c>
      <c r="F385" s="230" t="s">
        <v>581</v>
      </c>
      <c r="G385" s="227"/>
      <c r="H385" s="231">
        <v>14</v>
      </c>
      <c r="I385" s="232"/>
      <c r="J385" s="227"/>
      <c r="K385" s="227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132</v>
      </c>
      <c r="AU385" s="237" t="s">
        <v>80</v>
      </c>
      <c r="AV385" s="13" t="s">
        <v>80</v>
      </c>
      <c r="AW385" s="13" t="s">
        <v>33</v>
      </c>
      <c r="AX385" s="13" t="s">
        <v>78</v>
      </c>
      <c r="AY385" s="237" t="s">
        <v>121</v>
      </c>
    </row>
    <row r="386" s="2" customFormat="1" ht="16.5" customHeight="1">
      <c r="A386" s="38"/>
      <c r="B386" s="39"/>
      <c r="C386" s="208" t="s">
        <v>660</v>
      </c>
      <c r="D386" s="208" t="s">
        <v>123</v>
      </c>
      <c r="E386" s="209" t="s">
        <v>661</v>
      </c>
      <c r="F386" s="210" t="s">
        <v>662</v>
      </c>
      <c r="G386" s="211" t="s">
        <v>172</v>
      </c>
      <c r="H386" s="212">
        <v>5</v>
      </c>
      <c r="I386" s="213"/>
      <c r="J386" s="214">
        <f>ROUND(I386*H386,2)</f>
        <v>0</v>
      </c>
      <c r="K386" s="210" t="s">
        <v>127</v>
      </c>
      <c r="L386" s="44"/>
      <c r="M386" s="215" t="s">
        <v>19</v>
      </c>
      <c r="N386" s="216" t="s">
        <v>43</v>
      </c>
      <c r="O386" s="84"/>
      <c r="P386" s="217">
        <f>O386*H386</f>
        <v>0</v>
      </c>
      <c r="Q386" s="217">
        <v>0</v>
      </c>
      <c r="R386" s="217">
        <f>Q386*H386</f>
        <v>0</v>
      </c>
      <c r="S386" s="217">
        <v>0</v>
      </c>
      <c r="T386" s="21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9" t="s">
        <v>217</v>
      </c>
      <c r="AT386" s="219" t="s">
        <v>123</v>
      </c>
      <c r="AU386" s="219" t="s">
        <v>80</v>
      </c>
      <c r="AY386" s="17" t="s">
        <v>121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7" t="s">
        <v>78</v>
      </c>
      <c r="BK386" s="220">
        <f>ROUND(I386*H386,2)</f>
        <v>0</v>
      </c>
      <c r="BL386" s="17" t="s">
        <v>217</v>
      </c>
      <c r="BM386" s="219" t="s">
        <v>663</v>
      </c>
    </row>
    <row r="387" s="2" customFormat="1">
      <c r="A387" s="38"/>
      <c r="B387" s="39"/>
      <c r="C387" s="40"/>
      <c r="D387" s="221" t="s">
        <v>130</v>
      </c>
      <c r="E387" s="40"/>
      <c r="F387" s="222" t="s">
        <v>664</v>
      </c>
      <c r="G387" s="40"/>
      <c r="H387" s="40"/>
      <c r="I387" s="223"/>
      <c r="J387" s="40"/>
      <c r="K387" s="40"/>
      <c r="L387" s="44"/>
      <c r="M387" s="224"/>
      <c r="N387" s="225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130</v>
      </c>
      <c r="AU387" s="17" t="s">
        <v>80</v>
      </c>
    </row>
    <row r="388" s="13" customFormat="1">
      <c r="A388" s="13"/>
      <c r="B388" s="226"/>
      <c r="C388" s="227"/>
      <c r="D388" s="228" t="s">
        <v>132</v>
      </c>
      <c r="E388" s="229" t="s">
        <v>19</v>
      </c>
      <c r="F388" s="230" t="s">
        <v>558</v>
      </c>
      <c r="G388" s="227"/>
      <c r="H388" s="231">
        <v>5</v>
      </c>
      <c r="I388" s="232"/>
      <c r="J388" s="227"/>
      <c r="K388" s="227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132</v>
      </c>
      <c r="AU388" s="237" t="s">
        <v>80</v>
      </c>
      <c r="AV388" s="13" t="s">
        <v>80</v>
      </c>
      <c r="AW388" s="13" t="s">
        <v>33</v>
      </c>
      <c r="AX388" s="13" t="s">
        <v>78</v>
      </c>
      <c r="AY388" s="237" t="s">
        <v>121</v>
      </c>
    </row>
    <row r="389" s="2" customFormat="1" ht="16.5" customHeight="1">
      <c r="A389" s="38"/>
      <c r="B389" s="39"/>
      <c r="C389" s="238" t="s">
        <v>665</v>
      </c>
      <c r="D389" s="238" t="s">
        <v>140</v>
      </c>
      <c r="E389" s="239" t="s">
        <v>666</v>
      </c>
      <c r="F389" s="240" t="s">
        <v>667</v>
      </c>
      <c r="G389" s="241" t="s">
        <v>172</v>
      </c>
      <c r="H389" s="242">
        <v>5</v>
      </c>
      <c r="I389" s="243"/>
      <c r="J389" s="244">
        <f>ROUND(I389*H389,2)</f>
        <v>0</v>
      </c>
      <c r="K389" s="240" t="s">
        <v>127</v>
      </c>
      <c r="L389" s="245"/>
      <c r="M389" s="246" t="s">
        <v>19</v>
      </c>
      <c r="N389" s="247" t="s">
        <v>43</v>
      </c>
      <c r="O389" s="84"/>
      <c r="P389" s="217">
        <f>O389*H389</f>
        <v>0</v>
      </c>
      <c r="Q389" s="217">
        <v>0.00050000000000000001</v>
      </c>
      <c r="R389" s="217">
        <f>Q389*H389</f>
        <v>0.0025000000000000001</v>
      </c>
      <c r="S389" s="217">
        <v>0</v>
      </c>
      <c r="T389" s="21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9" t="s">
        <v>305</v>
      </c>
      <c r="AT389" s="219" t="s">
        <v>140</v>
      </c>
      <c r="AU389" s="219" t="s">
        <v>80</v>
      </c>
      <c r="AY389" s="17" t="s">
        <v>121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7" t="s">
        <v>78</v>
      </c>
      <c r="BK389" s="220">
        <f>ROUND(I389*H389,2)</f>
        <v>0</v>
      </c>
      <c r="BL389" s="17" t="s">
        <v>217</v>
      </c>
      <c r="BM389" s="219" t="s">
        <v>668</v>
      </c>
    </row>
    <row r="390" s="13" customFormat="1">
      <c r="A390" s="13"/>
      <c r="B390" s="226"/>
      <c r="C390" s="227"/>
      <c r="D390" s="228" t="s">
        <v>132</v>
      </c>
      <c r="E390" s="229" t="s">
        <v>19</v>
      </c>
      <c r="F390" s="230" t="s">
        <v>558</v>
      </c>
      <c r="G390" s="227"/>
      <c r="H390" s="231">
        <v>5</v>
      </c>
      <c r="I390" s="232"/>
      <c r="J390" s="227"/>
      <c r="K390" s="227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132</v>
      </c>
      <c r="AU390" s="237" t="s">
        <v>80</v>
      </c>
      <c r="AV390" s="13" t="s">
        <v>80</v>
      </c>
      <c r="AW390" s="13" t="s">
        <v>33</v>
      </c>
      <c r="AX390" s="13" t="s">
        <v>78</v>
      </c>
      <c r="AY390" s="237" t="s">
        <v>121</v>
      </c>
    </row>
    <row r="391" s="2" customFormat="1" ht="16.5" customHeight="1">
      <c r="A391" s="38"/>
      <c r="B391" s="39"/>
      <c r="C391" s="208" t="s">
        <v>669</v>
      </c>
      <c r="D391" s="208" t="s">
        <v>123</v>
      </c>
      <c r="E391" s="209" t="s">
        <v>670</v>
      </c>
      <c r="F391" s="210" t="s">
        <v>671</v>
      </c>
      <c r="G391" s="211" t="s">
        <v>172</v>
      </c>
      <c r="H391" s="212">
        <v>14</v>
      </c>
      <c r="I391" s="213"/>
      <c r="J391" s="214">
        <f>ROUND(I391*H391,2)</f>
        <v>0</v>
      </c>
      <c r="K391" s="210" t="s">
        <v>127</v>
      </c>
      <c r="L391" s="44"/>
      <c r="M391" s="215" t="s">
        <v>19</v>
      </c>
      <c r="N391" s="216" t="s">
        <v>43</v>
      </c>
      <c r="O391" s="84"/>
      <c r="P391" s="217">
        <f>O391*H391</f>
        <v>0</v>
      </c>
      <c r="Q391" s="217">
        <v>0</v>
      </c>
      <c r="R391" s="217">
        <f>Q391*H391</f>
        <v>0</v>
      </c>
      <c r="S391" s="217">
        <v>0</v>
      </c>
      <c r="T391" s="21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9" t="s">
        <v>217</v>
      </c>
      <c r="AT391" s="219" t="s">
        <v>123</v>
      </c>
      <c r="AU391" s="219" t="s">
        <v>80</v>
      </c>
      <c r="AY391" s="17" t="s">
        <v>121</v>
      </c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17" t="s">
        <v>78</v>
      </c>
      <c r="BK391" s="220">
        <f>ROUND(I391*H391,2)</f>
        <v>0</v>
      </c>
      <c r="BL391" s="17" t="s">
        <v>217</v>
      </c>
      <c r="BM391" s="219" t="s">
        <v>672</v>
      </c>
    </row>
    <row r="392" s="2" customFormat="1">
      <c r="A392" s="38"/>
      <c r="B392" s="39"/>
      <c r="C392" s="40"/>
      <c r="D392" s="221" t="s">
        <v>130</v>
      </c>
      <c r="E392" s="40"/>
      <c r="F392" s="222" t="s">
        <v>673</v>
      </c>
      <c r="G392" s="40"/>
      <c r="H392" s="40"/>
      <c r="I392" s="223"/>
      <c r="J392" s="40"/>
      <c r="K392" s="40"/>
      <c r="L392" s="44"/>
      <c r="M392" s="224"/>
      <c r="N392" s="225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130</v>
      </c>
      <c r="AU392" s="17" t="s">
        <v>80</v>
      </c>
    </row>
    <row r="393" s="13" customFormat="1">
      <c r="A393" s="13"/>
      <c r="B393" s="226"/>
      <c r="C393" s="227"/>
      <c r="D393" s="228" t="s">
        <v>132</v>
      </c>
      <c r="E393" s="229" t="s">
        <v>19</v>
      </c>
      <c r="F393" s="230" t="s">
        <v>581</v>
      </c>
      <c r="G393" s="227"/>
      <c r="H393" s="231">
        <v>14</v>
      </c>
      <c r="I393" s="232"/>
      <c r="J393" s="227"/>
      <c r="K393" s="227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132</v>
      </c>
      <c r="AU393" s="237" t="s">
        <v>80</v>
      </c>
      <c r="AV393" s="13" t="s">
        <v>80</v>
      </c>
      <c r="AW393" s="13" t="s">
        <v>33</v>
      </c>
      <c r="AX393" s="13" t="s">
        <v>78</v>
      </c>
      <c r="AY393" s="237" t="s">
        <v>121</v>
      </c>
    </row>
    <row r="394" s="2" customFormat="1" ht="16.5" customHeight="1">
      <c r="A394" s="38"/>
      <c r="B394" s="39"/>
      <c r="C394" s="238" t="s">
        <v>674</v>
      </c>
      <c r="D394" s="238" t="s">
        <v>140</v>
      </c>
      <c r="E394" s="239" t="s">
        <v>675</v>
      </c>
      <c r="F394" s="240" t="s">
        <v>676</v>
      </c>
      <c r="G394" s="241" t="s">
        <v>172</v>
      </c>
      <c r="H394" s="242">
        <v>14</v>
      </c>
      <c r="I394" s="243"/>
      <c r="J394" s="244">
        <f>ROUND(I394*H394,2)</f>
        <v>0</v>
      </c>
      <c r="K394" s="240" t="s">
        <v>127</v>
      </c>
      <c r="L394" s="245"/>
      <c r="M394" s="246" t="s">
        <v>19</v>
      </c>
      <c r="N394" s="247" t="s">
        <v>43</v>
      </c>
      <c r="O394" s="84"/>
      <c r="P394" s="217">
        <f>O394*H394</f>
        <v>0</v>
      </c>
      <c r="Q394" s="217">
        <v>0.00050000000000000001</v>
      </c>
      <c r="R394" s="217">
        <f>Q394*H394</f>
        <v>0.0070000000000000001</v>
      </c>
      <c r="S394" s="217">
        <v>0</v>
      </c>
      <c r="T394" s="21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9" t="s">
        <v>305</v>
      </c>
      <c r="AT394" s="219" t="s">
        <v>140</v>
      </c>
      <c r="AU394" s="219" t="s">
        <v>80</v>
      </c>
      <c r="AY394" s="17" t="s">
        <v>121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7" t="s">
        <v>78</v>
      </c>
      <c r="BK394" s="220">
        <f>ROUND(I394*H394,2)</f>
        <v>0</v>
      </c>
      <c r="BL394" s="17" t="s">
        <v>217</v>
      </c>
      <c r="BM394" s="219" t="s">
        <v>677</v>
      </c>
    </row>
    <row r="395" s="13" customFormat="1">
      <c r="A395" s="13"/>
      <c r="B395" s="226"/>
      <c r="C395" s="227"/>
      <c r="D395" s="228" t="s">
        <v>132</v>
      </c>
      <c r="E395" s="229" t="s">
        <v>19</v>
      </c>
      <c r="F395" s="230" t="s">
        <v>581</v>
      </c>
      <c r="G395" s="227"/>
      <c r="H395" s="231">
        <v>14</v>
      </c>
      <c r="I395" s="232"/>
      <c r="J395" s="227"/>
      <c r="K395" s="227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132</v>
      </c>
      <c r="AU395" s="237" t="s">
        <v>80</v>
      </c>
      <c r="AV395" s="13" t="s">
        <v>80</v>
      </c>
      <c r="AW395" s="13" t="s">
        <v>33</v>
      </c>
      <c r="AX395" s="13" t="s">
        <v>78</v>
      </c>
      <c r="AY395" s="237" t="s">
        <v>121</v>
      </c>
    </row>
    <row r="396" s="2" customFormat="1" ht="16.5" customHeight="1">
      <c r="A396" s="38"/>
      <c r="B396" s="39"/>
      <c r="C396" s="208" t="s">
        <v>678</v>
      </c>
      <c r="D396" s="208" t="s">
        <v>123</v>
      </c>
      <c r="E396" s="209" t="s">
        <v>679</v>
      </c>
      <c r="F396" s="210" t="s">
        <v>680</v>
      </c>
      <c r="G396" s="211" t="s">
        <v>172</v>
      </c>
      <c r="H396" s="212">
        <v>18</v>
      </c>
      <c r="I396" s="213"/>
      <c r="J396" s="214">
        <f>ROUND(I396*H396,2)</f>
        <v>0</v>
      </c>
      <c r="K396" s="210" t="s">
        <v>127</v>
      </c>
      <c r="L396" s="44"/>
      <c r="M396" s="215" t="s">
        <v>19</v>
      </c>
      <c r="N396" s="216" t="s">
        <v>43</v>
      </c>
      <c r="O396" s="84"/>
      <c r="P396" s="217">
        <f>O396*H396</f>
        <v>0</v>
      </c>
      <c r="Q396" s="217">
        <v>0</v>
      </c>
      <c r="R396" s="217">
        <f>Q396*H396</f>
        <v>0</v>
      </c>
      <c r="S396" s="217">
        <v>0</v>
      </c>
      <c r="T396" s="21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9" t="s">
        <v>217</v>
      </c>
      <c r="AT396" s="219" t="s">
        <v>123</v>
      </c>
      <c r="AU396" s="219" t="s">
        <v>80</v>
      </c>
      <c r="AY396" s="17" t="s">
        <v>121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7" t="s">
        <v>78</v>
      </c>
      <c r="BK396" s="220">
        <f>ROUND(I396*H396,2)</f>
        <v>0</v>
      </c>
      <c r="BL396" s="17" t="s">
        <v>217</v>
      </c>
      <c r="BM396" s="219" t="s">
        <v>681</v>
      </c>
    </row>
    <row r="397" s="2" customFormat="1">
      <c r="A397" s="38"/>
      <c r="B397" s="39"/>
      <c r="C397" s="40"/>
      <c r="D397" s="221" t="s">
        <v>130</v>
      </c>
      <c r="E397" s="40"/>
      <c r="F397" s="222" t="s">
        <v>682</v>
      </c>
      <c r="G397" s="40"/>
      <c r="H397" s="40"/>
      <c r="I397" s="223"/>
      <c r="J397" s="40"/>
      <c r="K397" s="40"/>
      <c r="L397" s="44"/>
      <c r="M397" s="224"/>
      <c r="N397" s="225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130</v>
      </c>
      <c r="AU397" s="17" t="s">
        <v>80</v>
      </c>
    </row>
    <row r="398" s="13" customFormat="1">
      <c r="A398" s="13"/>
      <c r="B398" s="226"/>
      <c r="C398" s="227"/>
      <c r="D398" s="228" t="s">
        <v>132</v>
      </c>
      <c r="E398" s="229" t="s">
        <v>19</v>
      </c>
      <c r="F398" s="230" t="s">
        <v>683</v>
      </c>
      <c r="G398" s="227"/>
      <c r="H398" s="231">
        <v>18</v>
      </c>
      <c r="I398" s="232"/>
      <c r="J398" s="227"/>
      <c r="K398" s="227"/>
      <c r="L398" s="233"/>
      <c r="M398" s="234"/>
      <c r="N398" s="235"/>
      <c r="O398" s="235"/>
      <c r="P398" s="235"/>
      <c r="Q398" s="235"/>
      <c r="R398" s="235"/>
      <c r="S398" s="235"/>
      <c r="T398" s="23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7" t="s">
        <v>132</v>
      </c>
      <c r="AU398" s="237" t="s">
        <v>80</v>
      </c>
      <c r="AV398" s="13" t="s">
        <v>80</v>
      </c>
      <c r="AW398" s="13" t="s">
        <v>33</v>
      </c>
      <c r="AX398" s="13" t="s">
        <v>78</v>
      </c>
      <c r="AY398" s="237" t="s">
        <v>121</v>
      </c>
    </row>
    <row r="399" s="2" customFormat="1" ht="16.5" customHeight="1">
      <c r="A399" s="38"/>
      <c r="B399" s="39"/>
      <c r="C399" s="238" t="s">
        <v>684</v>
      </c>
      <c r="D399" s="238" t="s">
        <v>140</v>
      </c>
      <c r="E399" s="239" t="s">
        <v>685</v>
      </c>
      <c r="F399" s="240" t="s">
        <v>686</v>
      </c>
      <c r="G399" s="241" t="s">
        <v>172</v>
      </c>
      <c r="H399" s="242">
        <v>13</v>
      </c>
      <c r="I399" s="243"/>
      <c r="J399" s="244">
        <f>ROUND(I399*H399,2)</f>
        <v>0</v>
      </c>
      <c r="K399" s="240" t="s">
        <v>127</v>
      </c>
      <c r="L399" s="245"/>
      <c r="M399" s="246" t="s">
        <v>19</v>
      </c>
      <c r="N399" s="247" t="s">
        <v>43</v>
      </c>
      <c r="O399" s="84"/>
      <c r="P399" s="217">
        <f>O399*H399</f>
        <v>0</v>
      </c>
      <c r="Q399" s="217">
        <v>0.00080000000000000004</v>
      </c>
      <c r="R399" s="217">
        <f>Q399*H399</f>
        <v>0.010400000000000001</v>
      </c>
      <c r="S399" s="217">
        <v>0</v>
      </c>
      <c r="T399" s="21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19" t="s">
        <v>305</v>
      </c>
      <c r="AT399" s="219" t="s">
        <v>140</v>
      </c>
      <c r="AU399" s="219" t="s">
        <v>80</v>
      </c>
      <c r="AY399" s="17" t="s">
        <v>121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17" t="s">
        <v>78</v>
      </c>
      <c r="BK399" s="220">
        <f>ROUND(I399*H399,2)</f>
        <v>0</v>
      </c>
      <c r="BL399" s="17" t="s">
        <v>217</v>
      </c>
      <c r="BM399" s="219" t="s">
        <v>687</v>
      </c>
    </row>
    <row r="400" s="13" customFormat="1">
      <c r="A400" s="13"/>
      <c r="B400" s="226"/>
      <c r="C400" s="227"/>
      <c r="D400" s="228" t="s">
        <v>132</v>
      </c>
      <c r="E400" s="229" t="s">
        <v>19</v>
      </c>
      <c r="F400" s="230" t="s">
        <v>197</v>
      </c>
      <c r="G400" s="227"/>
      <c r="H400" s="231">
        <v>13</v>
      </c>
      <c r="I400" s="232"/>
      <c r="J400" s="227"/>
      <c r="K400" s="227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132</v>
      </c>
      <c r="AU400" s="237" t="s">
        <v>80</v>
      </c>
      <c r="AV400" s="13" t="s">
        <v>80</v>
      </c>
      <c r="AW400" s="13" t="s">
        <v>33</v>
      </c>
      <c r="AX400" s="13" t="s">
        <v>78</v>
      </c>
      <c r="AY400" s="237" t="s">
        <v>121</v>
      </c>
    </row>
    <row r="401" s="2" customFormat="1" ht="16.5" customHeight="1">
      <c r="A401" s="38"/>
      <c r="B401" s="39"/>
      <c r="C401" s="238" t="s">
        <v>688</v>
      </c>
      <c r="D401" s="238" t="s">
        <v>140</v>
      </c>
      <c r="E401" s="239" t="s">
        <v>689</v>
      </c>
      <c r="F401" s="240" t="s">
        <v>690</v>
      </c>
      <c r="G401" s="241" t="s">
        <v>172</v>
      </c>
      <c r="H401" s="242">
        <v>5</v>
      </c>
      <c r="I401" s="243"/>
      <c r="J401" s="244">
        <f>ROUND(I401*H401,2)</f>
        <v>0</v>
      </c>
      <c r="K401" s="240" t="s">
        <v>127</v>
      </c>
      <c r="L401" s="245"/>
      <c r="M401" s="246" t="s">
        <v>19</v>
      </c>
      <c r="N401" s="247" t="s">
        <v>43</v>
      </c>
      <c r="O401" s="84"/>
      <c r="P401" s="217">
        <f>O401*H401</f>
        <v>0</v>
      </c>
      <c r="Q401" s="217">
        <v>0.0012999999999999999</v>
      </c>
      <c r="R401" s="217">
        <f>Q401*H401</f>
        <v>0.0064999999999999997</v>
      </c>
      <c r="S401" s="217">
        <v>0</v>
      </c>
      <c r="T401" s="21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9" t="s">
        <v>305</v>
      </c>
      <c r="AT401" s="219" t="s">
        <v>140</v>
      </c>
      <c r="AU401" s="219" t="s">
        <v>80</v>
      </c>
      <c r="AY401" s="17" t="s">
        <v>121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7" t="s">
        <v>78</v>
      </c>
      <c r="BK401" s="220">
        <f>ROUND(I401*H401,2)</f>
        <v>0</v>
      </c>
      <c r="BL401" s="17" t="s">
        <v>217</v>
      </c>
      <c r="BM401" s="219" t="s">
        <v>691</v>
      </c>
    </row>
    <row r="402" s="13" customFormat="1">
      <c r="A402" s="13"/>
      <c r="B402" s="226"/>
      <c r="C402" s="227"/>
      <c r="D402" s="228" t="s">
        <v>132</v>
      </c>
      <c r="E402" s="229" t="s">
        <v>19</v>
      </c>
      <c r="F402" s="230" t="s">
        <v>155</v>
      </c>
      <c r="G402" s="227"/>
      <c r="H402" s="231">
        <v>5</v>
      </c>
      <c r="I402" s="232"/>
      <c r="J402" s="227"/>
      <c r="K402" s="227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132</v>
      </c>
      <c r="AU402" s="237" t="s">
        <v>80</v>
      </c>
      <c r="AV402" s="13" t="s">
        <v>80</v>
      </c>
      <c r="AW402" s="13" t="s">
        <v>33</v>
      </c>
      <c r="AX402" s="13" t="s">
        <v>78</v>
      </c>
      <c r="AY402" s="237" t="s">
        <v>121</v>
      </c>
    </row>
    <row r="403" s="2" customFormat="1" ht="16.5" customHeight="1">
      <c r="A403" s="38"/>
      <c r="B403" s="39"/>
      <c r="C403" s="208" t="s">
        <v>692</v>
      </c>
      <c r="D403" s="208" t="s">
        <v>123</v>
      </c>
      <c r="E403" s="209" t="s">
        <v>693</v>
      </c>
      <c r="F403" s="210" t="s">
        <v>694</v>
      </c>
      <c r="G403" s="211" t="s">
        <v>172</v>
      </c>
      <c r="H403" s="212">
        <v>1</v>
      </c>
      <c r="I403" s="213"/>
      <c r="J403" s="214">
        <f>ROUND(I403*H403,2)</f>
        <v>0</v>
      </c>
      <c r="K403" s="210" t="s">
        <v>127</v>
      </c>
      <c r="L403" s="44"/>
      <c r="M403" s="215" t="s">
        <v>19</v>
      </c>
      <c r="N403" s="216" t="s">
        <v>43</v>
      </c>
      <c r="O403" s="84"/>
      <c r="P403" s="217">
        <f>O403*H403</f>
        <v>0</v>
      </c>
      <c r="Q403" s="217">
        <v>0</v>
      </c>
      <c r="R403" s="217">
        <f>Q403*H403</f>
        <v>0</v>
      </c>
      <c r="S403" s="217">
        <v>0</v>
      </c>
      <c r="T403" s="21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9" t="s">
        <v>217</v>
      </c>
      <c r="AT403" s="219" t="s">
        <v>123</v>
      </c>
      <c r="AU403" s="219" t="s">
        <v>80</v>
      </c>
      <c r="AY403" s="17" t="s">
        <v>121</v>
      </c>
      <c r="BE403" s="220">
        <f>IF(N403="základní",J403,0)</f>
        <v>0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17" t="s">
        <v>78</v>
      </c>
      <c r="BK403" s="220">
        <f>ROUND(I403*H403,2)</f>
        <v>0</v>
      </c>
      <c r="BL403" s="17" t="s">
        <v>217</v>
      </c>
      <c r="BM403" s="219" t="s">
        <v>695</v>
      </c>
    </row>
    <row r="404" s="2" customFormat="1">
      <c r="A404" s="38"/>
      <c r="B404" s="39"/>
      <c r="C404" s="40"/>
      <c r="D404" s="221" t="s">
        <v>130</v>
      </c>
      <c r="E404" s="40"/>
      <c r="F404" s="222" t="s">
        <v>696</v>
      </c>
      <c r="G404" s="40"/>
      <c r="H404" s="40"/>
      <c r="I404" s="223"/>
      <c r="J404" s="40"/>
      <c r="K404" s="40"/>
      <c r="L404" s="44"/>
      <c r="M404" s="224"/>
      <c r="N404" s="225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130</v>
      </c>
      <c r="AU404" s="17" t="s">
        <v>80</v>
      </c>
    </row>
    <row r="405" s="13" customFormat="1">
      <c r="A405" s="13"/>
      <c r="B405" s="226"/>
      <c r="C405" s="227"/>
      <c r="D405" s="228" t="s">
        <v>132</v>
      </c>
      <c r="E405" s="229" t="s">
        <v>19</v>
      </c>
      <c r="F405" s="230" t="s">
        <v>78</v>
      </c>
      <c r="G405" s="227"/>
      <c r="H405" s="231">
        <v>1</v>
      </c>
      <c r="I405" s="232"/>
      <c r="J405" s="227"/>
      <c r="K405" s="227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132</v>
      </c>
      <c r="AU405" s="237" t="s">
        <v>80</v>
      </c>
      <c r="AV405" s="13" t="s">
        <v>80</v>
      </c>
      <c r="AW405" s="13" t="s">
        <v>33</v>
      </c>
      <c r="AX405" s="13" t="s">
        <v>78</v>
      </c>
      <c r="AY405" s="237" t="s">
        <v>121</v>
      </c>
    </row>
    <row r="406" s="2" customFormat="1" ht="16.5" customHeight="1">
      <c r="A406" s="38"/>
      <c r="B406" s="39"/>
      <c r="C406" s="238" t="s">
        <v>697</v>
      </c>
      <c r="D406" s="238" t="s">
        <v>140</v>
      </c>
      <c r="E406" s="239" t="s">
        <v>698</v>
      </c>
      <c r="F406" s="240" t="s">
        <v>699</v>
      </c>
      <c r="G406" s="241" t="s">
        <v>700</v>
      </c>
      <c r="H406" s="242">
        <v>1</v>
      </c>
      <c r="I406" s="243"/>
      <c r="J406" s="244">
        <f>ROUND(I406*H406,2)</f>
        <v>0</v>
      </c>
      <c r="K406" s="240" t="s">
        <v>127</v>
      </c>
      <c r="L406" s="245"/>
      <c r="M406" s="246" t="s">
        <v>19</v>
      </c>
      <c r="N406" s="247" t="s">
        <v>43</v>
      </c>
      <c r="O406" s="84"/>
      <c r="P406" s="217">
        <f>O406*H406</f>
        <v>0</v>
      </c>
      <c r="Q406" s="217">
        <v>0.0074999999999999997</v>
      </c>
      <c r="R406" s="217">
        <f>Q406*H406</f>
        <v>0.0074999999999999997</v>
      </c>
      <c r="S406" s="217">
        <v>0</v>
      </c>
      <c r="T406" s="21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9" t="s">
        <v>305</v>
      </c>
      <c r="AT406" s="219" t="s">
        <v>140</v>
      </c>
      <c r="AU406" s="219" t="s">
        <v>80</v>
      </c>
      <c r="AY406" s="17" t="s">
        <v>121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17" t="s">
        <v>78</v>
      </c>
      <c r="BK406" s="220">
        <f>ROUND(I406*H406,2)</f>
        <v>0</v>
      </c>
      <c r="BL406" s="17" t="s">
        <v>217</v>
      </c>
      <c r="BM406" s="219" t="s">
        <v>701</v>
      </c>
    </row>
    <row r="407" s="13" customFormat="1">
      <c r="A407" s="13"/>
      <c r="B407" s="226"/>
      <c r="C407" s="227"/>
      <c r="D407" s="228" t="s">
        <v>132</v>
      </c>
      <c r="E407" s="229" t="s">
        <v>19</v>
      </c>
      <c r="F407" s="230" t="s">
        <v>78</v>
      </c>
      <c r="G407" s="227"/>
      <c r="H407" s="231">
        <v>1</v>
      </c>
      <c r="I407" s="232"/>
      <c r="J407" s="227"/>
      <c r="K407" s="227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132</v>
      </c>
      <c r="AU407" s="237" t="s">
        <v>80</v>
      </c>
      <c r="AV407" s="13" t="s">
        <v>80</v>
      </c>
      <c r="AW407" s="13" t="s">
        <v>33</v>
      </c>
      <c r="AX407" s="13" t="s">
        <v>78</v>
      </c>
      <c r="AY407" s="237" t="s">
        <v>121</v>
      </c>
    </row>
    <row r="408" s="2" customFormat="1" ht="16.5" customHeight="1">
      <c r="A408" s="38"/>
      <c r="B408" s="39"/>
      <c r="C408" s="238" t="s">
        <v>702</v>
      </c>
      <c r="D408" s="238" t="s">
        <v>140</v>
      </c>
      <c r="E408" s="239" t="s">
        <v>703</v>
      </c>
      <c r="F408" s="240" t="s">
        <v>704</v>
      </c>
      <c r="G408" s="241" t="s">
        <v>158</v>
      </c>
      <c r="H408" s="242">
        <v>5.2000000000000002</v>
      </c>
      <c r="I408" s="243"/>
      <c r="J408" s="244">
        <f>ROUND(I408*H408,2)</f>
        <v>0</v>
      </c>
      <c r="K408" s="240" t="s">
        <v>127</v>
      </c>
      <c r="L408" s="245"/>
      <c r="M408" s="246" t="s">
        <v>19</v>
      </c>
      <c r="N408" s="247" t="s">
        <v>43</v>
      </c>
      <c r="O408" s="84"/>
      <c r="P408" s="217">
        <f>O408*H408</f>
        <v>0</v>
      </c>
      <c r="Q408" s="217">
        <v>0.01</v>
      </c>
      <c r="R408" s="217">
        <f>Q408*H408</f>
        <v>0.052000000000000005</v>
      </c>
      <c r="S408" s="217">
        <v>0</v>
      </c>
      <c r="T408" s="21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9" t="s">
        <v>305</v>
      </c>
      <c r="AT408" s="219" t="s">
        <v>140</v>
      </c>
      <c r="AU408" s="219" t="s">
        <v>80</v>
      </c>
      <c r="AY408" s="17" t="s">
        <v>121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17" t="s">
        <v>78</v>
      </c>
      <c r="BK408" s="220">
        <f>ROUND(I408*H408,2)</f>
        <v>0</v>
      </c>
      <c r="BL408" s="17" t="s">
        <v>217</v>
      </c>
      <c r="BM408" s="219" t="s">
        <v>705</v>
      </c>
    </row>
    <row r="409" s="13" customFormat="1">
      <c r="A409" s="13"/>
      <c r="B409" s="226"/>
      <c r="C409" s="227"/>
      <c r="D409" s="228" t="s">
        <v>132</v>
      </c>
      <c r="E409" s="229" t="s">
        <v>19</v>
      </c>
      <c r="F409" s="230" t="s">
        <v>706</v>
      </c>
      <c r="G409" s="227"/>
      <c r="H409" s="231">
        <v>5.2000000000000002</v>
      </c>
      <c r="I409" s="232"/>
      <c r="J409" s="227"/>
      <c r="K409" s="227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132</v>
      </c>
      <c r="AU409" s="237" t="s">
        <v>80</v>
      </c>
      <c r="AV409" s="13" t="s">
        <v>80</v>
      </c>
      <c r="AW409" s="13" t="s">
        <v>33</v>
      </c>
      <c r="AX409" s="13" t="s">
        <v>78</v>
      </c>
      <c r="AY409" s="237" t="s">
        <v>121</v>
      </c>
    </row>
    <row r="410" s="2" customFormat="1" ht="16.5" customHeight="1">
      <c r="A410" s="38"/>
      <c r="B410" s="39"/>
      <c r="C410" s="208" t="s">
        <v>707</v>
      </c>
      <c r="D410" s="208" t="s">
        <v>123</v>
      </c>
      <c r="E410" s="209" t="s">
        <v>708</v>
      </c>
      <c r="F410" s="210" t="s">
        <v>709</v>
      </c>
      <c r="G410" s="211" t="s">
        <v>172</v>
      </c>
      <c r="H410" s="212">
        <v>4</v>
      </c>
      <c r="I410" s="213"/>
      <c r="J410" s="214">
        <f>ROUND(I410*H410,2)</f>
        <v>0</v>
      </c>
      <c r="K410" s="210" t="s">
        <v>127</v>
      </c>
      <c r="L410" s="44"/>
      <c r="M410" s="215" t="s">
        <v>19</v>
      </c>
      <c r="N410" s="216" t="s">
        <v>43</v>
      </c>
      <c r="O410" s="84"/>
      <c r="P410" s="217">
        <f>O410*H410</f>
        <v>0</v>
      </c>
      <c r="Q410" s="217">
        <v>0</v>
      </c>
      <c r="R410" s="217">
        <f>Q410*H410</f>
        <v>0</v>
      </c>
      <c r="S410" s="217">
        <v>0</v>
      </c>
      <c r="T410" s="21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9" t="s">
        <v>217</v>
      </c>
      <c r="AT410" s="219" t="s">
        <v>123</v>
      </c>
      <c r="AU410" s="219" t="s">
        <v>80</v>
      </c>
      <c r="AY410" s="17" t="s">
        <v>121</v>
      </c>
      <c r="BE410" s="220">
        <f>IF(N410="základní",J410,0)</f>
        <v>0</v>
      </c>
      <c r="BF410" s="220">
        <f>IF(N410="snížená",J410,0)</f>
        <v>0</v>
      </c>
      <c r="BG410" s="220">
        <f>IF(N410="zákl. přenesená",J410,0)</f>
        <v>0</v>
      </c>
      <c r="BH410" s="220">
        <f>IF(N410="sníž. přenesená",J410,0)</f>
        <v>0</v>
      </c>
      <c r="BI410" s="220">
        <f>IF(N410="nulová",J410,0)</f>
        <v>0</v>
      </c>
      <c r="BJ410" s="17" t="s">
        <v>78</v>
      </c>
      <c r="BK410" s="220">
        <f>ROUND(I410*H410,2)</f>
        <v>0</v>
      </c>
      <c r="BL410" s="17" t="s">
        <v>217</v>
      </c>
      <c r="BM410" s="219" t="s">
        <v>710</v>
      </c>
    </row>
    <row r="411" s="2" customFormat="1">
      <c r="A411" s="38"/>
      <c r="B411" s="39"/>
      <c r="C411" s="40"/>
      <c r="D411" s="221" t="s">
        <v>130</v>
      </c>
      <c r="E411" s="40"/>
      <c r="F411" s="222" t="s">
        <v>711</v>
      </c>
      <c r="G411" s="40"/>
      <c r="H411" s="40"/>
      <c r="I411" s="223"/>
      <c r="J411" s="40"/>
      <c r="K411" s="40"/>
      <c r="L411" s="44"/>
      <c r="M411" s="224"/>
      <c r="N411" s="225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130</v>
      </c>
      <c r="AU411" s="17" t="s">
        <v>80</v>
      </c>
    </row>
    <row r="412" s="13" customFormat="1">
      <c r="A412" s="13"/>
      <c r="B412" s="226"/>
      <c r="C412" s="227"/>
      <c r="D412" s="228" t="s">
        <v>132</v>
      </c>
      <c r="E412" s="229" t="s">
        <v>19</v>
      </c>
      <c r="F412" s="230" t="s">
        <v>712</v>
      </c>
      <c r="G412" s="227"/>
      <c r="H412" s="231">
        <v>4</v>
      </c>
      <c r="I412" s="232"/>
      <c r="J412" s="227"/>
      <c r="K412" s="227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132</v>
      </c>
      <c r="AU412" s="237" t="s">
        <v>80</v>
      </c>
      <c r="AV412" s="13" t="s">
        <v>80</v>
      </c>
      <c r="AW412" s="13" t="s">
        <v>33</v>
      </c>
      <c r="AX412" s="13" t="s">
        <v>78</v>
      </c>
      <c r="AY412" s="237" t="s">
        <v>121</v>
      </c>
    </row>
    <row r="413" s="2" customFormat="1" ht="16.5" customHeight="1">
      <c r="A413" s="38"/>
      <c r="B413" s="39"/>
      <c r="C413" s="238" t="s">
        <v>713</v>
      </c>
      <c r="D413" s="238" t="s">
        <v>140</v>
      </c>
      <c r="E413" s="239" t="s">
        <v>714</v>
      </c>
      <c r="F413" s="240" t="s">
        <v>715</v>
      </c>
      <c r="G413" s="241" t="s">
        <v>172</v>
      </c>
      <c r="H413" s="242">
        <v>1</v>
      </c>
      <c r="I413" s="243"/>
      <c r="J413" s="244">
        <f>ROUND(I413*H413,2)</f>
        <v>0</v>
      </c>
      <c r="K413" s="240" t="s">
        <v>127</v>
      </c>
      <c r="L413" s="245"/>
      <c r="M413" s="246" t="s">
        <v>19</v>
      </c>
      <c r="N413" s="247" t="s">
        <v>43</v>
      </c>
      <c r="O413" s="84"/>
      <c r="P413" s="217">
        <f>O413*H413</f>
        <v>0</v>
      </c>
      <c r="Q413" s="217">
        <v>0.00084999999999999995</v>
      </c>
      <c r="R413" s="217">
        <f>Q413*H413</f>
        <v>0.00084999999999999995</v>
      </c>
      <c r="S413" s="217">
        <v>0</v>
      </c>
      <c r="T413" s="21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9" t="s">
        <v>305</v>
      </c>
      <c r="AT413" s="219" t="s">
        <v>140</v>
      </c>
      <c r="AU413" s="219" t="s">
        <v>80</v>
      </c>
      <c r="AY413" s="17" t="s">
        <v>121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17" t="s">
        <v>78</v>
      </c>
      <c r="BK413" s="220">
        <f>ROUND(I413*H413,2)</f>
        <v>0</v>
      </c>
      <c r="BL413" s="17" t="s">
        <v>217</v>
      </c>
      <c r="BM413" s="219" t="s">
        <v>716</v>
      </c>
    </row>
    <row r="414" s="13" customFormat="1">
      <c r="A414" s="13"/>
      <c r="B414" s="226"/>
      <c r="C414" s="227"/>
      <c r="D414" s="228" t="s">
        <v>132</v>
      </c>
      <c r="E414" s="229" t="s">
        <v>19</v>
      </c>
      <c r="F414" s="230" t="s">
        <v>78</v>
      </c>
      <c r="G414" s="227"/>
      <c r="H414" s="231">
        <v>1</v>
      </c>
      <c r="I414" s="232"/>
      <c r="J414" s="227"/>
      <c r="K414" s="227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132</v>
      </c>
      <c r="AU414" s="237" t="s">
        <v>80</v>
      </c>
      <c r="AV414" s="13" t="s">
        <v>80</v>
      </c>
      <c r="AW414" s="13" t="s">
        <v>33</v>
      </c>
      <c r="AX414" s="13" t="s">
        <v>78</v>
      </c>
      <c r="AY414" s="237" t="s">
        <v>121</v>
      </c>
    </row>
    <row r="415" s="2" customFormat="1" ht="16.5" customHeight="1">
      <c r="A415" s="38"/>
      <c r="B415" s="39"/>
      <c r="C415" s="238" t="s">
        <v>717</v>
      </c>
      <c r="D415" s="238" t="s">
        <v>140</v>
      </c>
      <c r="E415" s="239" t="s">
        <v>718</v>
      </c>
      <c r="F415" s="240" t="s">
        <v>719</v>
      </c>
      <c r="G415" s="241" t="s">
        <v>172</v>
      </c>
      <c r="H415" s="242">
        <v>1</v>
      </c>
      <c r="I415" s="243"/>
      <c r="J415" s="244">
        <f>ROUND(I415*H415,2)</f>
        <v>0</v>
      </c>
      <c r="K415" s="240" t="s">
        <v>127</v>
      </c>
      <c r="L415" s="245"/>
      <c r="M415" s="246" t="s">
        <v>19</v>
      </c>
      <c r="N415" s="247" t="s">
        <v>43</v>
      </c>
      <c r="O415" s="84"/>
      <c r="P415" s="217">
        <f>O415*H415</f>
        <v>0</v>
      </c>
      <c r="Q415" s="217">
        <v>0.00084999999999999995</v>
      </c>
      <c r="R415" s="217">
        <f>Q415*H415</f>
        <v>0.00084999999999999995</v>
      </c>
      <c r="S415" s="217">
        <v>0</v>
      </c>
      <c r="T415" s="21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9" t="s">
        <v>305</v>
      </c>
      <c r="AT415" s="219" t="s">
        <v>140</v>
      </c>
      <c r="AU415" s="219" t="s">
        <v>80</v>
      </c>
      <c r="AY415" s="17" t="s">
        <v>121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7" t="s">
        <v>78</v>
      </c>
      <c r="BK415" s="220">
        <f>ROUND(I415*H415,2)</f>
        <v>0</v>
      </c>
      <c r="BL415" s="17" t="s">
        <v>217</v>
      </c>
      <c r="BM415" s="219" t="s">
        <v>720</v>
      </c>
    </row>
    <row r="416" s="13" customFormat="1">
      <c r="A416" s="13"/>
      <c r="B416" s="226"/>
      <c r="C416" s="227"/>
      <c r="D416" s="228" t="s">
        <v>132</v>
      </c>
      <c r="E416" s="229" t="s">
        <v>19</v>
      </c>
      <c r="F416" s="230" t="s">
        <v>78</v>
      </c>
      <c r="G416" s="227"/>
      <c r="H416" s="231">
        <v>1</v>
      </c>
      <c r="I416" s="232"/>
      <c r="J416" s="227"/>
      <c r="K416" s="227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132</v>
      </c>
      <c r="AU416" s="237" t="s">
        <v>80</v>
      </c>
      <c r="AV416" s="13" t="s">
        <v>80</v>
      </c>
      <c r="AW416" s="13" t="s">
        <v>33</v>
      </c>
      <c r="AX416" s="13" t="s">
        <v>78</v>
      </c>
      <c r="AY416" s="237" t="s">
        <v>121</v>
      </c>
    </row>
    <row r="417" s="2" customFormat="1" ht="16.5" customHeight="1">
      <c r="A417" s="38"/>
      <c r="B417" s="39"/>
      <c r="C417" s="238" t="s">
        <v>721</v>
      </c>
      <c r="D417" s="238" t="s">
        <v>140</v>
      </c>
      <c r="E417" s="239" t="s">
        <v>722</v>
      </c>
      <c r="F417" s="240" t="s">
        <v>723</v>
      </c>
      <c r="G417" s="241" t="s">
        <v>172</v>
      </c>
      <c r="H417" s="242">
        <v>2</v>
      </c>
      <c r="I417" s="243"/>
      <c r="J417" s="244">
        <f>ROUND(I417*H417,2)</f>
        <v>0</v>
      </c>
      <c r="K417" s="240" t="s">
        <v>127</v>
      </c>
      <c r="L417" s="245"/>
      <c r="M417" s="246" t="s">
        <v>19</v>
      </c>
      <c r="N417" s="247" t="s">
        <v>43</v>
      </c>
      <c r="O417" s="84"/>
      <c r="P417" s="217">
        <f>O417*H417</f>
        <v>0</v>
      </c>
      <c r="Q417" s="217">
        <v>0.00075000000000000002</v>
      </c>
      <c r="R417" s="217">
        <f>Q417*H417</f>
        <v>0.0015</v>
      </c>
      <c r="S417" s="217">
        <v>0</v>
      </c>
      <c r="T417" s="21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9" t="s">
        <v>305</v>
      </c>
      <c r="AT417" s="219" t="s">
        <v>140</v>
      </c>
      <c r="AU417" s="219" t="s">
        <v>80</v>
      </c>
      <c r="AY417" s="17" t="s">
        <v>121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7" t="s">
        <v>78</v>
      </c>
      <c r="BK417" s="220">
        <f>ROUND(I417*H417,2)</f>
        <v>0</v>
      </c>
      <c r="BL417" s="17" t="s">
        <v>217</v>
      </c>
      <c r="BM417" s="219" t="s">
        <v>724</v>
      </c>
    </row>
    <row r="418" s="13" customFormat="1">
      <c r="A418" s="13"/>
      <c r="B418" s="226"/>
      <c r="C418" s="227"/>
      <c r="D418" s="228" t="s">
        <v>132</v>
      </c>
      <c r="E418" s="229" t="s">
        <v>19</v>
      </c>
      <c r="F418" s="230" t="s">
        <v>80</v>
      </c>
      <c r="G418" s="227"/>
      <c r="H418" s="231">
        <v>2</v>
      </c>
      <c r="I418" s="232"/>
      <c r="J418" s="227"/>
      <c r="K418" s="227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132</v>
      </c>
      <c r="AU418" s="237" t="s">
        <v>80</v>
      </c>
      <c r="AV418" s="13" t="s">
        <v>80</v>
      </c>
      <c r="AW418" s="13" t="s">
        <v>33</v>
      </c>
      <c r="AX418" s="13" t="s">
        <v>78</v>
      </c>
      <c r="AY418" s="237" t="s">
        <v>121</v>
      </c>
    </row>
    <row r="419" s="2" customFormat="1" ht="24.15" customHeight="1">
      <c r="A419" s="38"/>
      <c r="B419" s="39"/>
      <c r="C419" s="208" t="s">
        <v>725</v>
      </c>
      <c r="D419" s="208" t="s">
        <v>123</v>
      </c>
      <c r="E419" s="209" t="s">
        <v>726</v>
      </c>
      <c r="F419" s="210" t="s">
        <v>727</v>
      </c>
      <c r="G419" s="211" t="s">
        <v>143</v>
      </c>
      <c r="H419" s="212">
        <v>0.52000000000000002</v>
      </c>
      <c r="I419" s="213"/>
      <c r="J419" s="214">
        <f>ROUND(I419*H419,2)</f>
        <v>0</v>
      </c>
      <c r="K419" s="210" t="s">
        <v>127</v>
      </c>
      <c r="L419" s="44"/>
      <c r="M419" s="215" t="s">
        <v>19</v>
      </c>
      <c r="N419" s="216" t="s">
        <v>43</v>
      </c>
      <c r="O419" s="84"/>
      <c r="P419" s="217">
        <f>O419*H419</f>
        <v>0</v>
      </c>
      <c r="Q419" s="217">
        <v>0</v>
      </c>
      <c r="R419" s="217">
        <f>Q419*H419</f>
        <v>0</v>
      </c>
      <c r="S419" s="217">
        <v>0</v>
      </c>
      <c r="T419" s="21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9" t="s">
        <v>217</v>
      </c>
      <c r="AT419" s="219" t="s">
        <v>123</v>
      </c>
      <c r="AU419" s="219" t="s">
        <v>80</v>
      </c>
      <c r="AY419" s="17" t="s">
        <v>121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7" t="s">
        <v>78</v>
      </c>
      <c r="BK419" s="220">
        <f>ROUND(I419*H419,2)</f>
        <v>0</v>
      </c>
      <c r="BL419" s="17" t="s">
        <v>217</v>
      </c>
      <c r="BM419" s="219" t="s">
        <v>728</v>
      </c>
    </row>
    <row r="420" s="2" customFormat="1">
      <c r="A420" s="38"/>
      <c r="B420" s="39"/>
      <c r="C420" s="40"/>
      <c r="D420" s="221" t="s">
        <v>130</v>
      </c>
      <c r="E420" s="40"/>
      <c r="F420" s="222" t="s">
        <v>729</v>
      </c>
      <c r="G420" s="40"/>
      <c r="H420" s="40"/>
      <c r="I420" s="223"/>
      <c r="J420" s="40"/>
      <c r="K420" s="40"/>
      <c r="L420" s="44"/>
      <c r="M420" s="224"/>
      <c r="N420" s="225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130</v>
      </c>
      <c r="AU420" s="17" t="s">
        <v>80</v>
      </c>
    </row>
    <row r="421" s="12" customFormat="1" ht="22.8" customHeight="1">
      <c r="A421" s="12"/>
      <c r="B421" s="192"/>
      <c r="C421" s="193"/>
      <c r="D421" s="194" t="s">
        <v>71</v>
      </c>
      <c r="E421" s="206" t="s">
        <v>730</v>
      </c>
      <c r="F421" s="206" t="s">
        <v>731</v>
      </c>
      <c r="G421" s="193"/>
      <c r="H421" s="193"/>
      <c r="I421" s="196"/>
      <c r="J421" s="207">
        <f>BK421</f>
        <v>0</v>
      </c>
      <c r="K421" s="193"/>
      <c r="L421" s="198"/>
      <c r="M421" s="199"/>
      <c r="N421" s="200"/>
      <c r="O421" s="200"/>
      <c r="P421" s="201">
        <f>SUM(P422:P445)</f>
        <v>0</v>
      </c>
      <c r="Q421" s="200"/>
      <c r="R421" s="201">
        <f>SUM(R422:R445)</f>
        <v>0.28339999999999999</v>
      </c>
      <c r="S421" s="200"/>
      <c r="T421" s="202">
        <f>SUM(T422:T445)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3" t="s">
        <v>80</v>
      </c>
      <c r="AT421" s="204" t="s">
        <v>71</v>
      </c>
      <c r="AU421" s="204" t="s">
        <v>78</v>
      </c>
      <c r="AY421" s="203" t="s">
        <v>121</v>
      </c>
      <c r="BK421" s="205">
        <f>SUM(BK422:BK445)</f>
        <v>0</v>
      </c>
    </row>
    <row r="422" s="2" customFormat="1" ht="24.15" customHeight="1">
      <c r="A422" s="38"/>
      <c r="B422" s="39"/>
      <c r="C422" s="208" t="s">
        <v>732</v>
      </c>
      <c r="D422" s="208" t="s">
        <v>123</v>
      </c>
      <c r="E422" s="209" t="s">
        <v>733</v>
      </c>
      <c r="F422" s="210" t="s">
        <v>734</v>
      </c>
      <c r="G422" s="211" t="s">
        <v>494</v>
      </c>
      <c r="H422" s="212">
        <v>14</v>
      </c>
      <c r="I422" s="213"/>
      <c r="J422" s="214">
        <f>ROUND(I422*H422,2)</f>
        <v>0</v>
      </c>
      <c r="K422" s="210" t="s">
        <v>127</v>
      </c>
      <c r="L422" s="44"/>
      <c r="M422" s="215" t="s">
        <v>19</v>
      </c>
      <c r="N422" s="216" t="s">
        <v>43</v>
      </c>
      <c r="O422" s="84"/>
      <c r="P422" s="217">
        <f>O422*H422</f>
        <v>0</v>
      </c>
      <c r="Q422" s="217">
        <v>0.012</v>
      </c>
      <c r="R422" s="217">
        <f>Q422*H422</f>
        <v>0.16800000000000001</v>
      </c>
      <c r="S422" s="217">
        <v>0</v>
      </c>
      <c r="T422" s="21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9" t="s">
        <v>217</v>
      </c>
      <c r="AT422" s="219" t="s">
        <v>123</v>
      </c>
      <c r="AU422" s="219" t="s">
        <v>80</v>
      </c>
      <c r="AY422" s="17" t="s">
        <v>121</v>
      </c>
      <c r="BE422" s="220">
        <f>IF(N422="základní",J422,0)</f>
        <v>0</v>
      </c>
      <c r="BF422" s="220">
        <f>IF(N422="snížená",J422,0)</f>
        <v>0</v>
      </c>
      <c r="BG422" s="220">
        <f>IF(N422="zákl. přenesená",J422,0)</f>
        <v>0</v>
      </c>
      <c r="BH422" s="220">
        <f>IF(N422="sníž. přenesená",J422,0)</f>
        <v>0</v>
      </c>
      <c r="BI422" s="220">
        <f>IF(N422="nulová",J422,0)</f>
        <v>0</v>
      </c>
      <c r="BJ422" s="17" t="s">
        <v>78</v>
      </c>
      <c r="BK422" s="220">
        <f>ROUND(I422*H422,2)</f>
        <v>0</v>
      </c>
      <c r="BL422" s="17" t="s">
        <v>217</v>
      </c>
      <c r="BM422" s="219" t="s">
        <v>735</v>
      </c>
    </row>
    <row r="423" s="2" customFormat="1">
      <c r="A423" s="38"/>
      <c r="B423" s="39"/>
      <c r="C423" s="40"/>
      <c r="D423" s="221" t="s">
        <v>130</v>
      </c>
      <c r="E423" s="40"/>
      <c r="F423" s="222" t="s">
        <v>736</v>
      </c>
      <c r="G423" s="40"/>
      <c r="H423" s="40"/>
      <c r="I423" s="223"/>
      <c r="J423" s="40"/>
      <c r="K423" s="40"/>
      <c r="L423" s="44"/>
      <c r="M423" s="224"/>
      <c r="N423" s="225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130</v>
      </c>
      <c r="AU423" s="17" t="s">
        <v>80</v>
      </c>
    </row>
    <row r="424" s="13" customFormat="1">
      <c r="A424" s="13"/>
      <c r="B424" s="226"/>
      <c r="C424" s="227"/>
      <c r="D424" s="228" t="s">
        <v>132</v>
      </c>
      <c r="E424" s="229" t="s">
        <v>19</v>
      </c>
      <c r="F424" s="230" t="s">
        <v>581</v>
      </c>
      <c r="G424" s="227"/>
      <c r="H424" s="231">
        <v>14</v>
      </c>
      <c r="I424" s="232"/>
      <c r="J424" s="227"/>
      <c r="K424" s="227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132</v>
      </c>
      <c r="AU424" s="237" t="s">
        <v>80</v>
      </c>
      <c r="AV424" s="13" t="s">
        <v>80</v>
      </c>
      <c r="AW424" s="13" t="s">
        <v>33</v>
      </c>
      <c r="AX424" s="13" t="s">
        <v>78</v>
      </c>
      <c r="AY424" s="237" t="s">
        <v>121</v>
      </c>
    </row>
    <row r="425" s="2" customFormat="1" ht="24.15" customHeight="1">
      <c r="A425" s="38"/>
      <c r="B425" s="39"/>
      <c r="C425" s="208" t="s">
        <v>737</v>
      </c>
      <c r="D425" s="208" t="s">
        <v>123</v>
      </c>
      <c r="E425" s="209" t="s">
        <v>738</v>
      </c>
      <c r="F425" s="210" t="s">
        <v>739</v>
      </c>
      <c r="G425" s="211" t="s">
        <v>494</v>
      </c>
      <c r="H425" s="212">
        <v>2</v>
      </c>
      <c r="I425" s="213"/>
      <c r="J425" s="214">
        <f>ROUND(I425*H425,2)</f>
        <v>0</v>
      </c>
      <c r="K425" s="210" t="s">
        <v>127</v>
      </c>
      <c r="L425" s="44"/>
      <c r="M425" s="215" t="s">
        <v>19</v>
      </c>
      <c r="N425" s="216" t="s">
        <v>43</v>
      </c>
      <c r="O425" s="84"/>
      <c r="P425" s="217">
        <f>O425*H425</f>
        <v>0</v>
      </c>
      <c r="Q425" s="217">
        <v>0.0117</v>
      </c>
      <c r="R425" s="217">
        <f>Q425*H425</f>
        <v>0.023400000000000001</v>
      </c>
      <c r="S425" s="217">
        <v>0</v>
      </c>
      <c r="T425" s="21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9" t="s">
        <v>217</v>
      </c>
      <c r="AT425" s="219" t="s">
        <v>123</v>
      </c>
      <c r="AU425" s="219" t="s">
        <v>80</v>
      </c>
      <c r="AY425" s="17" t="s">
        <v>121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17" t="s">
        <v>78</v>
      </c>
      <c r="BK425" s="220">
        <f>ROUND(I425*H425,2)</f>
        <v>0</v>
      </c>
      <c r="BL425" s="17" t="s">
        <v>217</v>
      </c>
      <c r="BM425" s="219" t="s">
        <v>740</v>
      </c>
    </row>
    <row r="426" s="2" customFormat="1">
      <c r="A426" s="38"/>
      <c r="B426" s="39"/>
      <c r="C426" s="40"/>
      <c r="D426" s="221" t="s">
        <v>130</v>
      </c>
      <c r="E426" s="40"/>
      <c r="F426" s="222" t="s">
        <v>741</v>
      </c>
      <c r="G426" s="40"/>
      <c r="H426" s="40"/>
      <c r="I426" s="223"/>
      <c r="J426" s="40"/>
      <c r="K426" s="40"/>
      <c r="L426" s="44"/>
      <c r="M426" s="224"/>
      <c r="N426" s="225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130</v>
      </c>
      <c r="AU426" s="17" t="s">
        <v>80</v>
      </c>
    </row>
    <row r="427" s="13" customFormat="1">
      <c r="A427" s="13"/>
      <c r="B427" s="226"/>
      <c r="C427" s="227"/>
      <c r="D427" s="228" t="s">
        <v>132</v>
      </c>
      <c r="E427" s="229" t="s">
        <v>19</v>
      </c>
      <c r="F427" s="230" t="s">
        <v>742</v>
      </c>
      <c r="G427" s="227"/>
      <c r="H427" s="231">
        <v>2</v>
      </c>
      <c r="I427" s="232"/>
      <c r="J427" s="227"/>
      <c r="K427" s="227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132</v>
      </c>
      <c r="AU427" s="237" t="s">
        <v>80</v>
      </c>
      <c r="AV427" s="13" t="s">
        <v>80</v>
      </c>
      <c r="AW427" s="13" t="s">
        <v>33</v>
      </c>
      <c r="AX427" s="13" t="s">
        <v>78</v>
      </c>
      <c r="AY427" s="237" t="s">
        <v>121</v>
      </c>
    </row>
    <row r="428" s="2" customFormat="1" ht="24.15" customHeight="1">
      <c r="A428" s="38"/>
      <c r="B428" s="39"/>
      <c r="C428" s="208" t="s">
        <v>743</v>
      </c>
      <c r="D428" s="208" t="s">
        <v>123</v>
      </c>
      <c r="E428" s="209" t="s">
        <v>744</v>
      </c>
      <c r="F428" s="210" t="s">
        <v>745</v>
      </c>
      <c r="G428" s="211" t="s">
        <v>494</v>
      </c>
      <c r="H428" s="212">
        <v>4</v>
      </c>
      <c r="I428" s="213"/>
      <c r="J428" s="214">
        <f>ROUND(I428*H428,2)</f>
        <v>0</v>
      </c>
      <c r="K428" s="210" t="s">
        <v>127</v>
      </c>
      <c r="L428" s="44"/>
      <c r="M428" s="215" t="s">
        <v>19</v>
      </c>
      <c r="N428" s="216" t="s">
        <v>43</v>
      </c>
      <c r="O428" s="84"/>
      <c r="P428" s="217">
        <f>O428*H428</f>
        <v>0</v>
      </c>
      <c r="Q428" s="217">
        <v>0.016650000000000002</v>
      </c>
      <c r="R428" s="217">
        <f>Q428*H428</f>
        <v>0.066600000000000006</v>
      </c>
      <c r="S428" s="217">
        <v>0</v>
      </c>
      <c r="T428" s="21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9" t="s">
        <v>217</v>
      </c>
      <c r="AT428" s="219" t="s">
        <v>123</v>
      </c>
      <c r="AU428" s="219" t="s">
        <v>80</v>
      </c>
      <c r="AY428" s="17" t="s">
        <v>121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7" t="s">
        <v>78</v>
      </c>
      <c r="BK428" s="220">
        <f>ROUND(I428*H428,2)</f>
        <v>0</v>
      </c>
      <c r="BL428" s="17" t="s">
        <v>217</v>
      </c>
      <c r="BM428" s="219" t="s">
        <v>746</v>
      </c>
    </row>
    <row r="429" s="2" customFormat="1">
      <c r="A429" s="38"/>
      <c r="B429" s="39"/>
      <c r="C429" s="40"/>
      <c r="D429" s="221" t="s">
        <v>130</v>
      </c>
      <c r="E429" s="40"/>
      <c r="F429" s="222" t="s">
        <v>747</v>
      </c>
      <c r="G429" s="40"/>
      <c r="H429" s="40"/>
      <c r="I429" s="223"/>
      <c r="J429" s="40"/>
      <c r="K429" s="40"/>
      <c r="L429" s="44"/>
      <c r="M429" s="224"/>
      <c r="N429" s="225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130</v>
      </c>
      <c r="AU429" s="17" t="s">
        <v>80</v>
      </c>
    </row>
    <row r="430" s="13" customFormat="1">
      <c r="A430" s="13"/>
      <c r="B430" s="226"/>
      <c r="C430" s="227"/>
      <c r="D430" s="228" t="s">
        <v>132</v>
      </c>
      <c r="E430" s="229" t="s">
        <v>19</v>
      </c>
      <c r="F430" s="230" t="s">
        <v>128</v>
      </c>
      <c r="G430" s="227"/>
      <c r="H430" s="231">
        <v>4</v>
      </c>
      <c r="I430" s="232"/>
      <c r="J430" s="227"/>
      <c r="K430" s="227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132</v>
      </c>
      <c r="AU430" s="237" t="s">
        <v>80</v>
      </c>
      <c r="AV430" s="13" t="s">
        <v>80</v>
      </c>
      <c r="AW430" s="13" t="s">
        <v>33</v>
      </c>
      <c r="AX430" s="13" t="s">
        <v>78</v>
      </c>
      <c r="AY430" s="237" t="s">
        <v>121</v>
      </c>
    </row>
    <row r="431" s="2" customFormat="1" ht="24.15" customHeight="1">
      <c r="A431" s="38"/>
      <c r="B431" s="39"/>
      <c r="C431" s="208" t="s">
        <v>748</v>
      </c>
      <c r="D431" s="208" t="s">
        <v>123</v>
      </c>
      <c r="E431" s="209" t="s">
        <v>749</v>
      </c>
      <c r="F431" s="210" t="s">
        <v>750</v>
      </c>
      <c r="G431" s="211" t="s">
        <v>494</v>
      </c>
      <c r="H431" s="212">
        <v>1</v>
      </c>
      <c r="I431" s="213"/>
      <c r="J431" s="214">
        <f>ROUND(I431*H431,2)</f>
        <v>0</v>
      </c>
      <c r="K431" s="210" t="s">
        <v>127</v>
      </c>
      <c r="L431" s="44"/>
      <c r="M431" s="215" t="s">
        <v>19</v>
      </c>
      <c r="N431" s="216" t="s">
        <v>43</v>
      </c>
      <c r="O431" s="84"/>
      <c r="P431" s="217">
        <f>O431*H431</f>
        <v>0</v>
      </c>
      <c r="Q431" s="217">
        <v>0.017649999999999999</v>
      </c>
      <c r="R431" s="217">
        <f>Q431*H431</f>
        <v>0.017649999999999999</v>
      </c>
      <c r="S431" s="217">
        <v>0</v>
      </c>
      <c r="T431" s="21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19" t="s">
        <v>217</v>
      </c>
      <c r="AT431" s="219" t="s">
        <v>123</v>
      </c>
      <c r="AU431" s="219" t="s">
        <v>80</v>
      </c>
      <c r="AY431" s="17" t="s">
        <v>121</v>
      </c>
      <c r="BE431" s="220">
        <f>IF(N431="základní",J431,0)</f>
        <v>0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17" t="s">
        <v>78</v>
      </c>
      <c r="BK431" s="220">
        <f>ROUND(I431*H431,2)</f>
        <v>0</v>
      </c>
      <c r="BL431" s="17" t="s">
        <v>217</v>
      </c>
      <c r="BM431" s="219" t="s">
        <v>751</v>
      </c>
    </row>
    <row r="432" s="2" customFormat="1">
      <c r="A432" s="38"/>
      <c r="B432" s="39"/>
      <c r="C432" s="40"/>
      <c r="D432" s="221" t="s">
        <v>130</v>
      </c>
      <c r="E432" s="40"/>
      <c r="F432" s="222" t="s">
        <v>752</v>
      </c>
      <c r="G432" s="40"/>
      <c r="H432" s="40"/>
      <c r="I432" s="223"/>
      <c r="J432" s="40"/>
      <c r="K432" s="40"/>
      <c r="L432" s="44"/>
      <c r="M432" s="224"/>
      <c r="N432" s="225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130</v>
      </c>
      <c r="AU432" s="17" t="s">
        <v>80</v>
      </c>
    </row>
    <row r="433" s="13" customFormat="1">
      <c r="A433" s="13"/>
      <c r="B433" s="226"/>
      <c r="C433" s="227"/>
      <c r="D433" s="228" t="s">
        <v>132</v>
      </c>
      <c r="E433" s="229" t="s">
        <v>19</v>
      </c>
      <c r="F433" s="230" t="s">
        <v>78</v>
      </c>
      <c r="G433" s="227"/>
      <c r="H433" s="231">
        <v>1</v>
      </c>
      <c r="I433" s="232"/>
      <c r="J433" s="227"/>
      <c r="K433" s="227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132</v>
      </c>
      <c r="AU433" s="237" t="s">
        <v>80</v>
      </c>
      <c r="AV433" s="13" t="s">
        <v>80</v>
      </c>
      <c r="AW433" s="13" t="s">
        <v>33</v>
      </c>
      <c r="AX433" s="13" t="s">
        <v>78</v>
      </c>
      <c r="AY433" s="237" t="s">
        <v>121</v>
      </c>
    </row>
    <row r="434" s="2" customFormat="1" ht="16.5" customHeight="1">
      <c r="A434" s="38"/>
      <c r="B434" s="39"/>
      <c r="C434" s="238" t="s">
        <v>753</v>
      </c>
      <c r="D434" s="238" t="s">
        <v>140</v>
      </c>
      <c r="E434" s="239" t="s">
        <v>754</v>
      </c>
      <c r="F434" s="240" t="s">
        <v>755</v>
      </c>
      <c r="G434" s="241" t="s">
        <v>172</v>
      </c>
      <c r="H434" s="242">
        <v>6</v>
      </c>
      <c r="I434" s="243"/>
      <c r="J434" s="244">
        <f>ROUND(I434*H434,2)</f>
        <v>0</v>
      </c>
      <c r="K434" s="240" t="s">
        <v>127</v>
      </c>
      <c r="L434" s="245"/>
      <c r="M434" s="246" t="s">
        <v>19</v>
      </c>
      <c r="N434" s="247" t="s">
        <v>43</v>
      </c>
      <c r="O434" s="84"/>
      <c r="P434" s="217">
        <f>O434*H434</f>
        <v>0</v>
      </c>
      <c r="Q434" s="217">
        <v>0.00050000000000000001</v>
      </c>
      <c r="R434" s="217">
        <f>Q434*H434</f>
        <v>0.0030000000000000001</v>
      </c>
      <c r="S434" s="217">
        <v>0</v>
      </c>
      <c r="T434" s="21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9" t="s">
        <v>305</v>
      </c>
      <c r="AT434" s="219" t="s">
        <v>140</v>
      </c>
      <c r="AU434" s="219" t="s">
        <v>80</v>
      </c>
      <c r="AY434" s="17" t="s">
        <v>121</v>
      </c>
      <c r="BE434" s="220">
        <f>IF(N434="základní",J434,0)</f>
        <v>0</v>
      </c>
      <c r="BF434" s="220">
        <f>IF(N434="snížená",J434,0)</f>
        <v>0</v>
      </c>
      <c r="BG434" s="220">
        <f>IF(N434="zákl. přenesená",J434,0)</f>
        <v>0</v>
      </c>
      <c r="BH434" s="220">
        <f>IF(N434="sníž. přenesená",J434,0)</f>
        <v>0</v>
      </c>
      <c r="BI434" s="220">
        <f>IF(N434="nulová",J434,0)</f>
        <v>0</v>
      </c>
      <c r="BJ434" s="17" t="s">
        <v>78</v>
      </c>
      <c r="BK434" s="220">
        <f>ROUND(I434*H434,2)</f>
        <v>0</v>
      </c>
      <c r="BL434" s="17" t="s">
        <v>217</v>
      </c>
      <c r="BM434" s="219" t="s">
        <v>756</v>
      </c>
    </row>
    <row r="435" s="13" customFormat="1">
      <c r="A435" s="13"/>
      <c r="B435" s="226"/>
      <c r="C435" s="227"/>
      <c r="D435" s="228" t="s">
        <v>132</v>
      </c>
      <c r="E435" s="229" t="s">
        <v>19</v>
      </c>
      <c r="F435" s="230" t="s">
        <v>757</v>
      </c>
      <c r="G435" s="227"/>
      <c r="H435" s="231">
        <v>6</v>
      </c>
      <c r="I435" s="232"/>
      <c r="J435" s="227"/>
      <c r="K435" s="227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132</v>
      </c>
      <c r="AU435" s="237" t="s">
        <v>80</v>
      </c>
      <c r="AV435" s="13" t="s">
        <v>80</v>
      </c>
      <c r="AW435" s="13" t="s">
        <v>33</v>
      </c>
      <c r="AX435" s="13" t="s">
        <v>78</v>
      </c>
      <c r="AY435" s="237" t="s">
        <v>121</v>
      </c>
    </row>
    <row r="436" s="2" customFormat="1" ht="16.5" customHeight="1">
      <c r="A436" s="38"/>
      <c r="B436" s="39"/>
      <c r="C436" s="208" t="s">
        <v>758</v>
      </c>
      <c r="D436" s="208" t="s">
        <v>123</v>
      </c>
      <c r="E436" s="209" t="s">
        <v>759</v>
      </c>
      <c r="F436" s="210" t="s">
        <v>760</v>
      </c>
      <c r="G436" s="211" t="s">
        <v>494</v>
      </c>
      <c r="H436" s="212">
        <v>1</v>
      </c>
      <c r="I436" s="213"/>
      <c r="J436" s="214">
        <f>ROUND(I436*H436,2)</f>
        <v>0</v>
      </c>
      <c r="K436" s="210" t="s">
        <v>127</v>
      </c>
      <c r="L436" s="44"/>
      <c r="M436" s="215" t="s">
        <v>19</v>
      </c>
      <c r="N436" s="216" t="s">
        <v>43</v>
      </c>
      <c r="O436" s="84"/>
      <c r="P436" s="217">
        <f>O436*H436</f>
        <v>0</v>
      </c>
      <c r="Q436" s="217">
        <v>0</v>
      </c>
      <c r="R436" s="217">
        <f>Q436*H436</f>
        <v>0</v>
      </c>
      <c r="S436" s="217">
        <v>0</v>
      </c>
      <c r="T436" s="21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9" t="s">
        <v>217</v>
      </c>
      <c r="AT436" s="219" t="s">
        <v>123</v>
      </c>
      <c r="AU436" s="219" t="s">
        <v>80</v>
      </c>
      <c r="AY436" s="17" t="s">
        <v>121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7" t="s">
        <v>78</v>
      </c>
      <c r="BK436" s="220">
        <f>ROUND(I436*H436,2)</f>
        <v>0</v>
      </c>
      <c r="BL436" s="17" t="s">
        <v>217</v>
      </c>
      <c r="BM436" s="219" t="s">
        <v>761</v>
      </c>
    </row>
    <row r="437" s="2" customFormat="1">
      <c r="A437" s="38"/>
      <c r="B437" s="39"/>
      <c r="C437" s="40"/>
      <c r="D437" s="221" t="s">
        <v>130</v>
      </c>
      <c r="E437" s="40"/>
      <c r="F437" s="222" t="s">
        <v>762</v>
      </c>
      <c r="G437" s="40"/>
      <c r="H437" s="40"/>
      <c r="I437" s="223"/>
      <c r="J437" s="40"/>
      <c r="K437" s="40"/>
      <c r="L437" s="44"/>
      <c r="M437" s="224"/>
      <c r="N437" s="225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130</v>
      </c>
      <c r="AU437" s="17" t="s">
        <v>80</v>
      </c>
    </row>
    <row r="438" s="13" customFormat="1">
      <c r="A438" s="13"/>
      <c r="B438" s="226"/>
      <c r="C438" s="227"/>
      <c r="D438" s="228" t="s">
        <v>132</v>
      </c>
      <c r="E438" s="229" t="s">
        <v>19</v>
      </c>
      <c r="F438" s="230" t="s">
        <v>78</v>
      </c>
      <c r="G438" s="227"/>
      <c r="H438" s="231">
        <v>1</v>
      </c>
      <c r="I438" s="232"/>
      <c r="J438" s="227"/>
      <c r="K438" s="227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132</v>
      </c>
      <c r="AU438" s="237" t="s">
        <v>80</v>
      </c>
      <c r="AV438" s="13" t="s">
        <v>80</v>
      </c>
      <c r="AW438" s="13" t="s">
        <v>33</v>
      </c>
      <c r="AX438" s="13" t="s">
        <v>78</v>
      </c>
      <c r="AY438" s="237" t="s">
        <v>121</v>
      </c>
    </row>
    <row r="439" s="2" customFormat="1" ht="16.5" customHeight="1">
      <c r="A439" s="38"/>
      <c r="B439" s="39"/>
      <c r="C439" s="238" t="s">
        <v>763</v>
      </c>
      <c r="D439" s="238" t="s">
        <v>140</v>
      </c>
      <c r="E439" s="239" t="s">
        <v>764</v>
      </c>
      <c r="F439" s="240" t="s">
        <v>765</v>
      </c>
      <c r="G439" s="241" t="s">
        <v>172</v>
      </c>
      <c r="H439" s="242">
        <v>1</v>
      </c>
      <c r="I439" s="243"/>
      <c r="J439" s="244">
        <f>ROUND(I439*H439,2)</f>
        <v>0</v>
      </c>
      <c r="K439" s="240" t="s">
        <v>127</v>
      </c>
      <c r="L439" s="245"/>
      <c r="M439" s="246" t="s">
        <v>19</v>
      </c>
      <c r="N439" s="247" t="s">
        <v>43</v>
      </c>
      <c r="O439" s="84"/>
      <c r="P439" s="217">
        <f>O439*H439</f>
        <v>0</v>
      </c>
      <c r="Q439" s="217">
        <v>0.0040000000000000001</v>
      </c>
      <c r="R439" s="217">
        <f>Q439*H439</f>
        <v>0.0040000000000000001</v>
      </c>
      <c r="S439" s="217">
        <v>0</v>
      </c>
      <c r="T439" s="21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9" t="s">
        <v>305</v>
      </c>
      <c r="AT439" s="219" t="s">
        <v>140</v>
      </c>
      <c r="AU439" s="219" t="s">
        <v>80</v>
      </c>
      <c r="AY439" s="17" t="s">
        <v>121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17" t="s">
        <v>78</v>
      </c>
      <c r="BK439" s="220">
        <f>ROUND(I439*H439,2)</f>
        <v>0</v>
      </c>
      <c r="BL439" s="17" t="s">
        <v>217</v>
      </c>
      <c r="BM439" s="219" t="s">
        <v>766</v>
      </c>
    </row>
    <row r="440" s="13" customFormat="1">
      <c r="A440" s="13"/>
      <c r="B440" s="226"/>
      <c r="C440" s="227"/>
      <c r="D440" s="228" t="s">
        <v>132</v>
      </c>
      <c r="E440" s="229" t="s">
        <v>19</v>
      </c>
      <c r="F440" s="230" t="s">
        <v>78</v>
      </c>
      <c r="G440" s="227"/>
      <c r="H440" s="231">
        <v>1</v>
      </c>
      <c r="I440" s="232"/>
      <c r="J440" s="227"/>
      <c r="K440" s="227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132</v>
      </c>
      <c r="AU440" s="237" t="s">
        <v>80</v>
      </c>
      <c r="AV440" s="13" t="s">
        <v>80</v>
      </c>
      <c r="AW440" s="13" t="s">
        <v>33</v>
      </c>
      <c r="AX440" s="13" t="s">
        <v>78</v>
      </c>
      <c r="AY440" s="237" t="s">
        <v>121</v>
      </c>
    </row>
    <row r="441" s="2" customFormat="1" ht="16.5" customHeight="1">
      <c r="A441" s="38"/>
      <c r="B441" s="39"/>
      <c r="C441" s="208" t="s">
        <v>767</v>
      </c>
      <c r="D441" s="208" t="s">
        <v>123</v>
      </c>
      <c r="E441" s="209" t="s">
        <v>768</v>
      </c>
      <c r="F441" s="210" t="s">
        <v>769</v>
      </c>
      <c r="G441" s="211" t="s">
        <v>494</v>
      </c>
      <c r="H441" s="212">
        <v>5</v>
      </c>
      <c r="I441" s="213"/>
      <c r="J441" s="214">
        <f>ROUND(I441*H441,2)</f>
        <v>0</v>
      </c>
      <c r="K441" s="210" t="s">
        <v>127</v>
      </c>
      <c r="L441" s="44"/>
      <c r="M441" s="215" t="s">
        <v>19</v>
      </c>
      <c r="N441" s="216" t="s">
        <v>43</v>
      </c>
      <c r="O441" s="84"/>
      <c r="P441" s="217">
        <f>O441*H441</f>
        <v>0</v>
      </c>
      <c r="Q441" s="217">
        <v>0.00014999999999999999</v>
      </c>
      <c r="R441" s="217">
        <f>Q441*H441</f>
        <v>0.00074999999999999991</v>
      </c>
      <c r="S441" s="217">
        <v>0</v>
      </c>
      <c r="T441" s="218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9" t="s">
        <v>217</v>
      </c>
      <c r="AT441" s="219" t="s">
        <v>123</v>
      </c>
      <c r="AU441" s="219" t="s">
        <v>80</v>
      </c>
      <c r="AY441" s="17" t="s">
        <v>121</v>
      </c>
      <c r="BE441" s="220">
        <f>IF(N441="základní",J441,0)</f>
        <v>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17" t="s">
        <v>78</v>
      </c>
      <c r="BK441" s="220">
        <f>ROUND(I441*H441,2)</f>
        <v>0</v>
      </c>
      <c r="BL441" s="17" t="s">
        <v>217</v>
      </c>
      <c r="BM441" s="219" t="s">
        <v>770</v>
      </c>
    </row>
    <row r="442" s="2" customFormat="1">
      <c r="A442" s="38"/>
      <c r="B442" s="39"/>
      <c r="C442" s="40"/>
      <c r="D442" s="221" t="s">
        <v>130</v>
      </c>
      <c r="E442" s="40"/>
      <c r="F442" s="222" t="s">
        <v>771</v>
      </c>
      <c r="G442" s="40"/>
      <c r="H442" s="40"/>
      <c r="I442" s="223"/>
      <c r="J442" s="40"/>
      <c r="K442" s="40"/>
      <c r="L442" s="44"/>
      <c r="M442" s="224"/>
      <c r="N442" s="225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130</v>
      </c>
      <c r="AU442" s="17" t="s">
        <v>80</v>
      </c>
    </row>
    <row r="443" s="13" customFormat="1">
      <c r="A443" s="13"/>
      <c r="B443" s="226"/>
      <c r="C443" s="227"/>
      <c r="D443" s="228" t="s">
        <v>132</v>
      </c>
      <c r="E443" s="229" t="s">
        <v>19</v>
      </c>
      <c r="F443" s="230" t="s">
        <v>558</v>
      </c>
      <c r="G443" s="227"/>
      <c r="H443" s="231">
        <v>5</v>
      </c>
      <c r="I443" s="232"/>
      <c r="J443" s="227"/>
      <c r="K443" s="227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132</v>
      </c>
      <c r="AU443" s="237" t="s">
        <v>80</v>
      </c>
      <c r="AV443" s="13" t="s">
        <v>80</v>
      </c>
      <c r="AW443" s="13" t="s">
        <v>33</v>
      </c>
      <c r="AX443" s="13" t="s">
        <v>78</v>
      </c>
      <c r="AY443" s="237" t="s">
        <v>121</v>
      </c>
    </row>
    <row r="444" s="2" customFormat="1" ht="24.15" customHeight="1">
      <c r="A444" s="38"/>
      <c r="B444" s="39"/>
      <c r="C444" s="208" t="s">
        <v>772</v>
      </c>
      <c r="D444" s="208" t="s">
        <v>123</v>
      </c>
      <c r="E444" s="209" t="s">
        <v>773</v>
      </c>
      <c r="F444" s="210" t="s">
        <v>774</v>
      </c>
      <c r="G444" s="211" t="s">
        <v>143</v>
      </c>
      <c r="H444" s="212">
        <v>0.28299999999999997</v>
      </c>
      <c r="I444" s="213"/>
      <c r="J444" s="214">
        <f>ROUND(I444*H444,2)</f>
        <v>0</v>
      </c>
      <c r="K444" s="210" t="s">
        <v>127</v>
      </c>
      <c r="L444" s="44"/>
      <c r="M444" s="215" t="s">
        <v>19</v>
      </c>
      <c r="N444" s="216" t="s">
        <v>43</v>
      </c>
      <c r="O444" s="84"/>
      <c r="P444" s="217">
        <f>O444*H444</f>
        <v>0</v>
      </c>
      <c r="Q444" s="217">
        <v>0</v>
      </c>
      <c r="R444" s="217">
        <f>Q444*H444</f>
        <v>0</v>
      </c>
      <c r="S444" s="217">
        <v>0</v>
      </c>
      <c r="T444" s="21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9" t="s">
        <v>217</v>
      </c>
      <c r="AT444" s="219" t="s">
        <v>123</v>
      </c>
      <c r="AU444" s="219" t="s">
        <v>80</v>
      </c>
      <c r="AY444" s="17" t="s">
        <v>121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17" t="s">
        <v>78</v>
      </c>
      <c r="BK444" s="220">
        <f>ROUND(I444*H444,2)</f>
        <v>0</v>
      </c>
      <c r="BL444" s="17" t="s">
        <v>217</v>
      </c>
      <c r="BM444" s="219" t="s">
        <v>775</v>
      </c>
    </row>
    <row r="445" s="2" customFormat="1">
      <c r="A445" s="38"/>
      <c r="B445" s="39"/>
      <c r="C445" s="40"/>
      <c r="D445" s="221" t="s">
        <v>130</v>
      </c>
      <c r="E445" s="40"/>
      <c r="F445" s="222" t="s">
        <v>776</v>
      </c>
      <c r="G445" s="40"/>
      <c r="H445" s="40"/>
      <c r="I445" s="223"/>
      <c r="J445" s="40"/>
      <c r="K445" s="40"/>
      <c r="L445" s="44"/>
      <c r="M445" s="224"/>
      <c r="N445" s="225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130</v>
      </c>
      <c r="AU445" s="17" t="s">
        <v>80</v>
      </c>
    </row>
    <row r="446" s="12" customFormat="1" ht="22.8" customHeight="1">
      <c r="A446" s="12"/>
      <c r="B446" s="192"/>
      <c r="C446" s="193"/>
      <c r="D446" s="194" t="s">
        <v>71</v>
      </c>
      <c r="E446" s="206" t="s">
        <v>777</v>
      </c>
      <c r="F446" s="206" t="s">
        <v>778</v>
      </c>
      <c r="G446" s="193"/>
      <c r="H446" s="193"/>
      <c r="I446" s="196"/>
      <c r="J446" s="207">
        <f>BK446</f>
        <v>0</v>
      </c>
      <c r="K446" s="193"/>
      <c r="L446" s="198"/>
      <c r="M446" s="199"/>
      <c r="N446" s="200"/>
      <c r="O446" s="200"/>
      <c r="P446" s="201">
        <f>SUM(P447:P449)</f>
        <v>0</v>
      </c>
      <c r="Q446" s="200"/>
      <c r="R446" s="201">
        <f>SUM(R447:R449)</f>
        <v>0.0045900000000000003</v>
      </c>
      <c r="S446" s="200"/>
      <c r="T446" s="202">
        <f>SUM(T447:T449)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3" t="s">
        <v>80</v>
      </c>
      <c r="AT446" s="204" t="s">
        <v>71</v>
      </c>
      <c r="AU446" s="204" t="s">
        <v>78</v>
      </c>
      <c r="AY446" s="203" t="s">
        <v>121</v>
      </c>
      <c r="BK446" s="205">
        <f>SUM(BK447:BK449)</f>
        <v>0</v>
      </c>
    </row>
    <row r="447" s="2" customFormat="1" ht="24.15" customHeight="1">
      <c r="A447" s="38"/>
      <c r="B447" s="39"/>
      <c r="C447" s="208" t="s">
        <v>779</v>
      </c>
      <c r="D447" s="208" t="s">
        <v>123</v>
      </c>
      <c r="E447" s="209" t="s">
        <v>780</v>
      </c>
      <c r="F447" s="210" t="s">
        <v>781</v>
      </c>
      <c r="G447" s="211" t="s">
        <v>172</v>
      </c>
      <c r="H447" s="212">
        <v>9</v>
      </c>
      <c r="I447" s="213"/>
      <c r="J447" s="214">
        <f>ROUND(I447*H447,2)</f>
        <v>0</v>
      </c>
      <c r="K447" s="210" t="s">
        <v>127</v>
      </c>
      <c r="L447" s="44"/>
      <c r="M447" s="215" t="s">
        <v>19</v>
      </c>
      <c r="N447" s="216" t="s">
        <v>43</v>
      </c>
      <c r="O447" s="84"/>
      <c r="P447" s="217">
        <f>O447*H447</f>
        <v>0</v>
      </c>
      <c r="Q447" s="217">
        <v>0.00051000000000000004</v>
      </c>
      <c r="R447" s="217">
        <f>Q447*H447</f>
        <v>0.0045900000000000003</v>
      </c>
      <c r="S447" s="217">
        <v>0</v>
      </c>
      <c r="T447" s="21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19" t="s">
        <v>217</v>
      </c>
      <c r="AT447" s="219" t="s">
        <v>123</v>
      </c>
      <c r="AU447" s="219" t="s">
        <v>80</v>
      </c>
      <c r="AY447" s="17" t="s">
        <v>121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17" t="s">
        <v>78</v>
      </c>
      <c r="BK447" s="220">
        <f>ROUND(I447*H447,2)</f>
        <v>0</v>
      </c>
      <c r="BL447" s="17" t="s">
        <v>217</v>
      </c>
      <c r="BM447" s="219" t="s">
        <v>782</v>
      </c>
    </row>
    <row r="448" s="2" customFormat="1">
      <c r="A448" s="38"/>
      <c r="B448" s="39"/>
      <c r="C448" s="40"/>
      <c r="D448" s="221" t="s">
        <v>130</v>
      </c>
      <c r="E448" s="40"/>
      <c r="F448" s="222" t="s">
        <v>783</v>
      </c>
      <c r="G448" s="40"/>
      <c r="H448" s="40"/>
      <c r="I448" s="223"/>
      <c r="J448" s="40"/>
      <c r="K448" s="40"/>
      <c r="L448" s="44"/>
      <c r="M448" s="224"/>
      <c r="N448" s="225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130</v>
      </c>
      <c r="AU448" s="17" t="s">
        <v>80</v>
      </c>
    </row>
    <row r="449" s="13" customFormat="1">
      <c r="A449" s="13"/>
      <c r="B449" s="226"/>
      <c r="C449" s="227"/>
      <c r="D449" s="228" t="s">
        <v>132</v>
      </c>
      <c r="E449" s="229" t="s">
        <v>19</v>
      </c>
      <c r="F449" s="230" t="s">
        <v>167</v>
      </c>
      <c r="G449" s="227"/>
      <c r="H449" s="231">
        <v>9</v>
      </c>
      <c r="I449" s="232"/>
      <c r="J449" s="227"/>
      <c r="K449" s="227"/>
      <c r="L449" s="233"/>
      <c r="M449" s="248"/>
      <c r="N449" s="249"/>
      <c r="O449" s="249"/>
      <c r="P449" s="249"/>
      <c r="Q449" s="249"/>
      <c r="R449" s="249"/>
      <c r="S449" s="249"/>
      <c r="T449" s="25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132</v>
      </c>
      <c r="AU449" s="237" t="s">
        <v>80</v>
      </c>
      <c r="AV449" s="13" t="s">
        <v>80</v>
      </c>
      <c r="AW449" s="13" t="s">
        <v>33</v>
      </c>
      <c r="AX449" s="13" t="s">
        <v>78</v>
      </c>
      <c r="AY449" s="237" t="s">
        <v>121</v>
      </c>
    </row>
    <row r="450" s="2" customFormat="1" ht="6.96" customHeight="1">
      <c r="A450" s="38"/>
      <c r="B450" s="59"/>
      <c r="C450" s="60"/>
      <c r="D450" s="60"/>
      <c r="E450" s="60"/>
      <c r="F450" s="60"/>
      <c r="G450" s="60"/>
      <c r="H450" s="60"/>
      <c r="I450" s="60"/>
      <c r="J450" s="60"/>
      <c r="K450" s="60"/>
      <c r="L450" s="44"/>
      <c r="M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</row>
  </sheetData>
  <sheetProtection sheet="1" autoFilter="0" formatColumns="0" formatRows="0" objects="1" scenarios="1" spinCount="100000" saltValue="8weKzThlX/jOL5/DdguxW7ErFGoldwUH0a9ro7UekX4lA4Hz4jh2An3KeWEipUwFBaVArHiaxiwVTCuu+/r6eQ==" hashValue="gHhQkmr4igAjZkdHqN8OSBkYhqJBExPeqyrJpDY67Ji58BNbI1q+SegYpJ1Z+7j0aoYknusPNacfFskskJ+0qQ==" algorithmName="SHA-512" password="CC35"/>
  <autoFilter ref="C96:K4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4_01/139712111"/>
    <hyperlink ref="F104" r:id="rId2" display="https://podminky.urs.cz/item/CS_URS_2024_01/175151101"/>
    <hyperlink ref="F110" r:id="rId3" display="https://podminky.urs.cz/item/CS_URS_2024_01/451573111"/>
    <hyperlink ref="F114" r:id="rId4" display="https://podminky.urs.cz/item/CS_URS_2024_01/612135101"/>
    <hyperlink ref="F117" r:id="rId5" display="https://podminky.urs.cz/item/CS_URS_2024_01/631312141"/>
    <hyperlink ref="F121" r:id="rId6" display="https://podminky.urs.cz/item/CS_URS_2024_01/953941611"/>
    <hyperlink ref="F132" r:id="rId7" display="https://podminky.urs.cz/item/CS_URS_2024_01/965043331"/>
    <hyperlink ref="F135" r:id="rId8" display="https://podminky.urs.cz/item/CS_URS_2024_01/974031142"/>
    <hyperlink ref="F138" r:id="rId9" display="https://podminky.urs.cz/item/CS_URS_2024_01/974031143"/>
    <hyperlink ref="F141" r:id="rId10" display="https://podminky.urs.cz/item/CS_URS_2024_01/974031164"/>
    <hyperlink ref="F145" r:id="rId11" display="https://podminky.urs.cz/item/CS_URS_2024_01/997013151"/>
    <hyperlink ref="F147" r:id="rId12" display="https://podminky.urs.cz/item/CS_URS_2024_01/997013501"/>
    <hyperlink ref="F149" r:id="rId13" display="https://podminky.urs.cz/item/CS_URS_2024_01/997013509"/>
    <hyperlink ref="F151" r:id="rId14" display="https://podminky.urs.cz/item/CS_URS_2024_01/997013631"/>
    <hyperlink ref="F156" r:id="rId15" display="https://podminky.urs.cz/item/CS_URS_2024_01/721171803"/>
    <hyperlink ref="F159" r:id="rId16" display="https://podminky.urs.cz/item/CS_URS_2024_01/721171808"/>
    <hyperlink ref="F162" r:id="rId17" display="https://podminky.urs.cz/item/CS_URS_2024_01/721171905"/>
    <hyperlink ref="F165" r:id="rId18" display="https://podminky.urs.cz/item/CS_URS_2024_01/721171915"/>
    <hyperlink ref="F168" r:id="rId19" display="https://podminky.urs.cz/item/CS_URS_2024_01/721173401"/>
    <hyperlink ref="F171" r:id="rId20" display="https://podminky.urs.cz/item/CS_URS_2024_01/721174005"/>
    <hyperlink ref="F174" r:id="rId21" display="https://podminky.urs.cz/item/CS_URS_2024_01/721174024"/>
    <hyperlink ref="F177" r:id="rId22" display="https://podminky.urs.cz/item/CS_URS_2024_01/721174025"/>
    <hyperlink ref="F180" r:id="rId23" display="https://podminky.urs.cz/item/CS_URS_2024_01/721174041"/>
    <hyperlink ref="F183" r:id="rId24" display="https://podminky.urs.cz/item/CS_URS_2024_01/721174043"/>
    <hyperlink ref="F186" r:id="rId25" display="https://podminky.urs.cz/item/CS_URS_2024_01/721174045"/>
    <hyperlink ref="F189" r:id="rId26" display="https://podminky.urs.cz/item/CS_URS_2024_01/721194103"/>
    <hyperlink ref="F192" r:id="rId27" display="https://podminky.urs.cz/item/CS_URS_2024_01/721194105"/>
    <hyperlink ref="F195" r:id="rId28" display="https://podminky.urs.cz/item/CS_URS_2024_01/721194109"/>
    <hyperlink ref="F198" r:id="rId29" display="https://podminky.urs.cz/item/CS_URS_2024_01/721212123"/>
    <hyperlink ref="F201" r:id="rId30" display="https://podminky.urs.cz/item/CS_URS_2024_01/721226511"/>
    <hyperlink ref="F204" r:id="rId31" display="https://podminky.urs.cz/item/CS_URS_2024_01/721229111"/>
    <hyperlink ref="F209" r:id="rId32" display="https://podminky.urs.cz/item/CS_URS_2024_01/721274125"/>
    <hyperlink ref="F212" r:id="rId33" display="https://podminky.urs.cz/item/CS_URS_2024_01/721290111"/>
    <hyperlink ref="F215" r:id="rId34" display="https://podminky.urs.cz/item/CS_URS_2024_01/998721101"/>
    <hyperlink ref="F218" r:id="rId35" display="https://podminky.urs.cz/item/CS_URS_2024_01/722160801"/>
    <hyperlink ref="F221" r:id="rId36" display="https://podminky.urs.cz/item/CS_URS_2024_01/722181851"/>
    <hyperlink ref="F224" r:id="rId37" display="https://podminky.urs.cz/item/CS_URS_2024_01/722160952"/>
    <hyperlink ref="F227" r:id="rId38" display="https://podminky.urs.cz/item/CS_URS_2024_01/722160953"/>
    <hyperlink ref="F230" r:id="rId39" display="https://podminky.urs.cz/item/CS_URS_2024_01/722160954"/>
    <hyperlink ref="F233" r:id="rId40" display="https://podminky.urs.cz/item/CS_URS_2024_01/722160972"/>
    <hyperlink ref="F236" r:id="rId41" display="https://podminky.urs.cz/item/CS_URS_2024_01/722160973"/>
    <hyperlink ref="F239" r:id="rId42" display="https://podminky.urs.cz/item/CS_URS_2024_01/722160974"/>
    <hyperlink ref="F242" r:id="rId43" display="https://podminky.urs.cz/item/CS_URS_2024_01/722160212"/>
    <hyperlink ref="F245" r:id="rId44" display="https://podminky.urs.cz/item/CS_URS_2024_01/722160213"/>
    <hyperlink ref="F248" r:id="rId45" display="https://podminky.urs.cz/item/CS_URS_2024_01/722160214"/>
    <hyperlink ref="F251" r:id="rId46" display="https://podminky.urs.cz/item/CS_URS_2024_01/722160224"/>
    <hyperlink ref="F254" r:id="rId47" display="https://podminky.urs.cz/item/CS_URS_2024_01/722181123"/>
    <hyperlink ref="F257" r:id="rId48" display="https://podminky.urs.cz/item/CS_URS_2024_01/722181231"/>
    <hyperlink ref="F260" r:id="rId49" display="https://podminky.urs.cz/item/CS_URS_2024_01/722181232"/>
    <hyperlink ref="F263" r:id="rId50" display="https://podminky.urs.cz/item/CS_URS_2024_01/722190401"/>
    <hyperlink ref="F266" r:id="rId51" display="https://podminky.urs.cz/item/CS_URS_2024_01/722220111"/>
    <hyperlink ref="F271" r:id="rId52" display="https://podminky.urs.cz/item/CS_URS_2024_01/722220121"/>
    <hyperlink ref="F274" r:id="rId53" display="https://podminky.urs.cz/item/CS_URS_2024_01/722239101"/>
    <hyperlink ref="F281" r:id="rId54" display="https://podminky.urs.cz/item/CS_URS_2024_01/722239102"/>
    <hyperlink ref="F288" r:id="rId55" display="https://podminky.urs.cz/item/CS_URS_2024_01/722239103"/>
    <hyperlink ref="F295" r:id="rId56" display="https://podminky.urs.cz/item/CS_URS_2024_01/722250133"/>
    <hyperlink ref="F302" r:id="rId57" display="https://podminky.urs.cz/item/CS_URS_2024_01/722290215"/>
    <hyperlink ref="F305" r:id="rId58" display="https://podminky.urs.cz/item/CS_URS_2024_01/722290234"/>
    <hyperlink ref="F308" r:id="rId59" display="https://podminky.urs.cz/item/CS_URS_2024_01/998722101"/>
    <hyperlink ref="F311" r:id="rId60" display="https://podminky.urs.cz/item/CS_URS_2024_01/725110811"/>
    <hyperlink ref="F314" r:id="rId61" display="https://podminky.urs.cz/item/CS_URS_2024_01/725210821"/>
    <hyperlink ref="F317" r:id="rId62" display="https://podminky.urs.cz/item/CS_URS_2024_01/725240811"/>
    <hyperlink ref="F320" r:id="rId63" display="https://podminky.urs.cz/item/CS_URS_2024_01/725310823"/>
    <hyperlink ref="F323" r:id="rId64" display="https://podminky.urs.cz/item/CS_URS_2024_01/725820801"/>
    <hyperlink ref="F326" r:id="rId65" display="https://podminky.urs.cz/item/CS_URS_2024_01/725860811"/>
    <hyperlink ref="F329" r:id="rId66" display="https://podminky.urs.cz/item/CS_URS_2024_01/725119125"/>
    <hyperlink ref="F340" r:id="rId67" display="https://podminky.urs.cz/item/CS_URS_2024_01/725219102"/>
    <hyperlink ref="F347" r:id="rId68" display="https://podminky.urs.cz/item/CS_URS_2024_01/725829131"/>
    <hyperlink ref="F354" r:id="rId69" display="https://podminky.urs.cz/item/CS_URS_2024_01/725861102"/>
    <hyperlink ref="F357" r:id="rId70" display="https://podminky.urs.cz/item/CS_URS_2024_01/725331111"/>
    <hyperlink ref="F360" r:id="rId71" display="https://podminky.urs.cz/item/CS_URS_2024_01/725821312"/>
    <hyperlink ref="F363" r:id="rId72" display="https://podminky.urs.cz/item/CS_URS_2024_01/725311121"/>
    <hyperlink ref="F366" r:id="rId73" display="https://podminky.urs.cz/item/CS_URS_2024_01/725829101"/>
    <hyperlink ref="F371" r:id="rId74" display="https://podminky.urs.cz/item/CS_URS_2024_01/725862103"/>
    <hyperlink ref="F374" r:id="rId75" display="https://podminky.urs.cz/item/CS_URS_2024_01/725841312"/>
    <hyperlink ref="F379" r:id="rId76" display="https://podminky.urs.cz/item/CS_URS_2024_01/725244103"/>
    <hyperlink ref="F382" r:id="rId77" display="https://podminky.urs.cz/item/CS_URS_2024_01/725291652"/>
    <hyperlink ref="F387" r:id="rId78" display="https://podminky.urs.cz/item/CS_URS_2024_01/725291653"/>
    <hyperlink ref="F392" r:id="rId79" display="https://podminky.urs.cz/item/CS_URS_2024_01/725291654"/>
    <hyperlink ref="F397" r:id="rId80" display="https://podminky.urs.cz/item/CS_URS_2024_01/725291664"/>
    <hyperlink ref="F404" r:id="rId81" display="https://podminky.urs.cz/item/CS_URS_2024_01/725291665"/>
    <hyperlink ref="F411" r:id="rId82" display="https://podminky.urs.cz/item/CS_URS_2024_01/725291669"/>
    <hyperlink ref="F420" r:id="rId83" display="https://podminky.urs.cz/item/CS_URS_2024_01/998725101"/>
    <hyperlink ref="F423" r:id="rId84" display="https://podminky.urs.cz/item/CS_URS_2024_01/726131001"/>
    <hyperlink ref="F426" r:id="rId85" display="https://podminky.urs.cz/item/CS_URS_2024_01/726131031"/>
    <hyperlink ref="F429" r:id="rId86" display="https://podminky.urs.cz/item/CS_URS_2024_01/726131041"/>
    <hyperlink ref="F432" r:id="rId87" display="https://podminky.urs.cz/item/CS_URS_2024_01/726131043"/>
    <hyperlink ref="F437" r:id="rId88" display="https://podminky.urs.cz/item/CS_URS_2024_01/726131204"/>
    <hyperlink ref="F442" r:id="rId89" display="https://podminky.urs.cz/item/CS_URS_2024_01/726191001"/>
    <hyperlink ref="F445" r:id="rId90" display="https://podminky.urs.cz/item/CS_URS_2024_01/998726111"/>
    <hyperlink ref="F448" r:id="rId91" display="https://podminky.urs.cz/item/CS_URS_2024_01/7272231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784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785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786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787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788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789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790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791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792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793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794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77</v>
      </c>
      <c r="F18" s="262" t="s">
        <v>795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796</v>
      </c>
      <c r="F19" s="262" t="s">
        <v>797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798</v>
      </c>
      <c r="F20" s="262" t="s">
        <v>799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800</v>
      </c>
      <c r="F21" s="262" t="s">
        <v>801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802</v>
      </c>
      <c r="F22" s="262" t="s">
        <v>803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83</v>
      </c>
      <c r="F23" s="262" t="s">
        <v>804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805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806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807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808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809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810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811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812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813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107</v>
      </c>
      <c r="F36" s="262"/>
      <c r="G36" s="262" t="s">
        <v>814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815</v>
      </c>
      <c r="F37" s="262"/>
      <c r="G37" s="262" t="s">
        <v>816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53</v>
      </c>
      <c r="F38" s="262"/>
      <c r="G38" s="262" t="s">
        <v>817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54</v>
      </c>
      <c r="F39" s="262"/>
      <c r="G39" s="262" t="s">
        <v>818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108</v>
      </c>
      <c r="F40" s="262"/>
      <c r="G40" s="262" t="s">
        <v>819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109</v>
      </c>
      <c r="F41" s="262"/>
      <c r="G41" s="262" t="s">
        <v>820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821</v>
      </c>
      <c r="F42" s="262"/>
      <c r="G42" s="262" t="s">
        <v>822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823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824</v>
      </c>
      <c r="F44" s="262"/>
      <c r="G44" s="262" t="s">
        <v>825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111</v>
      </c>
      <c r="F45" s="262"/>
      <c r="G45" s="262" t="s">
        <v>826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827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828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829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830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831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832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833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834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835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836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837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838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839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840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841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842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843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844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845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846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847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848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849</v>
      </c>
      <c r="D76" s="280"/>
      <c r="E76" s="280"/>
      <c r="F76" s="280" t="s">
        <v>850</v>
      </c>
      <c r="G76" s="281"/>
      <c r="H76" s="280" t="s">
        <v>54</v>
      </c>
      <c r="I76" s="280" t="s">
        <v>57</v>
      </c>
      <c r="J76" s="280" t="s">
        <v>851</v>
      </c>
      <c r="K76" s="279"/>
    </row>
    <row r="77" s="1" customFormat="1" ht="17.25" customHeight="1">
      <c r="B77" s="277"/>
      <c r="C77" s="282" t="s">
        <v>852</v>
      </c>
      <c r="D77" s="282"/>
      <c r="E77" s="282"/>
      <c r="F77" s="283" t="s">
        <v>853</v>
      </c>
      <c r="G77" s="284"/>
      <c r="H77" s="282"/>
      <c r="I77" s="282"/>
      <c r="J77" s="282" t="s">
        <v>854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53</v>
      </c>
      <c r="D79" s="287"/>
      <c r="E79" s="287"/>
      <c r="F79" s="288" t="s">
        <v>855</v>
      </c>
      <c r="G79" s="289"/>
      <c r="H79" s="265" t="s">
        <v>856</v>
      </c>
      <c r="I79" s="265" t="s">
        <v>857</v>
      </c>
      <c r="J79" s="265">
        <v>20</v>
      </c>
      <c r="K79" s="279"/>
    </row>
    <row r="80" s="1" customFormat="1" ht="15" customHeight="1">
      <c r="B80" s="277"/>
      <c r="C80" s="265" t="s">
        <v>858</v>
      </c>
      <c r="D80" s="265"/>
      <c r="E80" s="265"/>
      <c r="F80" s="288" t="s">
        <v>855</v>
      </c>
      <c r="G80" s="289"/>
      <c r="H80" s="265" t="s">
        <v>859</v>
      </c>
      <c r="I80" s="265" t="s">
        <v>857</v>
      </c>
      <c r="J80" s="265">
        <v>120</v>
      </c>
      <c r="K80" s="279"/>
    </row>
    <row r="81" s="1" customFormat="1" ht="15" customHeight="1">
      <c r="B81" s="290"/>
      <c r="C81" s="265" t="s">
        <v>860</v>
      </c>
      <c r="D81" s="265"/>
      <c r="E81" s="265"/>
      <c r="F81" s="288" t="s">
        <v>861</v>
      </c>
      <c r="G81" s="289"/>
      <c r="H81" s="265" t="s">
        <v>862</v>
      </c>
      <c r="I81" s="265" t="s">
        <v>857</v>
      </c>
      <c r="J81" s="265">
        <v>50</v>
      </c>
      <c r="K81" s="279"/>
    </row>
    <row r="82" s="1" customFormat="1" ht="15" customHeight="1">
      <c r="B82" s="290"/>
      <c r="C82" s="265" t="s">
        <v>863</v>
      </c>
      <c r="D82" s="265"/>
      <c r="E82" s="265"/>
      <c r="F82" s="288" t="s">
        <v>855</v>
      </c>
      <c r="G82" s="289"/>
      <c r="H82" s="265" t="s">
        <v>864</v>
      </c>
      <c r="I82" s="265" t="s">
        <v>865</v>
      </c>
      <c r="J82" s="265"/>
      <c r="K82" s="279"/>
    </row>
    <row r="83" s="1" customFormat="1" ht="15" customHeight="1">
      <c r="B83" s="290"/>
      <c r="C83" s="291" t="s">
        <v>866</v>
      </c>
      <c r="D83" s="291"/>
      <c r="E83" s="291"/>
      <c r="F83" s="292" t="s">
        <v>861</v>
      </c>
      <c r="G83" s="291"/>
      <c r="H83" s="291" t="s">
        <v>867</v>
      </c>
      <c r="I83" s="291" t="s">
        <v>857</v>
      </c>
      <c r="J83" s="291">
        <v>15</v>
      </c>
      <c r="K83" s="279"/>
    </row>
    <row r="84" s="1" customFormat="1" ht="15" customHeight="1">
      <c r="B84" s="290"/>
      <c r="C84" s="291" t="s">
        <v>868</v>
      </c>
      <c r="D84" s="291"/>
      <c r="E84" s="291"/>
      <c r="F84" s="292" t="s">
        <v>861</v>
      </c>
      <c r="G84" s="291"/>
      <c r="H84" s="291" t="s">
        <v>869</v>
      </c>
      <c r="I84" s="291" t="s">
        <v>857</v>
      </c>
      <c r="J84" s="291">
        <v>15</v>
      </c>
      <c r="K84" s="279"/>
    </row>
    <row r="85" s="1" customFormat="1" ht="15" customHeight="1">
      <c r="B85" s="290"/>
      <c r="C85" s="291" t="s">
        <v>870</v>
      </c>
      <c r="D85" s="291"/>
      <c r="E85" s="291"/>
      <c r="F85" s="292" t="s">
        <v>861</v>
      </c>
      <c r="G85" s="291"/>
      <c r="H85" s="291" t="s">
        <v>871</v>
      </c>
      <c r="I85" s="291" t="s">
        <v>857</v>
      </c>
      <c r="J85" s="291">
        <v>20</v>
      </c>
      <c r="K85" s="279"/>
    </row>
    <row r="86" s="1" customFormat="1" ht="15" customHeight="1">
      <c r="B86" s="290"/>
      <c r="C86" s="291" t="s">
        <v>872</v>
      </c>
      <c r="D86" s="291"/>
      <c r="E86" s="291"/>
      <c r="F86" s="292" t="s">
        <v>861</v>
      </c>
      <c r="G86" s="291"/>
      <c r="H86" s="291" t="s">
        <v>873</v>
      </c>
      <c r="I86" s="291" t="s">
        <v>857</v>
      </c>
      <c r="J86" s="291">
        <v>20</v>
      </c>
      <c r="K86" s="279"/>
    </row>
    <row r="87" s="1" customFormat="1" ht="15" customHeight="1">
      <c r="B87" s="290"/>
      <c r="C87" s="265" t="s">
        <v>874</v>
      </c>
      <c r="D87" s="265"/>
      <c r="E87" s="265"/>
      <c r="F87" s="288" t="s">
        <v>861</v>
      </c>
      <c r="G87" s="289"/>
      <c r="H87" s="265" t="s">
        <v>875</v>
      </c>
      <c r="I87" s="265" t="s">
        <v>857</v>
      </c>
      <c r="J87" s="265">
        <v>50</v>
      </c>
      <c r="K87" s="279"/>
    </row>
    <row r="88" s="1" customFormat="1" ht="15" customHeight="1">
      <c r="B88" s="290"/>
      <c r="C88" s="265" t="s">
        <v>876</v>
      </c>
      <c r="D88" s="265"/>
      <c r="E88" s="265"/>
      <c r="F88" s="288" t="s">
        <v>861</v>
      </c>
      <c r="G88" s="289"/>
      <c r="H88" s="265" t="s">
        <v>877</v>
      </c>
      <c r="I88" s="265" t="s">
        <v>857</v>
      </c>
      <c r="J88" s="265">
        <v>20</v>
      </c>
      <c r="K88" s="279"/>
    </row>
    <row r="89" s="1" customFormat="1" ht="15" customHeight="1">
      <c r="B89" s="290"/>
      <c r="C89" s="265" t="s">
        <v>878</v>
      </c>
      <c r="D89" s="265"/>
      <c r="E89" s="265"/>
      <c r="F89" s="288" t="s">
        <v>861</v>
      </c>
      <c r="G89" s="289"/>
      <c r="H89" s="265" t="s">
        <v>879</v>
      </c>
      <c r="I89" s="265" t="s">
        <v>857</v>
      </c>
      <c r="J89" s="265">
        <v>20</v>
      </c>
      <c r="K89" s="279"/>
    </row>
    <row r="90" s="1" customFormat="1" ht="15" customHeight="1">
      <c r="B90" s="290"/>
      <c r="C90" s="265" t="s">
        <v>880</v>
      </c>
      <c r="D90" s="265"/>
      <c r="E90" s="265"/>
      <c r="F90" s="288" t="s">
        <v>861</v>
      </c>
      <c r="G90" s="289"/>
      <c r="H90" s="265" t="s">
        <v>881</v>
      </c>
      <c r="I90" s="265" t="s">
        <v>857</v>
      </c>
      <c r="J90" s="265">
        <v>50</v>
      </c>
      <c r="K90" s="279"/>
    </row>
    <row r="91" s="1" customFormat="1" ht="15" customHeight="1">
      <c r="B91" s="290"/>
      <c r="C91" s="265" t="s">
        <v>882</v>
      </c>
      <c r="D91" s="265"/>
      <c r="E91" s="265"/>
      <c r="F91" s="288" t="s">
        <v>861</v>
      </c>
      <c r="G91" s="289"/>
      <c r="H91" s="265" t="s">
        <v>882</v>
      </c>
      <c r="I91" s="265" t="s">
        <v>857</v>
      </c>
      <c r="J91" s="265">
        <v>50</v>
      </c>
      <c r="K91" s="279"/>
    </row>
    <row r="92" s="1" customFormat="1" ht="15" customHeight="1">
      <c r="B92" s="290"/>
      <c r="C92" s="265" t="s">
        <v>883</v>
      </c>
      <c r="D92" s="265"/>
      <c r="E92" s="265"/>
      <c r="F92" s="288" t="s">
        <v>861</v>
      </c>
      <c r="G92" s="289"/>
      <c r="H92" s="265" t="s">
        <v>884</v>
      </c>
      <c r="I92" s="265" t="s">
        <v>857</v>
      </c>
      <c r="J92" s="265">
        <v>255</v>
      </c>
      <c r="K92" s="279"/>
    </row>
    <row r="93" s="1" customFormat="1" ht="15" customHeight="1">
      <c r="B93" s="290"/>
      <c r="C93" s="265" t="s">
        <v>885</v>
      </c>
      <c r="D93" s="265"/>
      <c r="E93" s="265"/>
      <c r="F93" s="288" t="s">
        <v>855</v>
      </c>
      <c r="G93" s="289"/>
      <c r="H93" s="265" t="s">
        <v>886</v>
      </c>
      <c r="I93" s="265" t="s">
        <v>887</v>
      </c>
      <c r="J93" s="265"/>
      <c r="K93" s="279"/>
    </row>
    <row r="94" s="1" customFormat="1" ht="15" customHeight="1">
      <c r="B94" s="290"/>
      <c r="C94" s="265" t="s">
        <v>888</v>
      </c>
      <c r="D94" s="265"/>
      <c r="E94" s="265"/>
      <c r="F94" s="288" t="s">
        <v>855</v>
      </c>
      <c r="G94" s="289"/>
      <c r="H94" s="265" t="s">
        <v>889</v>
      </c>
      <c r="I94" s="265" t="s">
        <v>890</v>
      </c>
      <c r="J94" s="265"/>
      <c r="K94" s="279"/>
    </row>
    <row r="95" s="1" customFormat="1" ht="15" customHeight="1">
      <c r="B95" s="290"/>
      <c r="C95" s="265" t="s">
        <v>891</v>
      </c>
      <c r="D95" s="265"/>
      <c r="E95" s="265"/>
      <c r="F95" s="288" t="s">
        <v>855</v>
      </c>
      <c r="G95" s="289"/>
      <c r="H95" s="265" t="s">
        <v>891</v>
      </c>
      <c r="I95" s="265" t="s">
        <v>890</v>
      </c>
      <c r="J95" s="265"/>
      <c r="K95" s="279"/>
    </row>
    <row r="96" s="1" customFormat="1" ht="15" customHeight="1">
      <c r="B96" s="290"/>
      <c r="C96" s="265" t="s">
        <v>38</v>
      </c>
      <c r="D96" s="265"/>
      <c r="E96" s="265"/>
      <c r="F96" s="288" t="s">
        <v>855</v>
      </c>
      <c r="G96" s="289"/>
      <c r="H96" s="265" t="s">
        <v>892</v>
      </c>
      <c r="I96" s="265" t="s">
        <v>890</v>
      </c>
      <c r="J96" s="265"/>
      <c r="K96" s="279"/>
    </row>
    <row r="97" s="1" customFormat="1" ht="15" customHeight="1">
      <c r="B97" s="290"/>
      <c r="C97" s="265" t="s">
        <v>48</v>
      </c>
      <c r="D97" s="265"/>
      <c r="E97" s="265"/>
      <c r="F97" s="288" t="s">
        <v>855</v>
      </c>
      <c r="G97" s="289"/>
      <c r="H97" s="265" t="s">
        <v>893</v>
      </c>
      <c r="I97" s="265" t="s">
        <v>890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894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849</v>
      </c>
      <c r="D103" s="280"/>
      <c r="E103" s="280"/>
      <c r="F103" s="280" t="s">
        <v>850</v>
      </c>
      <c r="G103" s="281"/>
      <c r="H103" s="280" t="s">
        <v>54</v>
      </c>
      <c r="I103" s="280" t="s">
        <v>57</v>
      </c>
      <c r="J103" s="280" t="s">
        <v>851</v>
      </c>
      <c r="K103" s="279"/>
    </row>
    <row r="104" s="1" customFormat="1" ht="17.25" customHeight="1">
      <c r="B104" s="277"/>
      <c r="C104" s="282" t="s">
        <v>852</v>
      </c>
      <c r="D104" s="282"/>
      <c r="E104" s="282"/>
      <c r="F104" s="283" t="s">
        <v>853</v>
      </c>
      <c r="G104" s="284"/>
      <c r="H104" s="282"/>
      <c r="I104" s="282"/>
      <c r="J104" s="282" t="s">
        <v>854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53</v>
      </c>
      <c r="D106" s="287"/>
      <c r="E106" s="287"/>
      <c r="F106" s="288" t="s">
        <v>855</v>
      </c>
      <c r="G106" s="265"/>
      <c r="H106" s="265" t="s">
        <v>895</v>
      </c>
      <c r="I106" s="265" t="s">
        <v>857</v>
      </c>
      <c r="J106" s="265">
        <v>20</v>
      </c>
      <c r="K106" s="279"/>
    </row>
    <row r="107" s="1" customFormat="1" ht="15" customHeight="1">
      <c r="B107" s="277"/>
      <c r="C107" s="265" t="s">
        <v>858</v>
      </c>
      <c r="D107" s="265"/>
      <c r="E107" s="265"/>
      <c r="F107" s="288" t="s">
        <v>855</v>
      </c>
      <c r="G107" s="265"/>
      <c r="H107" s="265" t="s">
        <v>895</v>
      </c>
      <c r="I107" s="265" t="s">
        <v>857</v>
      </c>
      <c r="J107" s="265">
        <v>120</v>
      </c>
      <c r="K107" s="279"/>
    </row>
    <row r="108" s="1" customFormat="1" ht="15" customHeight="1">
      <c r="B108" s="290"/>
      <c r="C108" s="265" t="s">
        <v>860</v>
      </c>
      <c r="D108" s="265"/>
      <c r="E108" s="265"/>
      <c r="F108" s="288" t="s">
        <v>861</v>
      </c>
      <c r="G108" s="265"/>
      <c r="H108" s="265" t="s">
        <v>895</v>
      </c>
      <c r="I108" s="265" t="s">
        <v>857</v>
      </c>
      <c r="J108" s="265">
        <v>50</v>
      </c>
      <c r="K108" s="279"/>
    </row>
    <row r="109" s="1" customFormat="1" ht="15" customHeight="1">
      <c r="B109" s="290"/>
      <c r="C109" s="265" t="s">
        <v>863</v>
      </c>
      <c r="D109" s="265"/>
      <c r="E109" s="265"/>
      <c r="F109" s="288" t="s">
        <v>855</v>
      </c>
      <c r="G109" s="265"/>
      <c r="H109" s="265" t="s">
        <v>895</v>
      </c>
      <c r="I109" s="265" t="s">
        <v>865</v>
      </c>
      <c r="J109" s="265"/>
      <c r="K109" s="279"/>
    </row>
    <row r="110" s="1" customFormat="1" ht="15" customHeight="1">
      <c r="B110" s="290"/>
      <c r="C110" s="265" t="s">
        <v>874</v>
      </c>
      <c r="D110" s="265"/>
      <c r="E110" s="265"/>
      <c r="F110" s="288" t="s">
        <v>861</v>
      </c>
      <c r="G110" s="265"/>
      <c r="H110" s="265" t="s">
        <v>895</v>
      </c>
      <c r="I110" s="265" t="s">
        <v>857</v>
      </c>
      <c r="J110" s="265">
        <v>50</v>
      </c>
      <c r="K110" s="279"/>
    </row>
    <row r="111" s="1" customFormat="1" ht="15" customHeight="1">
      <c r="B111" s="290"/>
      <c r="C111" s="265" t="s">
        <v>882</v>
      </c>
      <c r="D111" s="265"/>
      <c r="E111" s="265"/>
      <c r="F111" s="288" t="s">
        <v>861</v>
      </c>
      <c r="G111" s="265"/>
      <c r="H111" s="265" t="s">
        <v>895</v>
      </c>
      <c r="I111" s="265" t="s">
        <v>857</v>
      </c>
      <c r="J111" s="265">
        <v>50</v>
      </c>
      <c r="K111" s="279"/>
    </row>
    <row r="112" s="1" customFormat="1" ht="15" customHeight="1">
      <c r="B112" s="290"/>
      <c r="C112" s="265" t="s">
        <v>880</v>
      </c>
      <c r="D112" s="265"/>
      <c r="E112" s="265"/>
      <c r="F112" s="288" t="s">
        <v>861</v>
      </c>
      <c r="G112" s="265"/>
      <c r="H112" s="265" t="s">
        <v>895</v>
      </c>
      <c r="I112" s="265" t="s">
        <v>857</v>
      </c>
      <c r="J112" s="265">
        <v>50</v>
      </c>
      <c r="K112" s="279"/>
    </row>
    <row r="113" s="1" customFormat="1" ht="15" customHeight="1">
      <c r="B113" s="290"/>
      <c r="C113" s="265" t="s">
        <v>53</v>
      </c>
      <c r="D113" s="265"/>
      <c r="E113" s="265"/>
      <c r="F113" s="288" t="s">
        <v>855</v>
      </c>
      <c r="G113" s="265"/>
      <c r="H113" s="265" t="s">
        <v>896</v>
      </c>
      <c r="I113" s="265" t="s">
        <v>857</v>
      </c>
      <c r="J113" s="265">
        <v>20</v>
      </c>
      <c r="K113" s="279"/>
    </row>
    <row r="114" s="1" customFormat="1" ht="15" customHeight="1">
      <c r="B114" s="290"/>
      <c r="C114" s="265" t="s">
        <v>897</v>
      </c>
      <c r="D114" s="265"/>
      <c r="E114" s="265"/>
      <c r="F114" s="288" t="s">
        <v>855</v>
      </c>
      <c r="G114" s="265"/>
      <c r="H114" s="265" t="s">
        <v>898</v>
      </c>
      <c r="I114" s="265" t="s">
        <v>857</v>
      </c>
      <c r="J114" s="265">
        <v>120</v>
      </c>
      <c r="K114" s="279"/>
    </row>
    <row r="115" s="1" customFormat="1" ht="15" customHeight="1">
      <c r="B115" s="290"/>
      <c r="C115" s="265" t="s">
        <v>38</v>
      </c>
      <c r="D115" s="265"/>
      <c r="E115" s="265"/>
      <c r="F115" s="288" t="s">
        <v>855</v>
      </c>
      <c r="G115" s="265"/>
      <c r="H115" s="265" t="s">
        <v>899</v>
      </c>
      <c r="I115" s="265" t="s">
        <v>890</v>
      </c>
      <c r="J115" s="265"/>
      <c r="K115" s="279"/>
    </row>
    <row r="116" s="1" customFormat="1" ht="15" customHeight="1">
      <c r="B116" s="290"/>
      <c r="C116" s="265" t="s">
        <v>48</v>
      </c>
      <c r="D116" s="265"/>
      <c r="E116" s="265"/>
      <c r="F116" s="288" t="s">
        <v>855</v>
      </c>
      <c r="G116" s="265"/>
      <c r="H116" s="265" t="s">
        <v>900</v>
      </c>
      <c r="I116" s="265" t="s">
        <v>890</v>
      </c>
      <c r="J116" s="265"/>
      <c r="K116" s="279"/>
    </row>
    <row r="117" s="1" customFormat="1" ht="15" customHeight="1">
      <c r="B117" s="290"/>
      <c r="C117" s="265" t="s">
        <v>57</v>
      </c>
      <c r="D117" s="265"/>
      <c r="E117" s="265"/>
      <c r="F117" s="288" t="s">
        <v>855</v>
      </c>
      <c r="G117" s="265"/>
      <c r="H117" s="265" t="s">
        <v>901</v>
      </c>
      <c r="I117" s="265" t="s">
        <v>902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903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849</v>
      </c>
      <c r="D123" s="280"/>
      <c r="E123" s="280"/>
      <c r="F123" s="280" t="s">
        <v>850</v>
      </c>
      <c r="G123" s="281"/>
      <c r="H123" s="280" t="s">
        <v>54</v>
      </c>
      <c r="I123" s="280" t="s">
        <v>57</v>
      </c>
      <c r="J123" s="280" t="s">
        <v>851</v>
      </c>
      <c r="K123" s="309"/>
    </row>
    <row r="124" s="1" customFormat="1" ht="17.25" customHeight="1">
      <c r="B124" s="308"/>
      <c r="C124" s="282" t="s">
        <v>852</v>
      </c>
      <c r="D124" s="282"/>
      <c r="E124" s="282"/>
      <c r="F124" s="283" t="s">
        <v>853</v>
      </c>
      <c r="G124" s="284"/>
      <c r="H124" s="282"/>
      <c r="I124" s="282"/>
      <c r="J124" s="282" t="s">
        <v>854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858</v>
      </c>
      <c r="D126" s="287"/>
      <c r="E126" s="287"/>
      <c r="F126" s="288" t="s">
        <v>855</v>
      </c>
      <c r="G126" s="265"/>
      <c r="H126" s="265" t="s">
        <v>895</v>
      </c>
      <c r="I126" s="265" t="s">
        <v>857</v>
      </c>
      <c r="J126" s="265">
        <v>120</v>
      </c>
      <c r="K126" s="313"/>
    </row>
    <row r="127" s="1" customFormat="1" ht="15" customHeight="1">
      <c r="B127" s="310"/>
      <c r="C127" s="265" t="s">
        <v>904</v>
      </c>
      <c r="D127" s="265"/>
      <c r="E127" s="265"/>
      <c r="F127" s="288" t="s">
        <v>855</v>
      </c>
      <c r="G127" s="265"/>
      <c r="H127" s="265" t="s">
        <v>905</v>
      </c>
      <c r="I127" s="265" t="s">
        <v>857</v>
      </c>
      <c r="J127" s="265" t="s">
        <v>906</v>
      </c>
      <c r="K127" s="313"/>
    </row>
    <row r="128" s="1" customFormat="1" ht="15" customHeight="1">
      <c r="B128" s="310"/>
      <c r="C128" s="265" t="s">
        <v>83</v>
      </c>
      <c r="D128" s="265"/>
      <c r="E128" s="265"/>
      <c r="F128" s="288" t="s">
        <v>855</v>
      </c>
      <c r="G128" s="265"/>
      <c r="H128" s="265" t="s">
        <v>907</v>
      </c>
      <c r="I128" s="265" t="s">
        <v>857</v>
      </c>
      <c r="J128" s="265" t="s">
        <v>906</v>
      </c>
      <c r="K128" s="313"/>
    </row>
    <row r="129" s="1" customFormat="1" ht="15" customHeight="1">
      <c r="B129" s="310"/>
      <c r="C129" s="265" t="s">
        <v>866</v>
      </c>
      <c r="D129" s="265"/>
      <c r="E129" s="265"/>
      <c r="F129" s="288" t="s">
        <v>861</v>
      </c>
      <c r="G129" s="265"/>
      <c r="H129" s="265" t="s">
        <v>867</v>
      </c>
      <c r="I129" s="265" t="s">
        <v>857</v>
      </c>
      <c r="J129" s="265">
        <v>15</v>
      </c>
      <c r="K129" s="313"/>
    </row>
    <row r="130" s="1" customFormat="1" ht="15" customHeight="1">
      <c r="B130" s="310"/>
      <c r="C130" s="291" t="s">
        <v>868</v>
      </c>
      <c r="D130" s="291"/>
      <c r="E130" s="291"/>
      <c r="F130" s="292" t="s">
        <v>861</v>
      </c>
      <c r="G130" s="291"/>
      <c r="H130" s="291" t="s">
        <v>869</v>
      </c>
      <c r="I130" s="291" t="s">
        <v>857</v>
      </c>
      <c r="J130" s="291">
        <v>15</v>
      </c>
      <c r="K130" s="313"/>
    </row>
    <row r="131" s="1" customFormat="1" ht="15" customHeight="1">
      <c r="B131" s="310"/>
      <c r="C131" s="291" t="s">
        <v>870</v>
      </c>
      <c r="D131" s="291"/>
      <c r="E131" s="291"/>
      <c r="F131" s="292" t="s">
        <v>861</v>
      </c>
      <c r="G131" s="291"/>
      <c r="H131" s="291" t="s">
        <v>871</v>
      </c>
      <c r="I131" s="291" t="s">
        <v>857</v>
      </c>
      <c r="J131" s="291">
        <v>20</v>
      </c>
      <c r="K131" s="313"/>
    </row>
    <row r="132" s="1" customFormat="1" ht="15" customHeight="1">
      <c r="B132" s="310"/>
      <c r="C132" s="291" t="s">
        <v>872</v>
      </c>
      <c r="D132" s="291"/>
      <c r="E132" s="291"/>
      <c r="F132" s="292" t="s">
        <v>861</v>
      </c>
      <c r="G132" s="291"/>
      <c r="H132" s="291" t="s">
        <v>873</v>
      </c>
      <c r="I132" s="291" t="s">
        <v>857</v>
      </c>
      <c r="J132" s="291">
        <v>20</v>
      </c>
      <c r="K132" s="313"/>
    </row>
    <row r="133" s="1" customFormat="1" ht="15" customHeight="1">
      <c r="B133" s="310"/>
      <c r="C133" s="265" t="s">
        <v>860</v>
      </c>
      <c r="D133" s="265"/>
      <c r="E133" s="265"/>
      <c r="F133" s="288" t="s">
        <v>861</v>
      </c>
      <c r="G133" s="265"/>
      <c r="H133" s="265" t="s">
        <v>895</v>
      </c>
      <c r="I133" s="265" t="s">
        <v>857</v>
      </c>
      <c r="J133" s="265">
        <v>50</v>
      </c>
      <c r="K133" s="313"/>
    </row>
    <row r="134" s="1" customFormat="1" ht="15" customHeight="1">
      <c r="B134" s="310"/>
      <c r="C134" s="265" t="s">
        <v>874</v>
      </c>
      <c r="D134" s="265"/>
      <c r="E134" s="265"/>
      <c r="F134" s="288" t="s">
        <v>861</v>
      </c>
      <c r="G134" s="265"/>
      <c r="H134" s="265" t="s">
        <v>895</v>
      </c>
      <c r="I134" s="265" t="s">
        <v>857</v>
      </c>
      <c r="J134" s="265">
        <v>50</v>
      </c>
      <c r="K134" s="313"/>
    </row>
    <row r="135" s="1" customFormat="1" ht="15" customHeight="1">
      <c r="B135" s="310"/>
      <c r="C135" s="265" t="s">
        <v>880</v>
      </c>
      <c r="D135" s="265"/>
      <c r="E135" s="265"/>
      <c r="F135" s="288" t="s">
        <v>861</v>
      </c>
      <c r="G135" s="265"/>
      <c r="H135" s="265" t="s">
        <v>895</v>
      </c>
      <c r="I135" s="265" t="s">
        <v>857</v>
      </c>
      <c r="J135" s="265">
        <v>50</v>
      </c>
      <c r="K135" s="313"/>
    </row>
    <row r="136" s="1" customFormat="1" ht="15" customHeight="1">
      <c r="B136" s="310"/>
      <c r="C136" s="265" t="s">
        <v>882</v>
      </c>
      <c r="D136" s="265"/>
      <c r="E136" s="265"/>
      <c r="F136" s="288" t="s">
        <v>861</v>
      </c>
      <c r="G136" s="265"/>
      <c r="H136" s="265" t="s">
        <v>895</v>
      </c>
      <c r="I136" s="265" t="s">
        <v>857</v>
      </c>
      <c r="J136" s="265">
        <v>50</v>
      </c>
      <c r="K136" s="313"/>
    </row>
    <row r="137" s="1" customFormat="1" ht="15" customHeight="1">
      <c r="B137" s="310"/>
      <c r="C137" s="265" t="s">
        <v>883</v>
      </c>
      <c r="D137" s="265"/>
      <c r="E137" s="265"/>
      <c r="F137" s="288" t="s">
        <v>861</v>
      </c>
      <c r="G137" s="265"/>
      <c r="H137" s="265" t="s">
        <v>908</v>
      </c>
      <c r="I137" s="265" t="s">
        <v>857</v>
      </c>
      <c r="J137" s="265">
        <v>255</v>
      </c>
      <c r="K137" s="313"/>
    </row>
    <row r="138" s="1" customFormat="1" ht="15" customHeight="1">
      <c r="B138" s="310"/>
      <c r="C138" s="265" t="s">
        <v>885</v>
      </c>
      <c r="D138" s="265"/>
      <c r="E138" s="265"/>
      <c r="F138" s="288" t="s">
        <v>855</v>
      </c>
      <c r="G138" s="265"/>
      <c r="H138" s="265" t="s">
        <v>909</v>
      </c>
      <c r="I138" s="265" t="s">
        <v>887</v>
      </c>
      <c r="J138" s="265"/>
      <c r="K138" s="313"/>
    </row>
    <row r="139" s="1" customFormat="1" ht="15" customHeight="1">
      <c r="B139" s="310"/>
      <c r="C139" s="265" t="s">
        <v>888</v>
      </c>
      <c r="D139" s="265"/>
      <c r="E139" s="265"/>
      <c r="F139" s="288" t="s">
        <v>855</v>
      </c>
      <c r="G139" s="265"/>
      <c r="H139" s="265" t="s">
        <v>910</v>
      </c>
      <c r="I139" s="265" t="s">
        <v>890</v>
      </c>
      <c r="J139" s="265"/>
      <c r="K139" s="313"/>
    </row>
    <row r="140" s="1" customFormat="1" ht="15" customHeight="1">
      <c r="B140" s="310"/>
      <c r="C140" s="265" t="s">
        <v>891</v>
      </c>
      <c r="D140" s="265"/>
      <c r="E140" s="265"/>
      <c r="F140" s="288" t="s">
        <v>855</v>
      </c>
      <c r="G140" s="265"/>
      <c r="H140" s="265" t="s">
        <v>891</v>
      </c>
      <c r="I140" s="265" t="s">
        <v>890</v>
      </c>
      <c r="J140" s="265"/>
      <c r="K140" s="313"/>
    </row>
    <row r="141" s="1" customFormat="1" ht="15" customHeight="1">
      <c r="B141" s="310"/>
      <c r="C141" s="265" t="s">
        <v>38</v>
      </c>
      <c r="D141" s="265"/>
      <c r="E141" s="265"/>
      <c r="F141" s="288" t="s">
        <v>855</v>
      </c>
      <c r="G141" s="265"/>
      <c r="H141" s="265" t="s">
        <v>911</v>
      </c>
      <c r="I141" s="265" t="s">
        <v>890</v>
      </c>
      <c r="J141" s="265"/>
      <c r="K141" s="313"/>
    </row>
    <row r="142" s="1" customFormat="1" ht="15" customHeight="1">
      <c r="B142" s="310"/>
      <c r="C142" s="265" t="s">
        <v>912</v>
      </c>
      <c r="D142" s="265"/>
      <c r="E142" s="265"/>
      <c r="F142" s="288" t="s">
        <v>855</v>
      </c>
      <c r="G142" s="265"/>
      <c r="H142" s="265" t="s">
        <v>913</v>
      </c>
      <c r="I142" s="265" t="s">
        <v>890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914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849</v>
      </c>
      <c r="D148" s="280"/>
      <c r="E148" s="280"/>
      <c r="F148" s="280" t="s">
        <v>850</v>
      </c>
      <c r="G148" s="281"/>
      <c r="H148" s="280" t="s">
        <v>54</v>
      </c>
      <c r="I148" s="280" t="s">
        <v>57</v>
      </c>
      <c r="J148" s="280" t="s">
        <v>851</v>
      </c>
      <c r="K148" s="279"/>
    </row>
    <row r="149" s="1" customFormat="1" ht="17.25" customHeight="1">
      <c r="B149" s="277"/>
      <c r="C149" s="282" t="s">
        <v>852</v>
      </c>
      <c r="D149" s="282"/>
      <c r="E149" s="282"/>
      <c r="F149" s="283" t="s">
        <v>853</v>
      </c>
      <c r="G149" s="284"/>
      <c r="H149" s="282"/>
      <c r="I149" s="282"/>
      <c r="J149" s="282" t="s">
        <v>854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858</v>
      </c>
      <c r="D151" s="265"/>
      <c r="E151" s="265"/>
      <c r="F151" s="318" t="s">
        <v>855</v>
      </c>
      <c r="G151" s="265"/>
      <c r="H151" s="317" t="s">
        <v>895</v>
      </c>
      <c r="I151" s="317" t="s">
        <v>857</v>
      </c>
      <c r="J151" s="317">
        <v>120</v>
      </c>
      <c r="K151" s="313"/>
    </row>
    <row r="152" s="1" customFormat="1" ht="15" customHeight="1">
      <c r="B152" s="290"/>
      <c r="C152" s="317" t="s">
        <v>904</v>
      </c>
      <c r="D152" s="265"/>
      <c r="E152" s="265"/>
      <c r="F152" s="318" t="s">
        <v>855</v>
      </c>
      <c r="G152" s="265"/>
      <c r="H152" s="317" t="s">
        <v>915</v>
      </c>
      <c r="I152" s="317" t="s">
        <v>857</v>
      </c>
      <c r="J152" s="317" t="s">
        <v>906</v>
      </c>
      <c r="K152" s="313"/>
    </row>
    <row r="153" s="1" customFormat="1" ht="15" customHeight="1">
      <c r="B153" s="290"/>
      <c r="C153" s="317" t="s">
        <v>83</v>
      </c>
      <c r="D153" s="265"/>
      <c r="E153" s="265"/>
      <c r="F153" s="318" t="s">
        <v>855</v>
      </c>
      <c r="G153" s="265"/>
      <c r="H153" s="317" t="s">
        <v>916</v>
      </c>
      <c r="I153" s="317" t="s">
        <v>857</v>
      </c>
      <c r="J153" s="317" t="s">
        <v>906</v>
      </c>
      <c r="K153" s="313"/>
    </row>
    <row r="154" s="1" customFormat="1" ht="15" customHeight="1">
      <c r="B154" s="290"/>
      <c r="C154" s="317" t="s">
        <v>860</v>
      </c>
      <c r="D154" s="265"/>
      <c r="E154" s="265"/>
      <c r="F154" s="318" t="s">
        <v>861</v>
      </c>
      <c r="G154" s="265"/>
      <c r="H154" s="317" t="s">
        <v>895</v>
      </c>
      <c r="I154" s="317" t="s">
        <v>857</v>
      </c>
      <c r="J154" s="317">
        <v>50</v>
      </c>
      <c r="K154" s="313"/>
    </row>
    <row r="155" s="1" customFormat="1" ht="15" customHeight="1">
      <c r="B155" s="290"/>
      <c r="C155" s="317" t="s">
        <v>863</v>
      </c>
      <c r="D155" s="265"/>
      <c r="E155" s="265"/>
      <c r="F155" s="318" t="s">
        <v>855</v>
      </c>
      <c r="G155" s="265"/>
      <c r="H155" s="317" t="s">
        <v>895</v>
      </c>
      <c r="I155" s="317" t="s">
        <v>865</v>
      </c>
      <c r="J155" s="317"/>
      <c r="K155" s="313"/>
    </row>
    <row r="156" s="1" customFormat="1" ht="15" customHeight="1">
      <c r="B156" s="290"/>
      <c r="C156" s="317" t="s">
        <v>874</v>
      </c>
      <c r="D156" s="265"/>
      <c r="E156" s="265"/>
      <c r="F156" s="318" t="s">
        <v>861</v>
      </c>
      <c r="G156" s="265"/>
      <c r="H156" s="317" t="s">
        <v>895</v>
      </c>
      <c r="I156" s="317" t="s">
        <v>857</v>
      </c>
      <c r="J156" s="317">
        <v>50</v>
      </c>
      <c r="K156" s="313"/>
    </row>
    <row r="157" s="1" customFormat="1" ht="15" customHeight="1">
      <c r="B157" s="290"/>
      <c r="C157" s="317" t="s">
        <v>882</v>
      </c>
      <c r="D157" s="265"/>
      <c r="E157" s="265"/>
      <c r="F157" s="318" t="s">
        <v>861</v>
      </c>
      <c r="G157" s="265"/>
      <c r="H157" s="317" t="s">
        <v>895</v>
      </c>
      <c r="I157" s="317" t="s">
        <v>857</v>
      </c>
      <c r="J157" s="317">
        <v>50</v>
      </c>
      <c r="K157" s="313"/>
    </row>
    <row r="158" s="1" customFormat="1" ht="15" customHeight="1">
      <c r="B158" s="290"/>
      <c r="C158" s="317" t="s">
        <v>880</v>
      </c>
      <c r="D158" s="265"/>
      <c r="E158" s="265"/>
      <c r="F158" s="318" t="s">
        <v>861</v>
      </c>
      <c r="G158" s="265"/>
      <c r="H158" s="317" t="s">
        <v>895</v>
      </c>
      <c r="I158" s="317" t="s">
        <v>857</v>
      </c>
      <c r="J158" s="317">
        <v>50</v>
      </c>
      <c r="K158" s="313"/>
    </row>
    <row r="159" s="1" customFormat="1" ht="15" customHeight="1">
      <c r="B159" s="290"/>
      <c r="C159" s="317" t="s">
        <v>91</v>
      </c>
      <c r="D159" s="265"/>
      <c r="E159" s="265"/>
      <c r="F159" s="318" t="s">
        <v>855</v>
      </c>
      <c r="G159" s="265"/>
      <c r="H159" s="317" t="s">
        <v>917</v>
      </c>
      <c r="I159" s="317" t="s">
        <v>857</v>
      </c>
      <c r="J159" s="317" t="s">
        <v>918</v>
      </c>
      <c r="K159" s="313"/>
    </row>
    <row r="160" s="1" customFormat="1" ht="15" customHeight="1">
      <c r="B160" s="290"/>
      <c r="C160" s="317" t="s">
        <v>919</v>
      </c>
      <c r="D160" s="265"/>
      <c r="E160" s="265"/>
      <c r="F160" s="318" t="s">
        <v>855</v>
      </c>
      <c r="G160" s="265"/>
      <c r="H160" s="317" t="s">
        <v>920</v>
      </c>
      <c r="I160" s="317" t="s">
        <v>890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921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849</v>
      </c>
      <c r="D166" s="280"/>
      <c r="E166" s="280"/>
      <c r="F166" s="280" t="s">
        <v>850</v>
      </c>
      <c r="G166" s="322"/>
      <c r="H166" s="323" t="s">
        <v>54</v>
      </c>
      <c r="I166" s="323" t="s">
        <v>57</v>
      </c>
      <c r="J166" s="280" t="s">
        <v>851</v>
      </c>
      <c r="K166" s="257"/>
    </row>
    <row r="167" s="1" customFormat="1" ht="17.25" customHeight="1">
      <c r="B167" s="258"/>
      <c r="C167" s="282" t="s">
        <v>852</v>
      </c>
      <c r="D167" s="282"/>
      <c r="E167" s="282"/>
      <c r="F167" s="283" t="s">
        <v>853</v>
      </c>
      <c r="G167" s="324"/>
      <c r="H167" s="325"/>
      <c r="I167" s="325"/>
      <c r="J167" s="282" t="s">
        <v>854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858</v>
      </c>
      <c r="D169" s="265"/>
      <c r="E169" s="265"/>
      <c r="F169" s="288" t="s">
        <v>855</v>
      </c>
      <c r="G169" s="265"/>
      <c r="H169" s="265" t="s">
        <v>895</v>
      </c>
      <c r="I169" s="265" t="s">
        <v>857</v>
      </c>
      <c r="J169" s="265">
        <v>120</v>
      </c>
      <c r="K169" s="313"/>
    </row>
    <row r="170" s="1" customFormat="1" ht="15" customHeight="1">
      <c r="B170" s="290"/>
      <c r="C170" s="265" t="s">
        <v>904</v>
      </c>
      <c r="D170" s="265"/>
      <c r="E170" s="265"/>
      <c r="F170" s="288" t="s">
        <v>855</v>
      </c>
      <c r="G170" s="265"/>
      <c r="H170" s="265" t="s">
        <v>905</v>
      </c>
      <c r="I170" s="265" t="s">
        <v>857</v>
      </c>
      <c r="J170" s="265" t="s">
        <v>906</v>
      </c>
      <c r="K170" s="313"/>
    </row>
    <row r="171" s="1" customFormat="1" ht="15" customHeight="1">
      <c r="B171" s="290"/>
      <c r="C171" s="265" t="s">
        <v>83</v>
      </c>
      <c r="D171" s="265"/>
      <c r="E171" s="265"/>
      <c r="F171" s="288" t="s">
        <v>855</v>
      </c>
      <c r="G171" s="265"/>
      <c r="H171" s="265" t="s">
        <v>922</v>
      </c>
      <c r="I171" s="265" t="s">
        <v>857</v>
      </c>
      <c r="J171" s="265" t="s">
        <v>906</v>
      </c>
      <c r="K171" s="313"/>
    </row>
    <row r="172" s="1" customFormat="1" ht="15" customHeight="1">
      <c r="B172" s="290"/>
      <c r="C172" s="265" t="s">
        <v>860</v>
      </c>
      <c r="D172" s="265"/>
      <c r="E172" s="265"/>
      <c r="F172" s="288" t="s">
        <v>861</v>
      </c>
      <c r="G172" s="265"/>
      <c r="H172" s="265" t="s">
        <v>922</v>
      </c>
      <c r="I172" s="265" t="s">
        <v>857</v>
      </c>
      <c r="J172" s="265">
        <v>50</v>
      </c>
      <c r="K172" s="313"/>
    </row>
    <row r="173" s="1" customFormat="1" ht="15" customHeight="1">
      <c r="B173" s="290"/>
      <c r="C173" s="265" t="s">
        <v>863</v>
      </c>
      <c r="D173" s="265"/>
      <c r="E173" s="265"/>
      <c r="F173" s="288" t="s">
        <v>855</v>
      </c>
      <c r="G173" s="265"/>
      <c r="H173" s="265" t="s">
        <v>922</v>
      </c>
      <c r="I173" s="265" t="s">
        <v>865</v>
      </c>
      <c r="J173" s="265"/>
      <c r="K173" s="313"/>
    </row>
    <row r="174" s="1" customFormat="1" ht="15" customHeight="1">
      <c r="B174" s="290"/>
      <c r="C174" s="265" t="s">
        <v>874</v>
      </c>
      <c r="D174" s="265"/>
      <c r="E174" s="265"/>
      <c r="F174" s="288" t="s">
        <v>861</v>
      </c>
      <c r="G174" s="265"/>
      <c r="H174" s="265" t="s">
        <v>922</v>
      </c>
      <c r="I174" s="265" t="s">
        <v>857</v>
      </c>
      <c r="J174" s="265">
        <v>50</v>
      </c>
      <c r="K174" s="313"/>
    </row>
    <row r="175" s="1" customFormat="1" ht="15" customHeight="1">
      <c r="B175" s="290"/>
      <c r="C175" s="265" t="s">
        <v>882</v>
      </c>
      <c r="D175" s="265"/>
      <c r="E175" s="265"/>
      <c r="F175" s="288" t="s">
        <v>861</v>
      </c>
      <c r="G175" s="265"/>
      <c r="H175" s="265" t="s">
        <v>922</v>
      </c>
      <c r="I175" s="265" t="s">
        <v>857</v>
      </c>
      <c r="J175" s="265">
        <v>50</v>
      </c>
      <c r="K175" s="313"/>
    </row>
    <row r="176" s="1" customFormat="1" ht="15" customHeight="1">
      <c r="B176" s="290"/>
      <c r="C176" s="265" t="s">
        <v>880</v>
      </c>
      <c r="D176" s="265"/>
      <c r="E176" s="265"/>
      <c r="F176" s="288" t="s">
        <v>861</v>
      </c>
      <c r="G176" s="265"/>
      <c r="H176" s="265" t="s">
        <v>922</v>
      </c>
      <c r="I176" s="265" t="s">
        <v>857</v>
      </c>
      <c r="J176" s="265">
        <v>50</v>
      </c>
      <c r="K176" s="313"/>
    </row>
    <row r="177" s="1" customFormat="1" ht="15" customHeight="1">
      <c r="B177" s="290"/>
      <c r="C177" s="265" t="s">
        <v>107</v>
      </c>
      <c r="D177" s="265"/>
      <c r="E177" s="265"/>
      <c r="F177" s="288" t="s">
        <v>855</v>
      </c>
      <c r="G177" s="265"/>
      <c r="H177" s="265" t="s">
        <v>923</v>
      </c>
      <c r="I177" s="265" t="s">
        <v>924</v>
      </c>
      <c r="J177" s="265"/>
      <c r="K177" s="313"/>
    </row>
    <row r="178" s="1" customFormat="1" ht="15" customHeight="1">
      <c r="B178" s="290"/>
      <c r="C178" s="265" t="s">
        <v>57</v>
      </c>
      <c r="D178" s="265"/>
      <c r="E178" s="265"/>
      <c r="F178" s="288" t="s">
        <v>855</v>
      </c>
      <c r="G178" s="265"/>
      <c r="H178" s="265" t="s">
        <v>925</v>
      </c>
      <c r="I178" s="265" t="s">
        <v>926</v>
      </c>
      <c r="J178" s="265">
        <v>1</v>
      </c>
      <c r="K178" s="313"/>
    </row>
    <row r="179" s="1" customFormat="1" ht="15" customHeight="1">
      <c r="B179" s="290"/>
      <c r="C179" s="265" t="s">
        <v>53</v>
      </c>
      <c r="D179" s="265"/>
      <c r="E179" s="265"/>
      <c r="F179" s="288" t="s">
        <v>855</v>
      </c>
      <c r="G179" s="265"/>
      <c r="H179" s="265" t="s">
        <v>927</v>
      </c>
      <c r="I179" s="265" t="s">
        <v>857</v>
      </c>
      <c r="J179" s="265">
        <v>20</v>
      </c>
      <c r="K179" s="313"/>
    </row>
    <row r="180" s="1" customFormat="1" ht="15" customHeight="1">
      <c r="B180" s="290"/>
      <c r="C180" s="265" t="s">
        <v>54</v>
      </c>
      <c r="D180" s="265"/>
      <c r="E180" s="265"/>
      <c r="F180" s="288" t="s">
        <v>855</v>
      </c>
      <c r="G180" s="265"/>
      <c r="H180" s="265" t="s">
        <v>928</v>
      </c>
      <c r="I180" s="265" t="s">
        <v>857</v>
      </c>
      <c r="J180" s="265">
        <v>255</v>
      </c>
      <c r="K180" s="313"/>
    </row>
    <row r="181" s="1" customFormat="1" ht="15" customHeight="1">
      <c r="B181" s="290"/>
      <c r="C181" s="265" t="s">
        <v>108</v>
      </c>
      <c r="D181" s="265"/>
      <c r="E181" s="265"/>
      <c r="F181" s="288" t="s">
        <v>855</v>
      </c>
      <c r="G181" s="265"/>
      <c r="H181" s="265" t="s">
        <v>819</v>
      </c>
      <c r="I181" s="265" t="s">
        <v>857</v>
      </c>
      <c r="J181" s="265">
        <v>10</v>
      </c>
      <c r="K181" s="313"/>
    </row>
    <row r="182" s="1" customFormat="1" ht="15" customHeight="1">
      <c r="B182" s="290"/>
      <c r="C182" s="265" t="s">
        <v>109</v>
      </c>
      <c r="D182" s="265"/>
      <c r="E182" s="265"/>
      <c r="F182" s="288" t="s">
        <v>855</v>
      </c>
      <c r="G182" s="265"/>
      <c r="H182" s="265" t="s">
        <v>929</v>
      </c>
      <c r="I182" s="265" t="s">
        <v>890</v>
      </c>
      <c r="J182" s="265"/>
      <c r="K182" s="313"/>
    </row>
    <row r="183" s="1" customFormat="1" ht="15" customHeight="1">
      <c r="B183" s="290"/>
      <c r="C183" s="265" t="s">
        <v>930</v>
      </c>
      <c r="D183" s="265"/>
      <c r="E183" s="265"/>
      <c r="F183" s="288" t="s">
        <v>855</v>
      </c>
      <c r="G183" s="265"/>
      <c r="H183" s="265" t="s">
        <v>931</v>
      </c>
      <c r="I183" s="265" t="s">
        <v>890</v>
      </c>
      <c r="J183" s="265"/>
      <c r="K183" s="313"/>
    </row>
    <row r="184" s="1" customFormat="1" ht="15" customHeight="1">
      <c r="B184" s="290"/>
      <c r="C184" s="265" t="s">
        <v>919</v>
      </c>
      <c r="D184" s="265"/>
      <c r="E184" s="265"/>
      <c r="F184" s="288" t="s">
        <v>855</v>
      </c>
      <c r="G184" s="265"/>
      <c r="H184" s="265" t="s">
        <v>932</v>
      </c>
      <c r="I184" s="265" t="s">
        <v>890</v>
      </c>
      <c r="J184" s="265"/>
      <c r="K184" s="313"/>
    </row>
    <row r="185" s="1" customFormat="1" ht="15" customHeight="1">
      <c r="B185" s="290"/>
      <c r="C185" s="265" t="s">
        <v>111</v>
      </c>
      <c r="D185" s="265"/>
      <c r="E185" s="265"/>
      <c r="F185" s="288" t="s">
        <v>861</v>
      </c>
      <c r="G185" s="265"/>
      <c r="H185" s="265" t="s">
        <v>933</v>
      </c>
      <c r="I185" s="265" t="s">
        <v>857</v>
      </c>
      <c r="J185" s="265">
        <v>50</v>
      </c>
      <c r="K185" s="313"/>
    </row>
    <row r="186" s="1" customFormat="1" ht="15" customHeight="1">
      <c r="B186" s="290"/>
      <c r="C186" s="265" t="s">
        <v>934</v>
      </c>
      <c r="D186" s="265"/>
      <c r="E186" s="265"/>
      <c r="F186" s="288" t="s">
        <v>861</v>
      </c>
      <c r="G186" s="265"/>
      <c r="H186" s="265" t="s">
        <v>935</v>
      </c>
      <c r="I186" s="265" t="s">
        <v>936</v>
      </c>
      <c r="J186" s="265"/>
      <c r="K186" s="313"/>
    </row>
    <row r="187" s="1" customFormat="1" ht="15" customHeight="1">
      <c r="B187" s="290"/>
      <c r="C187" s="265" t="s">
        <v>937</v>
      </c>
      <c r="D187" s="265"/>
      <c r="E187" s="265"/>
      <c r="F187" s="288" t="s">
        <v>861</v>
      </c>
      <c r="G187" s="265"/>
      <c r="H187" s="265" t="s">
        <v>938</v>
      </c>
      <c r="I187" s="265" t="s">
        <v>936</v>
      </c>
      <c r="J187" s="265"/>
      <c r="K187" s="313"/>
    </row>
    <row r="188" s="1" customFormat="1" ht="15" customHeight="1">
      <c r="B188" s="290"/>
      <c r="C188" s="265" t="s">
        <v>939</v>
      </c>
      <c r="D188" s="265"/>
      <c r="E188" s="265"/>
      <c r="F188" s="288" t="s">
        <v>861</v>
      </c>
      <c r="G188" s="265"/>
      <c r="H188" s="265" t="s">
        <v>940</v>
      </c>
      <c r="I188" s="265" t="s">
        <v>936</v>
      </c>
      <c r="J188" s="265"/>
      <c r="K188" s="313"/>
    </row>
    <row r="189" s="1" customFormat="1" ht="15" customHeight="1">
      <c r="B189" s="290"/>
      <c r="C189" s="326" t="s">
        <v>941</v>
      </c>
      <c r="D189" s="265"/>
      <c r="E189" s="265"/>
      <c r="F189" s="288" t="s">
        <v>861</v>
      </c>
      <c r="G189" s="265"/>
      <c r="H189" s="265" t="s">
        <v>942</v>
      </c>
      <c r="I189" s="265" t="s">
        <v>943</v>
      </c>
      <c r="J189" s="327" t="s">
        <v>944</v>
      </c>
      <c r="K189" s="313"/>
    </row>
    <row r="190" s="15" customFormat="1" ht="15" customHeight="1">
      <c r="B190" s="328"/>
      <c r="C190" s="329" t="s">
        <v>945</v>
      </c>
      <c r="D190" s="330"/>
      <c r="E190" s="330"/>
      <c r="F190" s="331" t="s">
        <v>861</v>
      </c>
      <c r="G190" s="330"/>
      <c r="H190" s="330" t="s">
        <v>946</v>
      </c>
      <c r="I190" s="330" t="s">
        <v>943</v>
      </c>
      <c r="J190" s="332" t="s">
        <v>944</v>
      </c>
      <c r="K190" s="333"/>
    </row>
    <row r="191" s="1" customFormat="1" ht="15" customHeight="1">
      <c r="B191" s="290"/>
      <c r="C191" s="326" t="s">
        <v>42</v>
      </c>
      <c r="D191" s="265"/>
      <c r="E191" s="265"/>
      <c r="F191" s="288" t="s">
        <v>855</v>
      </c>
      <c r="G191" s="265"/>
      <c r="H191" s="262" t="s">
        <v>947</v>
      </c>
      <c r="I191" s="265" t="s">
        <v>948</v>
      </c>
      <c r="J191" s="265"/>
      <c r="K191" s="313"/>
    </row>
    <row r="192" s="1" customFormat="1" ht="15" customHeight="1">
      <c r="B192" s="290"/>
      <c r="C192" s="326" t="s">
        <v>949</v>
      </c>
      <c r="D192" s="265"/>
      <c r="E192" s="265"/>
      <c r="F192" s="288" t="s">
        <v>855</v>
      </c>
      <c r="G192" s="265"/>
      <c r="H192" s="265" t="s">
        <v>950</v>
      </c>
      <c r="I192" s="265" t="s">
        <v>890</v>
      </c>
      <c r="J192" s="265"/>
      <c r="K192" s="313"/>
    </row>
    <row r="193" s="1" customFormat="1" ht="15" customHeight="1">
      <c r="B193" s="290"/>
      <c r="C193" s="326" t="s">
        <v>951</v>
      </c>
      <c r="D193" s="265"/>
      <c r="E193" s="265"/>
      <c r="F193" s="288" t="s">
        <v>855</v>
      </c>
      <c r="G193" s="265"/>
      <c r="H193" s="265" t="s">
        <v>952</v>
      </c>
      <c r="I193" s="265" t="s">
        <v>890</v>
      </c>
      <c r="J193" s="265"/>
      <c r="K193" s="313"/>
    </row>
    <row r="194" s="1" customFormat="1" ht="15" customHeight="1">
      <c r="B194" s="290"/>
      <c r="C194" s="326" t="s">
        <v>953</v>
      </c>
      <c r="D194" s="265"/>
      <c r="E194" s="265"/>
      <c r="F194" s="288" t="s">
        <v>861</v>
      </c>
      <c r="G194" s="265"/>
      <c r="H194" s="265" t="s">
        <v>954</v>
      </c>
      <c r="I194" s="265" t="s">
        <v>890</v>
      </c>
      <c r="J194" s="265"/>
      <c r="K194" s="313"/>
    </row>
    <row r="195" s="1" customFormat="1" ht="15" customHeight="1">
      <c r="B195" s="319"/>
      <c r="C195" s="334"/>
      <c r="D195" s="299"/>
      <c r="E195" s="299"/>
      <c r="F195" s="299"/>
      <c r="G195" s="299"/>
      <c r="H195" s="299"/>
      <c r="I195" s="299"/>
      <c r="J195" s="299"/>
      <c r="K195" s="320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301"/>
      <c r="C197" s="311"/>
      <c r="D197" s="311"/>
      <c r="E197" s="311"/>
      <c r="F197" s="321"/>
      <c r="G197" s="311"/>
      <c r="H197" s="311"/>
      <c r="I197" s="311"/>
      <c r="J197" s="311"/>
      <c r="K197" s="301"/>
    </row>
    <row r="198" s="1" customFormat="1" ht="18.75" customHeight="1">
      <c r="B198" s="273"/>
      <c r="C198" s="273"/>
      <c r="D198" s="273"/>
      <c r="E198" s="273"/>
      <c r="F198" s="273"/>
      <c r="G198" s="273"/>
      <c r="H198" s="273"/>
      <c r="I198" s="273"/>
      <c r="J198" s="273"/>
      <c r="K198" s="273"/>
    </row>
    <row r="199" s="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1">
      <c r="B200" s="255"/>
      <c r="C200" s="256" t="s">
        <v>955</v>
      </c>
      <c r="D200" s="256"/>
      <c r="E200" s="256"/>
      <c r="F200" s="256"/>
      <c r="G200" s="256"/>
      <c r="H200" s="256"/>
      <c r="I200" s="256"/>
      <c r="J200" s="256"/>
      <c r="K200" s="257"/>
    </row>
    <row r="201" s="1" customFormat="1" ht="25.5" customHeight="1">
      <c r="B201" s="255"/>
      <c r="C201" s="335" t="s">
        <v>956</v>
      </c>
      <c r="D201" s="335"/>
      <c r="E201" s="335"/>
      <c r="F201" s="335" t="s">
        <v>957</v>
      </c>
      <c r="G201" s="336"/>
      <c r="H201" s="335" t="s">
        <v>958</v>
      </c>
      <c r="I201" s="335"/>
      <c r="J201" s="335"/>
      <c r="K201" s="257"/>
    </row>
    <row r="202" s="1" customFormat="1" ht="5.25" customHeight="1">
      <c r="B202" s="290"/>
      <c r="C202" s="285"/>
      <c r="D202" s="285"/>
      <c r="E202" s="285"/>
      <c r="F202" s="285"/>
      <c r="G202" s="311"/>
      <c r="H202" s="285"/>
      <c r="I202" s="285"/>
      <c r="J202" s="285"/>
      <c r="K202" s="313"/>
    </row>
    <row r="203" s="1" customFormat="1" ht="15" customHeight="1">
      <c r="B203" s="290"/>
      <c r="C203" s="265" t="s">
        <v>948</v>
      </c>
      <c r="D203" s="265"/>
      <c r="E203" s="265"/>
      <c r="F203" s="288" t="s">
        <v>43</v>
      </c>
      <c r="G203" s="265"/>
      <c r="H203" s="265" t="s">
        <v>959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44</v>
      </c>
      <c r="G204" s="265"/>
      <c r="H204" s="265" t="s">
        <v>960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47</v>
      </c>
      <c r="G205" s="265"/>
      <c r="H205" s="265" t="s">
        <v>961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45</v>
      </c>
      <c r="G206" s="265"/>
      <c r="H206" s="265" t="s">
        <v>962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 t="s">
        <v>46</v>
      </c>
      <c r="G207" s="265"/>
      <c r="H207" s="265" t="s">
        <v>963</v>
      </c>
      <c r="I207" s="265"/>
      <c r="J207" s="265"/>
      <c r="K207" s="313"/>
    </row>
    <row r="208" s="1" customFormat="1" ht="15" customHeight="1">
      <c r="B208" s="290"/>
      <c r="C208" s="265"/>
      <c r="D208" s="265"/>
      <c r="E208" s="265"/>
      <c r="F208" s="288"/>
      <c r="G208" s="265"/>
      <c r="H208" s="265"/>
      <c r="I208" s="265"/>
      <c r="J208" s="265"/>
      <c r="K208" s="313"/>
    </row>
    <row r="209" s="1" customFormat="1" ht="15" customHeight="1">
      <c r="B209" s="290"/>
      <c r="C209" s="265" t="s">
        <v>902</v>
      </c>
      <c r="D209" s="265"/>
      <c r="E209" s="265"/>
      <c r="F209" s="288" t="s">
        <v>77</v>
      </c>
      <c r="G209" s="265"/>
      <c r="H209" s="265" t="s">
        <v>964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798</v>
      </c>
      <c r="G210" s="265"/>
      <c r="H210" s="265" t="s">
        <v>799</v>
      </c>
      <c r="I210" s="265"/>
      <c r="J210" s="265"/>
      <c r="K210" s="313"/>
    </row>
    <row r="211" s="1" customFormat="1" ht="15" customHeight="1">
      <c r="B211" s="290"/>
      <c r="C211" s="265"/>
      <c r="D211" s="265"/>
      <c r="E211" s="265"/>
      <c r="F211" s="288" t="s">
        <v>796</v>
      </c>
      <c r="G211" s="265"/>
      <c r="H211" s="265" t="s">
        <v>965</v>
      </c>
      <c r="I211" s="265"/>
      <c r="J211" s="265"/>
      <c r="K211" s="313"/>
    </row>
    <row r="212" s="1" customFormat="1" ht="15" customHeight="1">
      <c r="B212" s="337"/>
      <c r="C212" s="265"/>
      <c r="D212" s="265"/>
      <c r="E212" s="265"/>
      <c r="F212" s="288" t="s">
        <v>800</v>
      </c>
      <c r="G212" s="326"/>
      <c r="H212" s="317" t="s">
        <v>801</v>
      </c>
      <c r="I212" s="317"/>
      <c r="J212" s="317"/>
      <c r="K212" s="338"/>
    </row>
    <row r="213" s="1" customFormat="1" ht="15" customHeight="1">
      <c r="B213" s="337"/>
      <c r="C213" s="265"/>
      <c r="D213" s="265"/>
      <c r="E213" s="265"/>
      <c r="F213" s="288" t="s">
        <v>802</v>
      </c>
      <c r="G213" s="326"/>
      <c r="H213" s="317" t="s">
        <v>966</v>
      </c>
      <c r="I213" s="317"/>
      <c r="J213" s="317"/>
      <c r="K213" s="338"/>
    </row>
    <row r="214" s="1" customFormat="1" ht="15" customHeight="1">
      <c r="B214" s="337"/>
      <c r="C214" s="265"/>
      <c r="D214" s="265"/>
      <c r="E214" s="265"/>
      <c r="F214" s="288"/>
      <c r="G214" s="326"/>
      <c r="H214" s="317"/>
      <c r="I214" s="317"/>
      <c r="J214" s="317"/>
      <c r="K214" s="338"/>
    </row>
    <row r="215" s="1" customFormat="1" ht="15" customHeight="1">
      <c r="B215" s="337"/>
      <c r="C215" s="265" t="s">
        <v>926</v>
      </c>
      <c r="D215" s="265"/>
      <c r="E215" s="265"/>
      <c r="F215" s="288">
        <v>1</v>
      </c>
      <c r="G215" s="326"/>
      <c r="H215" s="317" t="s">
        <v>967</v>
      </c>
      <c r="I215" s="317"/>
      <c r="J215" s="317"/>
      <c r="K215" s="338"/>
    </row>
    <row r="216" s="1" customFormat="1" ht="15" customHeight="1">
      <c r="B216" s="337"/>
      <c r="C216" s="265"/>
      <c r="D216" s="265"/>
      <c r="E216" s="265"/>
      <c r="F216" s="288">
        <v>2</v>
      </c>
      <c r="G216" s="326"/>
      <c r="H216" s="317" t="s">
        <v>968</v>
      </c>
      <c r="I216" s="317"/>
      <c r="J216" s="317"/>
      <c r="K216" s="338"/>
    </row>
    <row r="217" s="1" customFormat="1" ht="15" customHeight="1">
      <c r="B217" s="337"/>
      <c r="C217" s="265"/>
      <c r="D217" s="265"/>
      <c r="E217" s="265"/>
      <c r="F217" s="288">
        <v>3</v>
      </c>
      <c r="G217" s="326"/>
      <c r="H217" s="317" t="s">
        <v>969</v>
      </c>
      <c r="I217" s="317"/>
      <c r="J217" s="317"/>
      <c r="K217" s="338"/>
    </row>
    <row r="218" s="1" customFormat="1" ht="15" customHeight="1">
      <c r="B218" s="337"/>
      <c r="C218" s="265"/>
      <c r="D218" s="265"/>
      <c r="E218" s="265"/>
      <c r="F218" s="288">
        <v>4</v>
      </c>
      <c r="G218" s="326"/>
      <c r="H218" s="317" t="s">
        <v>970</v>
      </c>
      <c r="I218" s="317"/>
      <c r="J218" s="317"/>
      <c r="K218" s="338"/>
    </row>
    <row r="219" s="1" customFormat="1" ht="12.75" customHeight="1">
      <c r="B219" s="339"/>
      <c r="C219" s="340"/>
      <c r="D219" s="340"/>
      <c r="E219" s="340"/>
      <c r="F219" s="340"/>
      <c r="G219" s="340"/>
      <c r="H219" s="340"/>
      <c r="I219" s="340"/>
      <c r="J219" s="340"/>
      <c r="K219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3698E20C7712498B2AF898EA2B009F" ma:contentTypeVersion="11" ma:contentTypeDescription="Vytvoří nový dokument" ma:contentTypeScope="" ma:versionID="54a27b60e765d5e740b4f00da19fd2e5">
  <xsd:schema xmlns:xsd="http://www.w3.org/2001/XMLSchema" xmlns:xs="http://www.w3.org/2001/XMLSchema" xmlns:p="http://schemas.microsoft.com/office/2006/metadata/properties" xmlns:ns2="023730da-b882-4e0c-81fa-da89e2729c7d" xmlns:ns3="99138e1f-6408-4536-84ed-721a91a81bfc" targetNamespace="http://schemas.microsoft.com/office/2006/metadata/properties" ma:root="true" ma:fieldsID="9108c6ac8643b29ee0e80e985bf5f838" ns2:_="" ns3:_="">
    <xsd:import namespace="023730da-b882-4e0c-81fa-da89e2729c7d"/>
    <xsd:import namespace="99138e1f-6408-4536-84ed-721a91a81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730da-b882-4e0c-81fa-da89e2729c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138e1f-6408-4536-84ed-721a91a81bf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116c23a-9635-446f-9496-ec2ea89b598c}" ma:internalName="TaxCatchAll" ma:showField="CatchAllData" ma:web="99138e1f-6408-4536-84ed-721a91a81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3730da-b882-4e0c-81fa-da89e2729c7d">
      <Terms xmlns="http://schemas.microsoft.com/office/infopath/2007/PartnerControls"/>
    </lcf76f155ced4ddcb4097134ff3c332f>
    <TaxCatchAll xmlns="99138e1f-6408-4536-84ed-721a91a81bfc" xsi:nil="true"/>
  </documentManagement>
</p:properties>
</file>

<file path=customXml/itemProps1.xml><?xml version="1.0" encoding="utf-8"?>
<ds:datastoreItem xmlns:ds="http://schemas.openxmlformats.org/officeDocument/2006/customXml" ds:itemID="{861CFC13-8BE7-4B6E-AF3F-33BC1DA22ACC}"/>
</file>

<file path=customXml/itemProps2.xml><?xml version="1.0" encoding="utf-8"?>
<ds:datastoreItem xmlns:ds="http://schemas.openxmlformats.org/officeDocument/2006/customXml" ds:itemID="{88FE4511-FA7B-45F9-B3ED-E8D4CD7A4F15}"/>
</file>

<file path=customXml/itemProps3.xml><?xml version="1.0" encoding="utf-8"?>
<ds:datastoreItem xmlns:ds="http://schemas.openxmlformats.org/officeDocument/2006/customXml" ds:itemID="{DBF87781-2409-4D44-81A8-318A6DE7C726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Ochodnický</dc:creator>
  <cp:lastModifiedBy>Jan Ochodnický</cp:lastModifiedBy>
  <dcterms:created xsi:type="dcterms:W3CDTF">2024-06-02T17:02:45Z</dcterms:created>
  <dcterms:modified xsi:type="dcterms:W3CDTF">2024-06-02T17:02:55Z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0x010100EE3698E20C7712498B2AF898EA2B009F</vt:lpwstr>
  </property>
</Properties>
</file>