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hawer\Documents\2025\FN_DĚTSKÁ SKUPINA-DSP\TEXTY\"/>
    </mc:Choice>
  </mc:AlternateContent>
  <xr:revisionPtr revIDLastSave="0" documentId="13_ncr:1_{3373C9FB-FCB9-465F-A446-DF509BDAB314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název části PD" sheetId="12" r:id="rId4"/>
  </sheets>
  <externalReferences>
    <externalReference r:id="rId5"/>
  </externalReferences>
  <definedNames>
    <definedName name="CelkemDPHVypocet" localSheetId="1">Stavba!#REF!</definedName>
    <definedName name="CenaCelkem">Stavba!$G$29</definedName>
    <definedName name="CenaCelkemBezDPH">Stavba!$G$28</definedName>
    <definedName name="CenaCelkemVypocet" localSheetId="1">Stavba!#REF!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'název části PD'!$1:$7</definedName>
    <definedName name="oadresa">Stavba!$D$6</definedName>
    <definedName name="Objednatel" localSheetId="1">Stavba!$D$5</definedName>
    <definedName name="Objekt" localSheetId="1">Stavba!#REF!</definedName>
    <definedName name="_xlnm.Print_Area" localSheetId="3">'název části PD'!$A$1:$H$61</definedName>
    <definedName name="_xlnm.Print_Area" localSheetId="1">Stavba!$A$1:$J$44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Stavba!#REF!</definedName>
    <definedName name="ZakladDPHZakl">Stavba!$G$25</definedName>
    <definedName name="ZakladDPHZaklVypocet" localSheetId="1">Stavba!#REF!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4" i="12" l="1"/>
  <c r="G53" i="12" s="1"/>
  <c r="I43" i="1" s="1"/>
  <c r="I19" i="1" s="1"/>
  <c r="I44" i="1" l="1"/>
  <c r="J43" i="1"/>
  <c r="E21" i="12"/>
  <c r="G21" i="12" s="1"/>
  <c r="E9" i="12" l="1"/>
  <c r="E48" i="12"/>
  <c r="E35" i="12"/>
  <c r="E33" i="12" l="1"/>
  <c r="G33" i="12" s="1"/>
  <c r="E27" i="12"/>
  <c r="G27" i="12" s="1"/>
  <c r="E15" i="12"/>
  <c r="G15" i="12" s="1"/>
  <c r="G48" i="12"/>
  <c r="E11" i="12"/>
  <c r="E17" i="12"/>
  <c r="E42" i="12" l="1"/>
  <c r="G42" i="12" s="1"/>
  <c r="G35" i="12"/>
  <c r="E40" i="12"/>
  <c r="G40" i="12" s="1"/>
  <c r="E19" i="12"/>
  <c r="E13" i="12"/>
  <c r="G11" i="12" l="1"/>
  <c r="G13" i="12"/>
  <c r="G17" i="12"/>
  <c r="G19" i="12"/>
  <c r="G9" i="12"/>
  <c r="E31" i="12"/>
  <c r="G31" i="12" s="1"/>
  <c r="E29" i="12"/>
  <c r="G29" i="12" s="1"/>
  <c r="E25" i="12"/>
  <c r="G25" i="12" s="1"/>
  <c r="E23" i="12"/>
  <c r="G23" i="12" s="1"/>
  <c r="A11" i="12"/>
  <c r="A13" i="12" s="1"/>
  <c r="A15" i="12" s="1"/>
  <c r="A17" i="12" s="1"/>
  <c r="G8" i="12" l="1"/>
  <c r="A19" i="12"/>
  <c r="A21" i="12" s="1"/>
  <c r="A23" i="12" s="1"/>
  <c r="A25" i="12" l="1"/>
  <c r="A27" i="12" l="1"/>
  <c r="A29" i="12" s="1"/>
  <c r="A31" i="12" s="1"/>
  <c r="J28" i="1"/>
  <c r="J26" i="1"/>
  <c r="J23" i="1"/>
  <c r="J24" i="1"/>
  <c r="J25" i="1"/>
  <c r="J27" i="1"/>
  <c r="E24" i="1"/>
  <c r="E26" i="1"/>
  <c r="A33" i="12" l="1"/>
  <c r="A35" i="12" s="1"/>
  <c r="A40" i="12" s="1"/>
  <c r="A42" i="12" s="1"/>
  <c r="A48" i="12" s="1"/>
  <c r="I42" i="1"/>
  <c r="I16" i="1" s="1"/>
  <c r="G25" i="1" l="1"/>
  <c r="I21" i="1"/>
  <c r="A23" i="1"/>
  <c r="G24" i="1" s="1"/>
  <c r="G28" i="1"/>
  <c r="A25" i="1" l="1"/>
  <c r="G26" i="1" s="1"/>
  <c r="A27" i="1" s="1"/>
  <c r="A24" i="1"/>
  <c r="J42" i="1"/>
  <c r="A26" i="1" l="1"/>
  <c r="G29" i="1"/>
  <c r="G27" i="1" s="1"/>
  <c r="A29" i="1"/>
  <c r="J44" i="1"/>
  <c r="G56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Aigel Petr (9768)</author>
  </authors>
  <commentList>
    <comment ref="H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</commentList>
</comments>
</file>

<file path=xl/sharedStrings.xml><?xml version="1.0" encoding="utf-8"?>
<sst xmlns="http://schemas.openxmlformats.org/spreadsheetml/2006/main" count="189" uniqueCount="126">
  <si>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</si>
  <si>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</si>
  <si>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</si>
  <si>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</si>
  <si>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</si>
  <si>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</si>
  <si>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</si>
  <si>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</si>
  <si>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</si>
  <si>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</si>
  <si>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</si>
  <si>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</si>
  <si>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</si>
  <si>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</si>
  <si>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</si>
  <si>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</si>
  <si>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Číslo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</si>
  <si>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</si>
  <si>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</si>
  <si>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</si>
  <si>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</si>
  <si>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</si>
  <si>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</si>
  <si>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</si>
  <si>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</si>
  <si>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</si>
  <si>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</si>
  <si>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</si>
  <si>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</si>
  <si>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</si>
  <si>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</si>
  <si>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DIČ:</t>
  </si>
  <si>
    <t>Cena celkem s DPH</t>
  </si>
  <si>
    <t>#RTSROZP#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</si>
  <si>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</si>
  <si>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</si>
  <si>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</si>
  <si>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CZK</t>
  </si>
  <si>
    <t>Rekapitulace dílů</t>
  </si>
  <si>
    <t>Typ dílu</t>
  </si>
  <si>
    <t>VN</t>
  </si>
  <si>
    <t>ON</t>
  </si>
  <si>
    <t>P.č.</t>
  </si>
  <si>
    <t>Číslo položky</t>
  </si>
  <si>
    <t>Název položky</t>
  </si>
  <si>
    <t>MJ</t>
  </si>
  <si>
    <t>Množství</t>
  </si>
  <si>
    <t>Cena / MJ</t>
  </si>
  <si>
    <t>Cen. soustava / platnost</t>
  </si>
  <si>
    <t>Díl:</t>
  </si>
  <si>
    <t>m2</t>
  </si>
  <si>
    <t>Poznámky uchazeče k zadání</t>
  </si>
  <si>
    <t>SML.CENA</t>
  </si>
  <si>
    <t>kus</t>
  </si>
  <si>
    <t>t</t>
  </si>
  <si>
    <t>1</t>
  </si>
  <si>
    <t>Zemní práce</t>
  </si>
  <si>
    <t>vlastní</t>
  </si>
  <si>
    <t>Kácení</t>
  </si>
  <si>
    <t>111201101R00</t>
  </si>
  <si>
    <t xml:space="preserve">Odstr křovin nad 1m s odstr.kořenů </t>
  </si>
  <si>
    <t>112101101R00</t>
  </si>
  <si>
    <t>Kácení stromů listnatých o průměru kmene 10-30 cm</t>
  </si>
  <si>
    <t>112101102R00</t>
  </si>
  <si>
    <t>Kácení stromů listnatých o průměru kmene 30-50 cm</t>
  </si>
  <si>
    <t>112101121R00</t>
  </si>
  <si>
    <t>Kácení stromů jehličnatých o průměru kmene 10-30 cm</t>
  </si>
  <si>
    <t>112101122R00</t>
  </si>
  <si>
    <t>Kácení stromů jehličnatých o průměru kmene 30-50 cm</t>
  </si>
  <si>
    <t>112201101R00</t>
  </si>
  <si>
    <t>Odstranění pařezů, o průměru 10-30 cm</t>
  </si>
  <si>
    <t>112201102R00</t>
  </si>
  <si>
    <t>Odstranění pařezů, o průměru 30 - 50 cm</t>
  </si>
  <si>
    <t>162301421R00</t>
  </si>
  <si>
    <t>Vodorovné přemístění pařezů  D 30 cm do 5000 m</t>
  </si>
  <si>
    <t>162301422R00</t>
  </si>
  <si>
    <t>Vodorovné přemístění pařezů  D 50 cm do 5000 m</t>
  </si>
  <si>
    <t>Poplatek za skládku - dřevní hmota</t>
  </si>
  <si>
    <t>RTS 24/ II</t>
  </si>
  <si>
    <t>Odvoz štěpky do 5000m</t>
  </si>
  <si>
    <t>m3</t>
  </si>
  <si>
    <t>Štěpkování větví -porosty a větve stromů</t>
  </si>
  <si>
    <t>Odprodej kmenů stromů</t>
  </si>
  <si>
    <t>výpočet objemů kmenů proveden dle objemové tabulky pro lesnické účely</t>
  </si>
  <si>
    <t>112101103R00</t>
  </si>
  <si>
    <t>Kácení stromů listnatých o průměru kmene 50-70 cm</t>
  </si>
  <si>
    <t>viz položka v rozpočtu č.2+5</t>
  </si>
  <si>
    <t>viz položka v rozpočtu č.3+6</t>
  </si>
  <si>
    <t>Odstranění pařezů, o průměru 50-70 cm</t>
  </si>
  <si>
    <t>112201103R00</t>
  </si>
  <si>
    <t>162301423R00</t>
  </si>
  <si>
    <t>FN Brno - Dětská skupina</t>
  </si>
  <si>
    <t>Kácení stromů jehličnatých o průměru kmene 50-70 cm</t>
  </si>
  <si>
    <t>112101123R00</t>
  </si>
  <si>
    <t>viz položka v rozpočtu č.4+7</t>
  </si>
  <si>
    <t>viz položka v rozpočtu č.1….329*0,02</t>
  </si>
  <si>
    <t>viz položka v rozpočtu č.2+5….5*0,5</t>
  </si>
  <si>
    <t>viz položka v rozpočtu č.3+6….3*0,7</t>
  </si>
  <si>
    <t>viz položka v rozpočtu č.4+7….3*0,9</t>
  </si>
  <si>
    <t>viz položka v rozpočtu č.14</t>
  </si>
  <si>
    <t>pařezy porostů prům do 10cm 329*5kg</t>
  </si>
  <si>
    <t>pařezy stromy prům do 30 cm 5ks*50kg</t>
  </si>
  <si>
    <t>pařezy stromy prům do 50 cm 3ks*100kg</t>
  </si>
  <si>
    <t>pařezy stromy prům do 70 cm 3ks*150kg</t>
  </si>
  <si>
    <t>štěpka…13,88*500kg</t>
  </si>
  <si>
    <t>kmeny do 30 cm 5ks</t>
  </si>
  <si>
    <t>kmeny do 50cm 3ks</t>
  </si>
  <si>
    <t>kmeny do 70cm 3ks</t>
  </si>
  <si>
    <t>Výkaz výměr</t>
  </si>
  <si>
    <t xml:space="preserve">Výkaz výměr </t>
  </si>
  <si>
    <t>viz tabulka dendrol. průzkumu - porosty + technická zpráva - 001</t>
  </si>
  <si>
    <t>viz dendrol. průzkum+ technická zpráva -001 (inv.č.39)</t>
  </si>
  <si>
    <t>viz dendrol. průzkum+technická zpráva -001 (inv.č.23)</t>
  </si>
  <si>
    <t>viz dendrol. průzkum+technická zpráva - 001 (inv.č.24)</t>
  </si>
  <si>
    <t>viz dendrol. průzkum+ technická zpráva -001 (inv.č.35,43,45,49)</t>
  </si>
  <si>
    <t>viz dendrol. průzkum +technická zpráva -001 (inv.č.42,44)</t>
  </si>
  <si>
    <t>viz dendrol. průzkum +technická zpráva -001 (inv.č.46,47)</t>
  </si>
  <si>
    <t>Poznámka pro uchazeče k zadání</t>
  </si>
  <si>
    <t>V položce č.17 je stanovena jednotná cena kulatiny jako cena obvyklá v místě a čase a je neměnná</t>
  </si>
  <si>
    <t>100</t>
  </si>
  <si>
    <t>Průzkumy</t>
  </si>
  <si>
    <t>Prrůzkumy</t>
  </si>
  <si>
    <t xml:space="preserve"> </t>
  </si>
  <si>
    <t>Náklady na ornitologický průzkum</t>
  </si>
  <si>
    <t>kpl.</t>
  </si>
  <si>
    <t>kvůli kácení ve vegetačním období a možností hnízdění ptáků ve stromech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</si>
</sst>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#,##0.000"/>
  </numFmts>
  <fonts count="23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8"/>
      <name val="Arial CE"/>
    </font>
    <font>
      <i/>
      <sz val="8"/>
      <color rgb="FF0070C0"/>
      <name val="Arial CE"/>
      <charset val="238"/>
    </font>
    <font>
      <i/>
      <sz val="8"/>
      <color rgb="FF0070C0"/>
      <name val="Arial CE"/>
      <family val="2"/>
      <charset val="238"/>
    </font>
    <font>
      <sz val="10"/>
      <name val="Arial"/>
      <family val="2"/>
      <charset val="238"/>
    </font>
    <font>
      <sz val="10"/>
      <name val="Courier"/>
      <family val="1"/>
      <charset val="238"/>
    </font>
    <font>
      <sz val="8"/>
      <name val="Arial CE"/>
      <charset val="238"/>
    </font>
    <font>
      <i/>
      <sz val="8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2">
    <xf numFmtId="0" fontId="0" fillId="0" borderId="0"/>
    <xf numFmtId="0" fontId="1" fillId="0" borderId="0"/>
    <xf numFmtId="0" fontId="15" fillId="0" borderId="0"/>
    <xf numFmtId="0" fontId="20" fillId="0" borderId="0"/>
    <xf numFmtId="0" fontId="19" fillId="0" borderId="0" applyAlignment="0">
      <alignment vertical="top" wrapText="1"/>
      <protection locked="0"/>
    </xf>
    <xf numFmtId="0" fontId="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</cellStyleXfs>
  <cellXfs count="24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7" fillId="0" borderId="1" xfId="0" applyFont="1" applyBorder="1"/>
    <xf numFmtId="0" fontId="7" fillId="0" borderId="0" xfId="0" applyFont="1"/>
    <xf numFmtId="0" fontId="7" fillId="0" borderId="0" xfId="0" applyFont="1" applyAlignment="1">
      <alignment horizontal="left" vertical="center"/>
    </xf>
    <xf numFmtId="0" fontId="7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7" fillId="0" borderId="2" xfId="0" applyFont="1" applyBorder="1" applyAlignment="1">
      <alignment horizontal="right"/>
    </xf>
    <xf numFmtId="0" fontId="7" fillId="0" borderId="6" xfId="0" applyFont="1" applyBorder="1" applyAlignment="1">
      <alignment vertical="top"/>
    </xf>
    <xf numFmtId="14" fontId="7" fillId="0" borderId="6" xfId="0" applyNumberFormat="1" applyFont="1" applyBorder="1" applyAlignment="1">
      <alignment horizontal="center" vertical="top"/>
    </xf>
    <xf numFmtId="0" fontId="7" fillId="0" borderId="1" xfId="0" applyFont="1" applyBorder="1" applyAlignment="1">
      <alignment horizontal="left" vertical="center" indent="1"/>
    </xf>
    <xf numFmtId="0" fontId="7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7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7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7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7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7" fillId="0" borderId="0" xfId="0" applyFont="1" applyAlignment="1">
      <alignment vertical="center" wrapText="1"/>
    </xf>
    <xf numFmtId="0" fontId="7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7" fillId="0" borderId="18" xfId="0" applyFont="1" applyBorder="1" applyAlignment="1">
      <alignment horizontal="left" vertical="top" wrapText="1"/>
    </xf>
    <xf numFmtId="0" fontId="7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7" fillId="0" borderId="12" xfId="0" applyFont="1" applyBorder="1" applyAlignment="1">
      <alignment horizontal="left" vertical="center" wrapText="1"/>
    </xf>
    <xf numFmtId="0" fontId="7" fillId="0" borderId="12" xfId="0" applyFont="1" applyBorder="1" applyAlignment="1">
      <alignment wrapText="1"/>
    </xf>
    <xf numFmtId="1" fontId="7" fillId="0" borderId="12" xfId="0" applyNumberFormat="1" applyFont="1" applyBorder="1" applyAlignment="1">
      <alignment horizontal="right" vertical="center" wrapText="1"/>
    </xf>
    <xf numFmtId="1" fontId="7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7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7" fillId="0" borderId="6" xfId="0" applyFont="1" applyBorder="1" applyAlignment="1">
      <alignment vertical="top" wrapText="1"/>
    </xf>
    <xf numFmtId="0" fontId="7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8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7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7" fillId="3" borderId="6" xfId="0" applyFont="1" applyFill="1" applyBorder="1" applyAlignment="1">
      <alignment horizontal="left" vertical="center" wrapText="1"/>
    </xf>
    <xf numFmtId="0" fontId="7" fillId="4" borderId="0" xfId="0" applyFont="1" applyFill="1" applyAlignment="1" applyProtection="1">
      <alignment horizontal="left" vertical="center"/>
      <protection locked="0"/>
    </xf>
    <xf numFmtId="0" fontId="7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3" fontId="0" fillId="0" borderId="0" xfId="0" applyNumberFormat="1"/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7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3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3" fillId="5" borderId="30" xfId="0" applyFont="1" applyFill="1" applyBorder="1" applyAlignment="1">
      <alignment horizontal="center" vertical="center" wrapText="1"/>
    </xf>
    <xf numFmtId="0" fontId="13" fillId="5" borderId="31" xfId="0" applyFont="1" applyFill="1" applyBorder="1" applyAlignment="1">
      <alignment horizontal="center" vertical="center" wrapText="1"/>
    </xf>
    <xf numFmtId="0" fontId="13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6" xfId="0" applyFont="1" applyFill="1" applyBorder="1" applyAlignment="1">
      <alignment vertical="center" wrapText="1"/>
    </xf>
    <xf numFmtId="0" fontId="3" fillId="3" borderId="37" xfId="0" applyFont="1" applyFill="1" applyBorder="1" applyAlignment="1">
      <alignment vertical="center" wrapText="1"/>
    </xf>
    <xf numFmtId="3" fontId="3" fillId="0" borderId="35" xfId="0" applyNumberFormat="1" applyFont="1" applyBorder="1" applyAlignment="1">
      <alignment vertical="center"/>
    </xf>
    <xf numFmtId="3" fontId="3" fillId="3" borderId="38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8" xfId="0" applyNumberFormat="1" applyFont="1" applyFill="1" applyBorder="1" applyAlignment="1">
      <alignment horizontal="center" vertical="center"/>
    </xf>
    <xf numFmtId="4" fontId="3" fillId="3" borderId="38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4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9" fontId="5" fillId="3" borderId="18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" fontId="14" fillId="0" borderId="0" xfId="0" applyNumberFormat="1" applyFont="1" applyAlignment="1">
      <alignment vertical="top" shrinkToFit="1"/>
    </xf>
    <xf numFmtId="49" fontId="16" fillId="0" borderId="40" xfId="2" applyNumberFormat="1" applyFont="1" applyBorder="1" applyAlignment="1">
      <alignment horizontal="center" shrinkToFit="1"/>
    </xf>
    <xf numFmtId="4" fontId="16" fillId="0" borderId="40" xfId="2" applyNumberFormat="1" applyFont="1" applyBorder="1" applyAlignment="1">
      <alignment horizontal="right"/>
    </xf>
    <xf numFmtId="4" fontId="16" fillId="0" borderId="40" xfId="2" applyNumberFormat="1" applyFont="1" applyBorder="1"/>
    <xf numFmtId="49" fontId="14" fillId="0" borderId="40" xfId="2" applyNumberFormat="1" applyFont="1" applyBorder="1" applyAlignment="1">
      <alignment horizontal="left" vertical="top"/>
    </xf>
    <xf numFmtId="0" fontId="17" fillId="0" borderId="40" xfId="2" applyFont="1" applyBorder="1" applyAlignment="1">
      <alignment wrapText="1"/>
    </xf>
    <xf numFmtId="0" fontId="1" fillId="0" borderId="40" xfId="2" applyFont="1" applyBorder="1" applyAlignment="1">
      <alignment horizontal="center" vertical="top"/>
    </xf>
    <xf numFmtId="0" fontId="1" fillId="0" borderId="38" xfId="2" applyFont="1" applyBorder="1" applyAlignment="1">
      <alignment horizontal="center" vertical="top"/>
    </xf>
    <xf numFmtId="49" fontId="16" fillId="0" borderId="38" xfId="2" applyNumberFormat="1" applyFont="1" applyBorder="1" applyAlignment="1">
      <alignment horizontal="center" shrinkToFit="1"/>
    </xf>
    <xf numFmtId="4" fontId="16" fillId="0" borderId="38" xfId="2" applyNumberFormat="1" applyFont="1" applyBorder="1" applyAlignment="1">
      <alignment horizontal="right"/>
    </xf>
    <xf numFmtId="4" fontId="16" fillId="0" borderId="38" xfId="2" applyNumberFormat="1" applyFont="1" applyBorder="1"/>
    <xf numFmtId="49" fontId="14" fillId="0" borderId="38" xfId="2" applyNumberFormat="1" applyFont="1" applyBorder="1" applyAlignment="1">
      <alignment horizontal="left" vertical="center"/>
    </xf>
    <xf numFmtId="0" fontId="14" fillId="0" borderId="38" xfId="2" applyFont="1" applyBorder="1" applyAlignment="1">
      <alignment wrapText="1"/>
    </xf>
    <xf numFmtId="4" fontId="14" fillId="0" borderId="38" xfId="0" applyNumberFormat="1" applyFont="1" applyBorder="1" applyAlignment="1">
      <alignment shrinkToFit="1"/>
    </xf>
    <xf numFmtId="4" fontId="16" fillId="0" borderId="0" xfId="2" applyNumberFormat="1" applyFont="1"/>
    <xf numFmtId="4" fontId="14" fillId="0" borderId="0" xfId="0" applyNumberFormat="1" applyFont="1" applyAlignment="1">
      <alignment shrinkToFit="1"/>
    </xf>
    <xf numFmtId="49" fontId="14" fillId="0" borderId="40" xfId="2" applyNumberFormat="1" applyFont="1" applyBorder="1" applyAlignment="1">
      <alignment horizontal="left" vertical="center"/>
    </xf>
    <xf numFmtId="0" fontId="18" fillId="0" borderId="40" xfId="2" applyFont="1" applyBorder="1" applyAlignment="1">
      <alignment wrapText="1"/>
    </xf>
    <xf numFmtId="4" fontId="16" fillId="0" borderId="26" xfId="2" applyNumberFormat="1" applyFont="1" applyBorder="1"/>
    <xf numFmtId="4" fontId="5" fillId="3" borderId="37" xfId="0" applyNumberFormat="1" applyFont="1" applyFill="1" applyBorder="1" applyAlignment="1">
      <alignment vertical="top"/>
    </xf>
    <xf numFmtId="165" fontId="16" fillId="0" borderId="0" xfId="2" applyNumberFormat="1" applyFont="1"/>
    <xf numFmtId="49" fontId="22" fillId="0" borderId="0" xfId="0" applyNumberFormat="1" applyFont="1" applyAlignment="1">
      <alignment horizontal="left" vertical="top" wrapText="1"/>
    </xf>
    <xf numFmtId="4" fontId="16" fillId="0" borderId="38" xfId="2" applyNumberFormat="1" applyFont="1" applyBorder="1" applyAlignment="1" applyProtection="1">
      <alignment horizontal="right"/>
      <protection locked="0"/>
    </xf>
    <xf numFmtId="4" fontId="16" fillId="0" borderId="40" xfId="2" applyNumberFormat="1" applyFont="1" applyBorder="1" applyAlignment="1" applyProtection="1">
      <alignment horizontal="right"/>
      <protection locked="0"/>
    </xf>
    <xf numFmtId="49" fontId="3" fillId="0" borderId="36" xfId="0" applyNumberFormat="1" applyFont="1" applyBorder="1" applyAlignment="1">
      <alignment vertical="center"/>
    </xf>
    <xf numFmtId="4" fontId="3" fillId="0" borderId="38" xfId="0" applyNumberFormat="1" applyFont="1" applyBorder="1" applyAlignment="1">
      <alignment horizontal="center" vertical="center"/>
    </xf>
    <xf numFmtId="4" fontId="3" fillId="0" borderId="38" xfId="0" applyNumberFormat="1" applyFont="1" applyBorder="1" applyAlignment="1">
      <alignment vertical="center"/>
    </xf>
    <xf numFmtId="0" fontId="17" fillId="0" borderId="0" xfId="2" applyFont="1" applyAlignment="1">
      <alignment wrapText="1"/>
    </xf>
    <xf numFmtId="49" fontId="16" fillId="0" borderId="0" xfId="2" applyNumberFormat="1" applyFont="1" applyAlignment="1">
      <alignment horizontal="center" shrinkToFit="1"/>
    </xf>
    <xf numFmtId="0" fontId="3" fillId="2" borderId="0" xfId="0" applyFont="1" applyFill="1" applyAlignment="1">
      <alignment horizontal="left" wrapText="1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0" fillId="3" borderId="7" xfId="0" applyNumberFormat="1" applyFont="1" applyFill="1" applyBorder="1" applyAlignment="1">
      <alignment horizontal="right" vertical="center"/>
    </xf>
    <xf numFmtId="4" fontId="9" fillId="0" borderId="15" xfId="0" applyNumberFormat="1" applyFont="1" applyBorder="1" applyAlignment="1">
      <alignment vertical="center"/>
    </xf>
    <xf numFmtId="4" fontId="9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2" fontId="10" fillId="3" borderId="7" xfId="0" applyNumberFormat="1" applyFont="1" applyFill="1" applyBorder="1" applyAlignment="1">
      <alignment horizontal="right" vertical="center"/>
    </xf>
    <xf numFmtId="0" fontId="7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9" fillId="0" borderId="15" xfId="0" applyNumberFormat="1" applyFont="1" applyBorder="1" applyAlignment="1">
      <alignment horizontal="right" vertical="center"/>
    </xf>
    <xf numFmtId="4" fontId="9" fillId="0" borderId="12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4" fontId="9" fillId="0" borderId="15" xfId="0" applyNumberFormat="1" applyFont="1" applyBorder="1" applyAlignment="1">
      <alignment horizontal="right" vertical="center" indent="1"/>
    </xf>
    <xf numFmtId="4" fontId="9" fillId="0" borderId="16" xfId="0" applyNumberFormat="1" applyFont="1" applyBorder="1" applyAlignment="1">
      <alignment horizontal="right" vertical="center" indent="1"/>
    </xf>
    <xf numFmtId="0" fontId="7" fillId="4" borderId="0" xfId="0" applyFont="1" applyFill="1" applyAlignment="1" applyProtection="1">
      <alignment horizontal="left" vertical="center"/>
      <protection locked="0"/>
    </xf>
    <xf numFmtId="0" fontId="7" fillId="3" borderId="6" xfId="0" applyFont="1" applyFill="1" applyBorder="1" applyAlignment="1">
      <alignment horizontal="left" vertical="center" wrapText="1"/>
    </xf>
    <xf numFmtId="0" fontId="7" fillId="3" borderId="8" xfId="0" applyFont="1" applyFill="1" applyBorder="1" applyAlignment="1">
      <alignment horizontal="left" vertical="center" wrapText="1"/>
    </xf>
    <xf numFmtId="0" fontId="7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7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9" fillId="0" borderId="10" xfId="0" applyNumberFormat="1" applyFont="1" applyBorder="1" applyAlignment="1">
      <alignment horizontal="right" vertical="center"/>
    </xf>
    <xf numFmtId="4" fontId="9" fillId="0" borderId="6" xfId="0" applyNumberFormat="1" applyFont="1" applyBorder="1" applyAlignment="1">
      <alignment horizontal="right" vertical="center"/>
    </xf>
    <xf numFmtId="4" fontId="9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7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7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9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9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0" fillId="6" borderId="36" xfId="0" applyFill="1" applyBorder="1" applyAlignment="1" applyProtection="1">
      <alignment vertical="top" wrapText="1"/>
      <protection locked="0"/>
    </xf>
    <xf numFmtId="0" fontId="0" fillId="6" borderId="37" xfId="0" applyFill="1" applyBorder="1" applyAlignment="1" applyProtection="1">
      <alignment vertical="top" wrapText="1"/>
      <protection locked="0"/>
    </xf>
    <xf numFmtId="0" fontId="0" fillId="6" borderId="37" xfId="0" applyFill="1" applyBorder="1" applyAlignment="1" applyProtection="1">
      <alignment horizontal="left" vertical="top" wrapText="1"/>
      <protection locked="0"/>
    </xf>
    <xf numFmtId="0" fontId="0" fillId="6" borderId="22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12">
    <cellStyle name="Normální" xfId="0" builtinId="0"/>
    <cellStyle name="normální 10" xfId="3" xr:uid="{ACC5B96D-D5C5-4EC6-9699-D9A268D5434A}"/>
    <cellStyle name="normální 2" xfId="1" xr:uid="{00000000-0005-0000-0000-000001000000}"/>
    <cellStyle name="normální 2 2" xfId="5" xr:uid="{D51DAE00-C0A2-49B9-BFB5-7AF6C223784D}"/>
    <cellStyle name="Normální 2 2 3" xfId="6" xr:uid="{D69A10A0-B5F8-4315-91C5-F4EEF43D8C8F}"/>
    <cellStyle name="Normální 2 3" xfId="7" xr:uid="{F98567B0-9D87-4656-83DC-84CBF243DCB7}"/>
    <cellStyle name="Normální 2 4" xfId="4" xr:uid="{34541B3D-1A7A-4E3D-89E8-0DE03F600337}"/>
    <cellStyle name="Normální 3 5" xfId="8" xr:uid="{7F6DF880-A852-43D2-AF45-EA4E38AE089D}"/>
    <cellStyle name="normální 7" xfId="9" xr:uid="{877CFE10-864E-4C8B-B04E-0D9DACBB187A}"/>
    <cellStyle name="normální 8" xfId="10" xr:uid="{F0FAD282-9856-4F13-B319-B44D31D7F7D8}"/>
    <cellStyle name="normální 9" xfId="11" xr:uid="{FBA4CA25-2FE6-419D-A2C2-531A739AF7DE}"/>
    <cellStyle name="normální_POL.XLS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34</v>
      </c>
    </row>
    <row r="2" spans="1:7" ht="57.75" customHeight="1" x14ac:dyDescent="0.2">
      <c r="A2" s="167" t="s">
        <v>35</v>
      </c>
      <c r="B2" s="167"/>
      <c r="C2" s="167"/>
      <c r="D2" s="167"/>
      <c r="E2" s="167"/>
      <c r="F2" s="167"/>
      <c r="G2" s="16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47"/>
  <sheetViews>
    <sheetView showGridLines="0" topLeftCell="B11" zoomScale="70" zoomScaleNormal="70" zoomScaleSheetLayoutView="75" workbookViewId="0">
      <selection activeCell="G25" sqref="G25:I25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7" t="s">
        <v>33</v>
      </c>
      <c r="B1" s="197" t="s">
        <v>109</v>
      </c>
      <c r="C1" s="198"/>
      <c r="D1" s="198"/>
      <c r="E1" s="198"/>
      <c r="F1" s="198"/>
      <c r="G1" s="198"/>
      <c r="H1" s="198"/>
      <c r="I1" s="198"/>
      <c r="J1" s="199"/>
    </row>
    <row r="2" spans="1:15" ht="30" customHeight="1" x14ac:dyDescent="0.2">
      <c r="A2" s="2"/>
      <c r="B2" s="76" t="s">
        <v>21</v>
      </c>
      <c r="C2" s="77"/>
      <c r="D2" s="78"/>
      <c r="E2" s="203" t="s">
        <v>91</v>
      </c>
      <c r="F2" s="204"/>
      <c r="G2" s="204"/>
      <c r="H2" s="204"/>
      <c r="I2" s="204"/>
      <c r="J2" s="205"/>
      <c r="O2" s="1"/>
    </row>
    <row r="3" spans="1:15" ht="30" customHeight="1" x14ac:dyDescent="0.2">
      <c r="A3" s="2"/>
      <c r="B3" s="79"/>
      <c r="C3" s="77"/>
      <c r="D3" s="80"/>
      <c r="E3" s="206" t="s">
        <v>58</v>
      </c>
      <c r="F3" s="207"/>
      <c r="G3" s="207"/>
      <c r="H3" s="207"/>
      <c r="I3" s="207"/>
      <c r="J3" s="208"/>
    </row>
    <row r="4" spans="1:15" ht="30" customHeight="1" x14ac:dyDescent="0.2">
      <c r="A4" s="2"/>
      <c r="B4" s="81"/>
      <c r="C4" s="82"/>
      <c r="D4" s="83"/>
      <c r="E4" s="187"/>
      <c r="F4" s="187"/>
      <c r="G4" s="187"/>
      <c r="H4" s="187"/>
      <c r="I4" s="187"/>
      <c r="J4" s="188"/>
    </row>
    <row r="5" spans="1:15" ht="24" customHeight="1" x14ac:dyDescent="0.2">
      <c r="A5" s="2"/>
      <c r="B5" s="31" t="s">
        <v>20</v>
      </c>
      <c r="D5" s="191"/>
      <c r="E5" s="192"/>
      <c r="F5" s="192"/>
      <c r="G5" s="192"/>
      <c r="H5" s="18" t="s">
        <v>36</v>
      </c>
      <c r="I5" s="22"/>
      <c r="J5" s="8"/>
    </row>
    <row r="6" spans="1:15" ht="15.75" customHeight="1" x14ac:dyDescent="0.2">
      <c r="A6" s="2"/>
      <c r="B6" s="28"/>
      <c r="C6" s="55"/>
      <c r="D6" s="193"/>
      <c r="E6" s="194"/>
      <c r="F6" s="194"/>
      <c r="G6" s="194"/>
      <c r="H6" s="18" t="s">
        <v>31</v>
      </c>
      <c r="I6" s="22"/>
      <c r="J6" s="8"/>
    </row>
    <row r="7" spans="1:15" ht="15.75" customHeight="1" x14ac:dyDescent="0.2">
      <c r="A7" s="2"/>
      <c r="B7" s="29"/>
      <c r="C7" s="56"/>
      <c r="D7" s="53"/>
      <c r="E7" s="195"/>
      <c r="F7" s="196"/>
      <c r="G7" s="196"/>
      <c r="H7" s="24"/>
      <c r="I7" s="23"/>
      <c r="J7" s="34"/>
    </row>
    <row r="8" spans="1:15" ht="24" hidden="1" customHeight="1" x14ac:dyDescent="0.2">
      <c r="A8" s="2"/>
      <c r="B8" s="31" t="s">
        <v>18</v>
      </c>
      <c r="D8" s="51"/>
      <c r="H8" s="18" t="s">
        <v>36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31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17</v>
      </c>
      <c r="D11" s="210"/>
      <c r="E11" s="210"/>
      <c r="F11" s="210"/>
      <c r="G11" s="210"/>
      <c r="H11" s="18" t="s">
        <v>36</v>
      </c>
      <c r="I11" s="84"/>
      <c r="J11" s="8"/>
    </row>
    <row r="12" spans="1:15" ht="15.75" customHeight="1" x14ac:dyDescent="0.2">
      <c r="A12" s="2"/>
      <c r="B12" s="28"/>
      <c r="C12" s="55"/>
      <c r="D12" s="186"/>
      <c r="E12" s="186"/>
      <c r="F12" s="186"/>
      <c r="G12" s="186"/>
      <c r="H12" s="18" t="s">
        <v>31</v>
      </c>
      <c r="I12" s="84"/>
      <c r="J12" s="8"/>
    </row>
    <row r="13" spans="1:15" ht="15.75" customHeight="1" x14ac:dyDescent="0.2">
      <c r="A13" s="2"/>
      <c r="B13" s="29"/>
      <c r="C13" s="56"/>
      <c r="D13" s="85"/>
      <c r="E13" s="189"/>
      <c r="F13" s="190"/>
      <c r="G13" s="190"/>
      <c r="H13" s="19"/>
      <c r="I13" s="23"/>
      <c r="J13" s="34"/>
    </row>
    <row r="14" spans="1:15" ht="24" customHeight="1" x14ac:dyDescent="0.2">
      <c r="A14" s="2"/>
      <c r="B14" s="43" t="s">
        <v>19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29</v>
      </c>
      <c r="C15" s="61"/>
      <c r="D15" s="54"/>
      <c r="E15" s="209"/>
      <c r="F15" s="209"/>
      <c r="G15" s="211"/>
      <c r="H15" s="211"/>
      <c r="I15" s="211" t="s">
        <v>28</v>
      </c>
      <c r="J15" s="212"/>
    </row>
    <row r="16" spans="1:15" ht="23.25" customHeight="1" x14ac:dyDescent="0.2">
      <c r="A16" s="114" t="s">
        <v>23</v>
      </c>
      <c r="B16" s="38" t="s">
        <v>23</v>
      </c>
      <c r="C16" s="62"/>
      <c r="D16" s="63"/>
      <c r="E16" s="174"/>
      <c r="F16" s="183"/>
      <c r="G16" s="174"/>
      <c r="H16" s="183"/>
      <c r="I16" s="174">
        <f>SUM(I42:I42)</f>
        <v>-14959.199999999999</v>
      </c>
      <c r="J16" s="175"/>
    </row>
    <row r="17" spans="1:10" ht="23.25" customHeight="1" x14ac:dyDescent="0.2">
      <c r="A17" s="114" t="s">
        <v>24</v>
      </c>
      <c r="B17" s="38" t="s">
        <v>24</v>
      </c>
      <c r="C17" s="62"/>
      <c r="D17" s="63"/>
      <c r="E17" s="174"/>
      <c r="F17" s="183"/>
      <c r="G17" s="174"/>
      <c r="H17" s="183"/>
      <c r="I17" s="174">
        <v>0</v>
      </c>
      <c r="J17" s="175"/>
    </row>
    <row r="18" spans="1:10" ht="23.25" customHeight="1" x14ac:dyDescent="0.2">
      <c r="A18" s="114" t="s">
        <v>25</v>
      </c>
      <c r="B18" s="38" t="s">
        <v>25</v>
      </c>
      <c r="C18" s="62"/>
      <c r="D18" s="63"/>
      <c r="E18" s="174"/>
      <c r="F18" s="183"/>
      <c r="G18" s="174"/>
      <c r="H18" s="183"/>
      <c r="I18" s="174">
        <v>0</v>
      </c>
      <c r="J18" s="175"/>
    </row>
    <row r="19" spans="1:10" ht="23.25" customHeight="1" x14ac:dyDescent="0.2">
      <c r="A19" s="114" t="s">
        <v>40</v>
      </c>
      <c r="B19" s="38" t="s">
        <v>26</v>
      </c>
      <c r="C19" s="62"/>
      <c r="D19" s="63"/>
      <c r="E19" s="174"/>
      <c r="F19" s="183"/>
      <c r="G19" s="174"/>
      <c r="H19" s="183"/>
      <c r="I19" s="174">
        <f>SUM(I43:I43)</f>
        <v>0</v>
      </c>
      <c r="J19" s="175"/>
    </row>
    <row r="20" spans="1:10" ht="23.25" customHeight="1" x14ac:dyDescent="0.2">
      <c r="A20" s="114" t="s">
        <v>41</v>
      </c>
      <c r="B20" s="38" t="s">
        <v>27</v>
      </c>
      <c r="C20" s="62"/>
      <c r="D20" s="63"/>
      <c r="E20" s="174"/>
      <c r="F20" s="183"/>
      <c r="G20" s="174"/>
      <c r="H20" s="183"/>
      <c r="I20" s="174">
        <v>0</v>
      </c>
      <c r="J20" s="175"/>
    </row>
    <row r="21" spans="1:10" ht="23.25" customHeight="1" x14ac:dyDescent="0.2">
      <c r="A21" s="2"/>
      <c r="B21" s="48" t="s">
        <v>28</v>
      </c>
      <c r="C21" s="64"/>
      <c r="D21" s="65"/>
      <c r="E21" s="184"/>
      <c r="F21" s="213"/>
      <c r="G21" s="184"/>
      <c r="H21" s="213"/>
      <c r="I21" s="184">
        <f>SUM(I16:J20)</f>
        <v>-14959.199999999999</v>
      </c>
      <c r="J21" s="185"/>
    </row>
    <row r="22" spans="1:10" ht="33" customHeight="1" x14ac:dyDescent="0.2">
      <c r="A22" s="2"/>
      <c r="B22" s="42" t="s">
        <v>30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172">
        <v>0</v>
      </c>
      <c r="H23" s="173"/>
      <c r="I23" s="173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181">
        <f>A23</f>
        <v>0</v>
      </c>
      <c r="H24" s="182"/>
      <c r="I24" s="182"/>
      <c r="J24" s="40" t="str">
        <f t="shared" si="0"/>
        <v>CZK</v>
      </c>
    </row>
    <row r="25" spans="1:10" ht="23.25" customHeight="1" x14ac:dyDescent="0.2">
      <c r="A25" s="2">
        <f>ZakladDPHZakl*SazbaDPH2/100</f>
        <v>-3141.4319999999993</v>
      </c>
      <c r="B25" s="38" t="s">
        <v>14</v>
      </c>
      <c r="C25" s="62"/>
      <c r="D25" s="63"/>
      <c r="E25" s="67">
        <v>21</v>
      </c>
      <c r="F25" s="39" t="s">
        <v>0</v>
      </c>
      <c r="G25" s="172">
        <f>I44</f>
        <v>-14959.199999999999</v>
      </c>
      <c r="H25" s="173"/>
      <c r="I25" s="173"/>
      <c r="J25" s="40" t="str">
        <f t="shared" si="0"/>
        <v>CZK</v>
      </c>
    </row>
    <row r="26" spans="1:10" ht="23.25" customHeight="1" x14ac:dyDescent="0.2">
      <c r="A26" s="2">
        <f>(A25-INT(A25))*100</f>
        <v>56.800000000066575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200">
        <f>A25</f>
        <v>-3141.4319999999993</v>
      </c>
      <c r="H26" s="201"/>
      <c r="I26" s="20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-18100.631999999998</v>
      </c>
      <c r="B27" s="31" t="s">
        <v>4</v>
      </c>
      <c r="C27" s="70"/>
      <c r="D27" s="71"/>
      <c r="E27" s="70"/>
      <c r="F27" s="16"/>
      <c r="G27" s="202">
        <f>CenaCelkem-(ZakladDPHSni+DPHSni+ZakladDPHZakl+DPHZakl)</f>
        <v>0</v>
      </c>
      <c r="H27" s="202"/>
      <c r="I27" s="202"/>
      <c r="J27" s="41" t="str">
        <f t="shared" si="0"/>
        <v>CZK</v>
      </c>
    </row>
    <row r="28" spans="1:10" ht="27.75" hidden="1" customHeight="1" thickBot="1" x14ac:dyDescent="0.25">
      <c r="A28" s="2"/>
      <c r="B28" s="88" t="s">
        <v>22</v>
      </c>
      <c r="C28" s="89"/>
      <c r="D28" s="89"/>
      <c r="E28" s="90"/>
      <c r="F28" s="91"/>
      <c r="G28" s="176" t="e">
        <f>ZakladDPHSniVypocet+ZakladDPHZaklVypocet</f>
        <v>#REF!</v>
      </c>
      <c r="H28" s="176"/>
      <c r="I28" s="176"/>
      <c r="J28" s="92" t="str">
        <f t="shared" si="0"/>
        <v>CZK</v>
      </c>
    </row>
    <row r="29" spans="1:10" ht="27.75" customHeight="1" thickBot="1" x14ac:dyDescent="0.25">
      <c r="A29" s="2">
        <f>(A27-INT(A27))*100</f>
        <v>36.800000000221189</v>
      </c>
      <c r="B29" s="88" t="s">
        <v>32</v>
      </c>
      <c r="C29" s="93"/>
      <c r="D29" s="93"/>
      <c r="E29" s="93"/>
      <c r="F29" s="94"/>
      <c r="G29" s="171">
        <f>A27</f>
        <v>-18100.631999999998</v>
      </c>
      <c r="H29" s="171"/>
      <c r="I29" s="171"/>
      <c r="J29" s="95" t="s">
        <v>37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77"/>
      <c r="E34" s="178"/>
      <c r="G34" s="179"/>
      <c r="H34" s="180"/>
      <c r="I34" s="180"/>
      <c r="J34" s="25"/>
    </row>
    <row r="35" spans="1:10" ht="12.75" customHeight="1" x14ac:dyDescent="0.2">
      <c r="A35" s="2"/>
      <c r="B35" s="2"/>
      <c r="D35" s="170" t="s">
        <v>2</v>
      </c>
      <c r="E35" s="170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9" spans="1:10" ht="15.75" x14ac:dyDescent="0.25">
      <c r="B39" s="96" t="s">
        <v>38</v>
      </c>
    </row>
    <row r="41" spans="1:10" ht="25.5" customHeight="1" x14ac:dyDescent="0.2">
      <c r="A41" s="98"/>
      <c r="B41" s="101" t="s">
        <v>16</v>
      </c>
      <c r="C41" s="101" t="s">
        <v>5</v>
      </c>
      <c r="D41" s="102"/>
      <c r="E41" s="102"/>
      <c r="F41" s="103" t="s">
        <v>39</v>
      </c>
      <c r="G41" s="103"/>
      <c r="H41" s="103"/>
      <c r="I41" s="103" t="s">
        <v>28</v>
      </c>
      <c r="J41" s="103" t="s">
        <v>0</v>
      </c>
    </row>
    <row r="42" spans="1:10" ht="36.75" customHeight="1" x14ac:dyDescent="0.2">
      <c r="A42" s="99"/>
      <c r="B42" s="104" t="s">
        <v>55</v>
      </c>
      <c r="C42" s="168" t="s">
        <v>56</v>
      </c>
      <c r="D42" s="169"/>
      <c r="E42" s="169"/>
      <c r="F42" s="110" t="s">
        <v>23</v>
      </c>
      <c r="G42" s="111"/>
      <c r="H42" s="111"/>
      <c r="I42" s="111">
        <f>'název části PD'!G8</f>
        <v>-14959.199999999999</v>
      </c>
      <c r="J42" s="108">
        <f>IF(I44=0,"",I42/I44*100)</f>
        <v>100</v>
      </c>
    </row>
    <row r="43" spans="1:10" ht="36.75" customHeight="1" x14ac:dyDescent="0.2">
      <c r="B43" s="162" t="s">
        <v>119</v>
      </c>
      <c r="C43" s="168" t="s">
        <v>121</v>
      </c>
      <c r="D43" s="169"/>
      <c r="E43" s="169"/>
      <c r="F43" s="163" t="s">
        <v>40</v>
      </c>
      <c r="G43" s="164"/>
      <c r="H43" s="164"/>
      <c r="I43" s="111">
        <f>'název části PD'!G53</f>
        <v>0</v>
      </c>
      <c r="J43" s="164" t="str">
        <f>IF(H44=0,"",I43/H44*100)</f>
        <v/>
      </c>
    </row>
    <row r="44" spans="1:10" ht="25.5" customHeight="1" x14ac:dyDescent="0.2">
      <c r="A44" s="100"/>
      <c r="B44" s="105" t="s">
        <v>1</v>
      </c>
      <c r="C44" s="106"/>
      <c r="D44" s="107"/>
      <c r="E44" s="107"/>
      <c r="F44" s="112"/>
      <c r="G44" s="113"/>
      <c r="H44" s="113"/>
      <c r="I44" s="113">
        <f>SUM(I42:I43)</f>
        <v>-14959.199999999999</v>
      </c>
      <c r="J44" s="109">
        <f>SUM(J42:J42)</f>
        <v>100</v>
      </c>
    </row>
    <row r="45" spans="1:10" x14ac:dyDescent="0.2">
      <c r="F45" s="86"/>
      <c r="G45" s="86"/>
      <c r="H45" s="86"/>
      <c r="I45" s="86"/>
      <c r="J45" s="87"/>
    </row>
    <row r="46" spans="1:10" x14ac:dyDescent="0.2">
      <c r="F46" s="86"/>
      <c r="G46" s="86"/>
      <c r="H46" s="86"/>
      <c r="I46" s="86"/>
      <c r="J46" s="87"/>
    </row>
    <row r="47" spans="1:10" x14ac:dyDescent="0.2">
      <c r="F47" s="86"/>
      <c r="G47" s="86"/>
      <c r="H47" s="86"/>
      <c r="I47" s="86"/>
      <c r="J47" s="87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3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I19:J19"/>
    <mergeCell ref="G28:I28"/>
    <mergeCell ref="D34:E34"/>
    <mergeCell ref="G34:I34"/>
    <mergeCell ref="G24:I24"/>
    <mergeCell ref="G23:I23"/>
    <mergeCell ref="E19:F19"/>
    <mergeCell ref="E20:F20"/>
    <mergeCell ref="I20:J20"/>
    <mergeCell ref="I21:J21"/>
    <mergeCell ref="G19:H19"/>
    <mergeCell ref="G20:H20"/>
    <mergeCell ref="C43:E43"/>
    <mergeCell ref="C42:E42"/>
    <mergeCell ref="D35:E35"/>
    <mergeCell ref="G29:I29"/>
    <mergeCell ref="G25:I2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14" t="s">
        <v>6</v>
      </c>
      <c r="B1" s="214"/>
      <c r="C1" s="215"/>
      <c r="D1" s="214"/>
      <c r="E1" s="214"/>
      <c r="F1" s="214"/>
      <c r="G1" s="214"/>
    </row>
    <row r="2" spans="1:7" ht="24.95" customHeight="1" x14ac:dyDescent="0.2">
      <c r="A2" s="50" t="s">
        <v>7</v>
      </c>
      <c r="B2" s="49"/>
      <c r="C2" s="216"/>
      <c r="D2" s="216"/>
      <c r="E2" s="216"/>
      <c r="F2" s="216"/>
      <c r="G2" s="217"/>
    </row>
    <row r="3" spans="1:7" ht="24.95" customHeight="1" x14ac:dyDescent="0.2">
      <c r="A3" s="50" t="s">
        <v>8</v>
      </c>
      <c r="B3" s="49"/>
      <c r="C3" s="216"/>
      <c r="D3" s="216"/>
      <c r="E3" s="216"/>
      <c r="F3" s="216"/>
      <c r="G3" s="217"/>
    </row>
    <row r="4" spans="1:7" ht="24.95" customHeight="1" x14ac:dyDescent="0.2">
      <c r="A4" s="50" t="s">
        <v>9</v>
      </c>
      <c r="B4" s="49"/>
      <c r="C4" s="216"/>
      <c r="D4" s="216"/>
      <c r="E4" s="216"/>
      <c r="F4" s="216"/>
      <c r="G4" s="217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Y3984"/>
  <sheetViews>
    <sheetView tabSelected="1" zoomScaleNormal="100" workbookViewId="0">
      <pane ySplit="7" topLeftCell="A38" activePane="bottomLeft" state="frozen"/>
      <selection pane="bottomLeft" activeCell="L57" sqref="L57"/>
    </sheetView>
  </sheetViews>
  <sheetFormatPr defaultRowHeight="12.75" outlineLevelRow="1" x14ac:dyDescent="0.2"/>
  <cols>
    <col min="1" max="1" width="5.28515625" customWidth="1"/>
    <col min="2" max="2" width="12.5703125" style="97" customWidth="1"/>
    <col min="3" max="3" width="49.85546875" style="9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8" width="10.140625" customWidth="1"/>
    <col min="9" max="9" width="13.85546875" customWidth="1"/>
  </cols>
  <sheetData>
    <row r="1" spans="1:25" ht="16.5" customHeight="1" x14ac:dyDescent="0.25">
      <c r="A1" s="236" t="s">
        <v>108</v>
      </c>
      <c r="B1" s="236"/>
      <c r="C1" s="236"/>
      <c r="D1" s="236"/>
      <c r="E1" s="236"/>
      <c r="F1" s="236"/>
      <c r="G1" s="236"/>
    </row>
    <row r="2" spans="1:25" ht="18" customHeight="1" x14ac:dyDescent="0.2">
      <c r="A2" s="115" t="s">
        <v>7</v>
      </c>
      <c r="B2" s="49"/>
      <c r="C2" s="237" t="s">
        <v>91</v>
      </c>
      <c r="D2" s="238"/>
      <c r="E2" s="238"/>
      <c r="F2" s="238"/>
      <c r="G2" s="239"/>
    </row>
    <row r="3" spans="1:25" ht="15" customHeight="1" x14ac:dyDescent="0.2">
      <c r="A3" s="115" t="s">
        <v>8</v>
      </c>
      <c r="B3" s="49"/>
      <c r="C3" s="237"/>
      <c r="D3" s="238"/>
      <c r="E3" s="238"/>
      <c r="F3" s="238"/>
      <c r="G3" s="239"/>
    </row>
    <row r="4" spans="1:25" ht="15" customHeight="1" x14ac:dyDescent="0.2">
      <c r="A4" s="116" t="s">
        <v>9</v>
      </c>
      <c r="B4" s="117"/>
      <c r="C4" s="240" t="s">
        <v>58</v>
      </c>
      <c r="D4" s="241"/>
      <c r="E4" s="241"/>
      <c r="F4" s="241"/>
      <c r="G4" s="242"/>
    </row>
    <row r="5" spans="1:25" ht="15" customHeight="1" x14ac:dyDescent="0.2">
      <c r="D5" s="10"/>
    </row>
    <row r="6" spans="1:25" ht="39" customHeight="1" x14ac:dyDescent="0.2">
      <c r="A6" s="119" t="s">
        <v>42</v>
      </c>
      <c r="B6" s="121" t="s">
        <v>43</v>
      </c>
      <c r="C6" s="121" t="s">
        <v>44</v>
      </c>
      <c r="D6" s="120" t="s">
        <v>45</v>
      </c>
      <c r="E6" s="119" t="s">
        <v>46</v>
      </c>
      <c r="F6" s="118" t="s">
        <v>47</v>
      </c>
      <c r="G6" s="119" t="s">
        <v>28</v>
      </c>
      <c r="H6" s="122" t="s">
        <v>48</v>
      </c>
    </row>
    <row r="7" spans="1:25" ht="15" customHeight="1" x14ac:dyDescent="0.2">
      <c r="A7" s="3"/>
      <c r="B7" s="4"/>
      <c r="C7" s="4"/>
      <c r="D7" s="6"/>
      <c r="E7" s="124"/>
      <c r="F7" s="125"/>
      <c r="G7" s="125"/>
      <c r="H7" s="125"/>
    </row>
    <row r="8" spans="1:25" x14ac:dyDescent="0.2">
      <c r="A8" s="130" t="s">
        <v>49</v>
      </c>
      <c r="B8" s="131" t="s">
        <v>55</v>
      </c>
      <c r="C8" s="135" t="s">
        <v>56</v>
      </c>
      <c r="D8" s="132"/>
      <c r="E8" s="133"/>
      <c r="F8" s="134"/>
      <c r="G8" s="134">
        <f>SUM(G9:G48)</f>
        <v>-14959.199999999999</v>
      </c>
      <c r="H8" s="134"/>
    </row>
    <row r="9" spans="1:25" outlineLevel="1" x14ac:dyDescent="0.2">
      <c r="A9" s="145">
        <v>1</v>
      </c>
      <c r="B9" s="149" t="s">
        <v>59</v>
      </c>
      <c r="C9" s="150" t="s">
        <v>60</v>
      </c>
      <c r="D9" s="146" t="s">
        <v>50</v>
      </c>
      <c r="E9" s="147">
        <f>E10</f>
        <v>329</v>
      </c>
      <c r="F9" s="160"/>
      <c r="G9" s="148">
        <f t="shared" ref="G9:G13" si="0">E9*F9</f>
        <v>0</v>
      </c>
      <c r="H9" s="151" t="s">
        <v>78</v>
      </c>
      <c r="I9" s="156"/>
      <c r="J9" s="123"/>
      <c r="K9" s="123"/>
      <c r="L9" s="123"/>
      <c r="M9" s="123"/>
      <c r="N9" s="123"/>
      <c r="O9" s="123"/>
      <c r="P9" s="123"/>
      <c r="Q9" s="123"/>
      <c r="R9" s="123"/>
      <c r="S9" s="123"/>
      <c r="T9" s="123"/>
      <c r="U9" s="123"/>
      <c r="V9" s="123"/>
      <c r="W9" s="123"/>
      <c r="X9" s="123"/>
      <c r="Y9" s="123"/>
    </row>
    <row r="10" spans="1:25" ht="16.5" customHeight="1" outlineLevel="1" x14ac:dyDescent="0.2">
      <c r="A10" s="144"/>
      <c r="B10" s="154"/>
      <c r="C10" s="143" t="s">
        <v>110</v>
      </c>
      <c r="D10" s="139"/>
      <c r="E10" s="155">
        <v>329</v>
      </c>
      <c r="F10" s="161"/>
      <c r="G10" s="141"/>
      <c r="H10" s="153"/>
      <c r="I10" s="156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123"/>
      <c r="U10" s="123"/>
      <c r="V10" s="123"/>
      <c r="W10" s="123"/>
      <c r="X10" s="123"/>
      <c r="Y10" s="123"/>
    </row>
    <row r="11" spans="1:25" ht="16.899999999999999" customHeight="1" outlineLevel="1" x14ac:dyDescent="0.2">
      <c r="A11" s="145">
        <f>A9+1</f>
        <v>2</v>
      </c>
      <c r="B11" s="149" t="s">
        <v>61</v>
      </c>
      <c r="C11" s="150" t="s">
        <v>62</v>
      </c>
      <c r="D11" s="146" t="s">
        <v>53</v>
      </c>
      <c r="E11" s="147">
        <f>SUM(E12:E12)</f>
        <v>1</v>
      </c>
      <c r="F11" s="160"/>
      <c r="G11" s="148">
        <f>E11*F11</f>
        <v>0</v>
      </c>
      <c r="H11" s="151" t="s">
        <v>78</v>
      </c>
      <c r="I11" s="156"/>
      <c r="J11" s="123"/>
      <c r="K11" s="123"/>
      <c r="L11" s="123"/>
      <c r="M11" s="123"/>
      <c r="N11" s="123"/>
      <c r="O11" s="123"/>
      <c r="P11" s="123"/>
      <c r="Q11" s="123"/>
      <c r="R11" s="123"/>
      <c r="S11" s="123"/>
      <c r="T11" s="123"/>
      <c r="U11" s="123"/>
      <c r="V11" s="123"/>
      <c r="W11" s="123"/>
      <c r="X11" s="123"/>
      <c r="Y11" s="123"/>
    </row>
    <row r="12" spans="1:25" ht="17.25" customHeight="1" outlineLevel="1" x14ac:dyDescent="0.2">
      <c r="A12" s="144"/>
      <c r="B12" s="154"/>
      <c r="C12" s="143" t="s">
        <v>111</v>
      </c>
      <c r="D12" s="139"/>
      <c r="E12" s="155">
        <v>1</v>
      </c>
      <c r="F12" s="161"/>
      <c r="G12" s="156"/>
      <c r="H12" s="138"/>
      <c r="I12" s="152"/>
      <c r="J12" s="123"/>
      <c r="K12" s="123"/>
      <c r="L12" s="123"/>
      <c r="M12" s="123"/>
      <c r="N12" s="123"/>
      <c r="O12" s="123"/>
      <c r="P12" s="123"/>
      <c r="Q12" s="123"/>
      <c r="R12" s="123"/>
      <c r="S12" s="123"/>
      <c r="T12" s="123"/>
      <c r="U12" s="123"/>
      <c r="V12" s="123"/>
      <c r="W12" s="123"/>
      <c r="X12" s="123"/>
      <c r="Y12" s="123"/>
    </row>
    <row r="13" spans="1:25" outlineLevel="1" x14ac:dyDescent="0.2">
      <c r="A13" s="145">
        <f>A11+1</f>
        <v>3</v>
      </c>
      <c r="B13" s="149" t="s">
        <v>63</v>
      </c>
      <c r="C13" s="150" t="s">
        <v>64</v>
      </c>
      <c r="D13" s="146" t="s">
        <v>53</v>
      </c>
      <c r="E13" s="147">
        <f>E14</f>
        <v>1</v>
      </c>
      <c r="F13" s="160"/>
      <c r="G13" s="148">
        <f t="shared" si="0"/>
        <v>0</v>
      </c>
      <c r="H13" s="151" t="s">
        <v>78</v>
      </c>
      <c r="I13" s="152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</row>
    <row r="14" spans="1:25" outlineLevel="1" x14ac:dyDescent="0.2">
      <c r="A14" s="145"/>
      <c r="B14" s="154"/>
      <c r="C14" s="143" t="s">
        <v>112</v>
      </c>
      <c r="D14" s="139"/>
      <c r="E14" s="155">
        <v>1</v>
      </c>
      <c r="F14" s="161"/>
      <c r="G14" s="156"/>
      <c r="H14" s="138"/>
      <c r="I14" s="152"/>
      <c r="J14" s="123"/>
      <c r="K14" s="123"/>
      <c r="L14" s="123"/>
      <c r="M14" s="123"/>
      <c r="N14" s="123"/>
      <c r="O14" s="123"/>
      <c r="P14" s="123"/>
      <c r="Q14" s="123"/>
      <c r="R14" s="123"/>
      <c r="S14" s="123"/>
      <c r="T14" s="123"/>
      <c r="U14" s="123"/>
      <c r="V14" s="123"/>
      <c r="W14" s="123"/>
      <c r="X14" s="123"/>
      <c r="Y14" s="123"/>
    </row>
    <row r="15" spans="1:25" outlineLevel="1" x14ac:dyDescent="0.2">
      <c r="A15" s="145">
        <f t="shared" ref="A15:A17" si="1">A13+1</f>
        <v>4</v>
      </c>
      <c r="B15" s="149" t="s">
        <v>84</v>
      </c>
      <c r="C15" s="150" t="s">
        <v>85</v>
      </c>
      <c r="D15" s="146" t="s">
        <v>53</v>
      </c>
      <c r="E15" s="147">
        <f>E16</f>
        <v>1</v>
      </c>
      <c r="F15" s="160"/>
      <c r="G15" s="148">
        <f t="shared" ref="G15" si="2">E15*F15</f>
        <v>0</v>
      </c>
      <c r="H15" s="151" t="s">
        <v>78</v>
      </c>
      <c r="I15" s="152"/>
      <c r="J15" s="123"/>
      <c r="K15" s="123"/>
      <c r="L15" s="123"/>
      <c r="M15" s="123"/>
      <c r="N15" s="123"/>
      <c r="O15" s="123"/>
      <c r="P15" s="123"/>
      <c r="Q15" s="123"/>
      <c r="R15" s="123"/>
      <c r="S15" s="123"/>
      <c r="T15" s="123"/>
      <c r="U15" s="123"/>
      <c r="V15" s="123"/>
      <c r="W15" s="123"/>
      <c r="X15" s="123"/>
      <c r="Y15" s="123"/>
    </row>
    <row r="16" spans="1:25" outlineLevel="1" x14ac:dyDescent="0.2">
      <c r="A16" s="145"/>
      <c r="B16" s="154"/>
      <c r="C16" s="143" t="s">
        <v>113</v>
      </c>
      <c r="D16" s="139"/>
      <c r="E16" s="155">
        <v>1</v>
      </c>
      <c r="F16" s="161"/>
      <c r="G16" s="156"/>
      <c r="H16" s="138"/>
      <c r="I16" s="152"/>
      <c r="J16" s="123"/>
      <c r="K16" s="123"/>
      <c r="L16" s="123"/>
      <c r="M16" s="123"/>
      <c r="N16" s="123"/>
      <c r="O16" s="123"/>
      <c r="P16" s="123"/>
      <c r="Q16" s="123"/>
      <c r="R16" s="123"/>
      <c r="S16" s="123"/>
      <c r="T16" s="123"/>
      <c r="U16" s="123"/>
      <c r="V16" s="123"/>
      <c r="W16" s="123"/>
      <c r="X16" s="123"/>
      <c r="Y16" s="123"/>
    </row>
    <row r="17" spans="1:25" outlineLevel="1" x14ac:dyDescent="0.2">
      <c r="A17" s="145">
        <f t="shared" si="1"/>
        <v>5</v>
      </c>
      <c r="B17" s="149" t="s">
        <v>65</v>
      </c>
      <c r="C17" s="150" t="s">
        <v>66</v>
      </c>
      <c r="D17" s="146" t="s">
        <v>53</v>
      </c>
      <c r="E17" s="147">
        <f>SUM(E18:E18)</f>
        <v>4</v>
      </c>
      <c r="F17" s="160"/>
      <c r="G17" s="148">
        <f>E17*F17</f>
        <v>0</v>
      </c>
      <c r="H17" s="151" t="s">
        <v>78</v>
      </c>
      <c r="I17" s="152"/>
      <c r="J17" s="123"/>
      <c r="K17" s="123"/>
      <c r="L17" s="123"/>
      <c r="M17" s="123"/>
      <c r="N17" s="123"/>
      <c r="O17" s="123"/>
      <c r="P17" s="123"/>
      <c r="Q17" s="123"/>
      <c r="R17" s="123"/>
      <c r="S17" s="123"/>
      <c r="T17" s="123"/>
      <c r="U17" s="123"/>
      <c r="V17" s="123"/>
      <c r="W17" s="123"/>
      <c r="X17" s="123"/>
      <c r="Y17" s="123"/>
    </row>
    <row r="18" spans="1:25" outlineLevel="1" x14ac:dyDescent="0.2">
      <c r="A18" s="144"/>
      <c r="B18" s="154"/>
      <c r="C18" s="143" t="s">
        <v>114</v>
      </c>
      <c r="D18" s="139"/>
      <c r="E18" s="155">
        <v>4</v>
      </c>
      <c r="F18" s="161"/>
      <c r="G18" s="156"/>
      <c r="H18" s="153"/>
      <c r="I18" s="152"/>
      <c r="J18" s="123"/>
      <c r="K18" s="123"/>
      <c r="L18" s="123"/>
      <c r="M18" s="123"/>
      <c r="N18" s="123"/>
      <c r="O18" s="123"/>
      <c r="P18" s="123"/>
      <c r="Q18" s="123"/>
      <c r="R18" s="123"/>
      <c r="S18" s="123"/>
      <c r="T18" s="123"/>
      <c r="U18" s="123"/>
      <c r="V18" s="123"/>
      <c r="W18" s="123"/>
      <c r="X18" s="123"/>
      <c r="Y18" s="123"/>
    </row>
    <row r="19" spans="1:25" outlineLevel="1" x14ac:dyDescent="0.2">
      <c r="A19" s="145">
        <f>A17+1</f>
        <v>6</v>
      </c>
      <c r="B19" s="149" t="s">
        <v>67</v>
      </c>
      <c r="C19" s="150" t="s">
        <v>68</v>
      </c>
      <c r="D19" s="146" t="s">
        <v>53</v>
      </c>
      <c r="E19" s="147">
        <f>E20</f>
        <v>2</v>
      </c>
      <c r="F19" s="160"/>
      <c r="G19" s="148">
        <f>E19*F19</f>
        <v>0</v>
      </c>
      <c r="H19" s="151" t="s">
        <v>78</v>
      </c>
      <c r="I19" s="152"/>
      <c r="J19" s="123"/>
      <c r="K19" s="123"/>
      <c r="L19" s="123"/>
      <c r="M19" s="123"/>
      <c r="N19" s="123"/>
      <c r="O19" s="123"/>
      <c r="P19" s="123"/>
      <c r="Q19" s="123"/>
      <c r="R19" s="123"/>
      <c r="S19" s="123"/>
      <c r="T19" s="123"/>
      <c r="U19" s="123"/>
      <c r="V19" s="123"/>
      <c r="W19" s="123"/>
      <c r="X19" s="123"/>
      <c r="Y19" s="123"/>
    </row>
    <row r="20" spans="1:25" outlineLevel="1" x14ac:dyDescent="0.2">
      <c r="A20" s="145"/>
      <c r="B20" s="154"/>
      <c r="C20" s="143" t="s">
        <v>115</v>
      </c>
      <c r="D20" s="139"/>
      <c r="E20" s="155">
        <v>2</v>
      </c>
      <c r="F20" s="161"/>
      <c r="G20" s="156"/>
      <c r="H20" s="138"/>
      <c r="I20" s="152"/>
      <c r="J20" s="123"/>
      <c r="K20" s="123"/>
      <c r="L20" s="123"/>
      <c r="M20" s="123"/>
      <c r="N20" s="123"/>
      <c r="O20" s="123"/>
      <c r="P20" s="123"/>
      <c r="Q20" s="123"/>
      <c r="R20" s="123"/>
      <c r="S20" s="123"/>
      <c r="T20" s="123"/>
      <c r="U20" s="123"/>
      <c r="V20" s="123"/>
      <c r="W20" s="123"/>
      <c r="X20" s="123"/>
      <c r="Y20" s="123"/>
    </row>
    <row r="21" spans="1:25" outlineLevel="1" x14ac:dyDescent="0.2">
      <c r="A21" s="145">
        <f>A19+1</f>
        <v>7</v>
      </c>
      <c r="B21" s="149" t="s">
        <v>93</v>
      </c>
      <c r="C21" s="150" t="s">
        <v>92</v>
      </c>
      <c r="D21" s="146" t="s">
        <v>53</v>
      </c>
      <c r="E21" s="147">
        <f>E22</f>
        <v>2</v>
      </c>
      <c r="F21" s="160"/>
      <c r="G21" s="148">
        <f>E21*F21</f>
        <v>0</v>
      </c>
      <c r="H21" s="151" t="s">
        <v>78</v>
      </c>
      <c r="I21" s="152"/>
      <c r="J21" s="123"/>
      <c r="K21" s="123"/>
      <c r="L21" s="123"/>
      <c r="M21" s="123"/>
      <c r="N21" s="123"/>
      <c r="O21" s="123"/>
      <c r="P21" s="123"/>
      <c r="Q21" s="123"/>
      <c r="R21" s="123"/>
      <c r="S21" s="123"/>
      <c r="T21" s="123"/>
      <c r="U21" s="123"/>
      <c r="V21" s="123"/>
      <c r="W21" s="123"/>
      <c r="X21" s="123"/>
      <c r="Y21" s="123"/>
    </row>
    <row r="22" spans="1:25" outlineLevel="1" x14ac:dyDescent="0.2">
      <c r="A22" s="145"/>
      <c r="B22" s="154"/>
      <c r="C22" s="143" t="s">
        <v>116</v>
      </c>
      <c r="D22" s="139"/>
      <c r="E22" s="155">
        <v>2</v>
      </c>
      <c r="F22" s="161"/>
      <c r="G22" s="156"/>
      <c r="H22" s="138"/>
      <c r="I22" s="152"/>
      <c r="J22" s="123"/>
      <c r="K22" s="123"/>
      <c r="L22" s="123"/>
      <c r="M22" s="123"/>
      <c r="N22" s="123"/>
      <c r="O22" s="123"/>
      <c r="P22" s="123"/>
      <c r="Q22" s="123"/>
      <c r="R22" s="123"/>
      <c r="S22" s="123"/>
      <c r="T22" s="123"/>
      <c r="U22" s="123"/>
      <c r="V22" s="123"/>
      <c r="W22" s="123"/>
      <c r="X22" s="123"/>
      <c r="Y22" s="123"/>
    </row>
    <row r="23" spans="1:25" ht="17.45" customHeight="1" outlineLevel="1" x14ac:dyDescent="0.2">
      <c r="A23" s="145">
        <f t="shared" ref="A23" si="3">A21+1</f>
        <v>8</v>
      </c>
      <c r="B23" s="149" t="s">
        <v>69</v>
      </c>
      <c r="C23" s="150" t="s">
        <v>70</v>
      </c>
      <c r="D23" s="146" t="s">
        <v>53</v>
      </c>
      <c r="E23" s="147">
        <f>E24</f>
        <v>5</v>
      </c>
      <c r="F23" s="160"/>
      <c r="G23" s="148">
        <f>E23*F23</f>
        <v>0</v>
      </c>
      <c r="H23" s="151" t="s">
        <v>78</v>
      </c>
      <c r="I23" s="152"/>
      <c r="J23" s="123"/>
      <c r="K23" s="123"/>
      <c r="L23" s="123"/>
      <c r="M23" s="123"/>
      <c r="N23" s="123"/>
      <c r="O23" s="123"/>
      <c r="P23" s="123"/>
      <c r="Q23" s="123"/>
      <c r="R23" s="123"/>
      <c r="S23" s="123"/>
      <c r="T23" s="123"/>
      <c r="U23" s="123"/>
      <c r="V23" s="123"/>
      <c r="W23" s="123"/>
      <c r="X23" s="123"/>
      <c r="Y23" s="123"/>
    </row>
    <row r="24" spans="1:25" outlineLevel="1" x14ac:dyDescent="0.2">
      <c r="A24" s="144"/>
      <c r="B24" s="154"/>
      <c r="C24" s="155" t="s">
        <v>86</v>
      </c>
      <c r="D24" s="139"/>
      <c r="E24" s="155">
        <v>5</v>
      </c>
      <c r="F24" s="161"/>
      <c r="G24" s="156"/>
      <c r="H24" s="138"/>
      <c r="I24" s="152"/>
      <c r="J24" s="123"/>
      <c r="K24" s="123"/>
      <c r="L24" s="123"/>
      <c r="M24" s="123"/>
      <c r="N24" s="123"/>
      <c r="O24" s="123"/>
      <c r="P24" s="123"/>
      <c r="Q24" s="123"/>
      <c r="R24" s="123"/>
      <c r="S24" s="123"/>
      <c r="T24" s="123"/>
      <c r="U24" s="123"/>
      <c r="V24" s="123"/>
      <c r="W24" s="123"/>
      <c r="X24" s="123"/>
      <c r="Y24" s="123"/>
    </row>
    <row r="25" spans="1:25" outlineLevel="1" x14ac:dyDescent="0.2">
      <c r="A25" s="145">
        <f t="shared" ref="A25:A35" si="4">A23+1</f>
        <v>9</v>
      </c>
      <c r="B25" s="149" t="s">
        <v>71</v>
      </c>
      <c r="C25" s="150" t="s">
        <v>72</v>
      </c>
      <c r="D25" s="146" t="s">
        <v>53</v>
      </c>
      <c r="E25" s="147">
        <f>E26</f>
        <v>3</v>
      </c>
      <c r="F25" s="160"/>
      <c r="G25" s="148">
        <f>E25*F25</f>
        <v>0</v>
      </c>
      <c r="H25" s="151" t="s">
        <v>78</v>
      </c>
      <c r="I25" s="152"/>
      <c r="J25" s="123"/>
      <c r="K25" s="123"/>
      <c r="L25" s="123"/>
      <c r="M25" s="123"/>
      <c r="N25" s="123"/>
      <c r="O25" s="123"/>
      <c r="P25" s="123"/>
      <c r="Q25" s="123"/>
      <c r="R25" s="123"/>
      <c r="S25" s="123"/>
      <c r="T25" s="123"/>
      <c r="U25" s="123"/>
      <c r="V25" s="123"/>
      <c r="W25" s="123"/>
      <c r="X25" s="123"/>
      <c r="Y25" s="123"/>
    </row>
    <row r="26" spans="1:25" outlineLevel="1" x14ac:dyDescent="0.2">
      <c r="A26" s="145"/>
      <c r="B26" s="154"/>
      <c r="C26" s="155" t="s">
        <v>87</v>
      </c>
      <c r="D26" s="139"/>
      <c r="E26" s="155">
        <v>3</v>
      </c>
      <c r="F26" s="161"/>
      <c r="G26" s="156"/>
      <c r="H26" s="138"/>
      <c r="I26" s="152"/>
      <c r="J26" s="123"/>
      <c r="K26" s="123"/>
      <c r="L26" s="123"/>
      <c r="M26" s="123"/>
      <c r="N26" s="123"/>
      <c r="O26" s="123"/>
      <c r="P26" s="123"/>
      <c r="Q26" s="123"/>
      <c r="R26" s="123"/>
      <c r="S26" s="123"/>
      <c r="T26" s="123"/>
      <c r="U26" s="123"/>
      <c r="V26" s="123"/>
      <c r="W26" s="123"/>
      <c r="X26" s="123"/>
      <c r="Y26" s="123"/>
    </row>
    <row r="27" spans="1:25" outlineLevel="1" x14ac:dyDescent="0.2">
      <c r="A27" s="145">
        <f t="shared" si="4"/>
        <v>10</v>
      </c>
      <c r="B27" s="149" t="s">
        <v>89</v>
      </c>
      <c r="C27" s="150" t="s">
        <v>88</v>
      </c>
      <c r="D27" s="146" t="s">
        <v>53</v>
      </c>
      <c r="E27" s="147">
        <f>E28</f>
        <v>3</v>
      </c>
      <c r="F27" s="160"/>
      <c r="G27" s="148">
        <f>E27*F27</f>
        <v>0</v>
      </c>
      <c r="H27" s="151" t="s">
        <v>78</v>
      </c>
      <c r="I27" s="152"/>
      <c r="J27" s="123"/>
      <c r="K27" s="123"/>
      <c r="L27" s="123"/>
      <c r="M27" s="123"/>
      <c r="N27" s="123"/>
      <c r="O27" s="123"/>
      <c r="P27" s="123"/>
      <c r="Q27" s="123"/>
      <c r="R27" s="123"/>
      <c r="S27" s="123"/>
      <c r="T27" s="123"/>
      <c r="U27" s="123"/>
      <c r="V27" s="123"/>
      <c r="W27" s="123"/>
      <c r="X27" s="123"/>
      <c r="Y27" s="123"/>
    </row>
    <row r="28" spans="1:25" outlineLevel="1" x14ac:dyDescent="0.2">
      <c r="A28" s="145"/>
      <c r="B28" s="154"/>
      <c r="C28" s="155" t="s">
        <v>94</v>
      </c>
      <c r="D28" s="139"/>
      <c r="E28" s="155">
        <v>3</v>
      </c>
      <c r="F28" s="161"/>
      <c r="G28" s="156"/>
      <c r="H28" s="138"/>
      <c r="I28" s="152"/>
      <c r="J28" s="123"/>
      <c r="K28" s="123"/>
      <c r="L28" s="123"/>
      <c r="M28" s="123"/>
      <c r="N28" s="123"/>
      <c r="O28" s="123"/>
      <c r="P28" s="123"/>
      <c r="Q28" s="123"/>
      <c r="R28" s="123"/>
      <c r="S28" s="123"/>
      <c r="T28" s="123"/>
      <c r="U28" s="123"/>
      <c r="V28" s="123"/>
      <c r="W28" s="123"/>
      <c r="X28" s="123"/>
      <c r="Y28" s="123"/>
    </row>
    <row r="29" spans="1:25" outlineLevel="1" x14ac:dyDescent="0.2">
      <c r="A29" s="145">
        <f t="shared" si="4"/>
        <v>11</v>
      </c>
      <c r="B29" s="149" t="s">
        <v>73</v>
      </c>
      <c r="C29" s="150" t="s">
        <v>74</v>
      </c>
      <c r="D29" s="146" t="s">
        <v>53</v>
      </c>
      <c r="E29" s="147">
        <f>E30</f>
        <v>5</v>
      </c>
      <c r="F29" s="160"/>
      <c r="G29" s="148">
        <f>E29*F29</f>
        <v>0</v>
      </c>
      <c r="H29" s="151" t="s">
        <v>78</v>
      </c>
      <c r="I29" s="152"/>
      <c r="J29" s="123"/>
      <c r="K29" s="123"/>
      <c r="L29" s="123"/>
      <c r="M29" s="123"/>
      <c r="N29" s="123"/>
      <c r="O29" s="123"/>
      <c r="P29" s="123"/>
      <c r="Q29" s="123"/>
      <c r="R29" s="123"/>
      <c r="S29" s="123"/>
      <c r="T29" s="123"/>
      <c r="U29" s="123"/>
      <c r="V29" s="123"/>
      <c r="W29" s="123"/>
      <c r="X29" s="123"/>
      <c r="Y29" s="123"/>
    </row>
    <row r="30" spans="1:25" outlineLevel="1" x14ac:dyDescent="0.2">
      <c r="A30" s="145"/>
      <c r="B30" s="154"/>
      <c r="C30" s="155" t="s">
        <v>86</v>
      </c>
      <c r="D30" s="139"/>
      <c r="E30" s="155">
        <v>5</v>
      </c>
      <c r="F30" s="161"/>
      <c r="G30" s="156"/>
      <c r="H30" s="138"/>
      <c r="I30" s="152"/>
      <c r="J30" s="123"/>
      <c r="K30" s="123"/>
      <c r="L30" s="123"/>
      <c r="M30" s="123"/>
      <c r="N30" s="123"/>
      <c r="O30" s="123"/>
      <c r="P30" s="123"/>
      <c r="Q30" s="123"/>
      <c r="R30" s="123"/>
      <c r="S30" s="123"/>
      <c r="T30" s="123"/>
      <c r="U30" s="123"/>
      <c r="V30" s="123"/>
      <c r="W30" s="123"/>
      <c r="X30" s="123"/>
      <c r="Y30" s="123"/>
    </row>
    <row r="31" spans="1:25" outlineLevel="1" x14ac:dyDescent="0.2">
      <c r="A31" s="145">
        <f t="shared" si="4"/>
        <v>12</v>
      </c>
      <c r="B31" s="149" t="s">
        <v>75</v>
      </c>
      <c r="C31" s="150" t="s">
        <v>76</v>
      </c>
      <c r="D31" s="146" t="s">
        <v>53</v>
      </c>
      <c r="E31" s="147">
        <f>E32</f>
        <v>3</v>
      </c>
      <c r="F31" s="160"/>
      <c r="G31" s="148">
        <f>E31*F31</f>
        <v>0</v>
      </c>
      <c r="H31" s="151" t="s">
        <v>78</v>
      </c>
      <c r="I31" s="152"/>
      <c r="J31" s="123"/>
      <c r="K31" s="123"/>
      <c r="L31" s="123"/>
      <c r="M31" s="123"/>
      <c r="N31" s="123"/>
      <c r="O31" s="123"/>
      <c r="P31" s="123"/>
      <c r="Q31" s="123"/>
      <c r="R31" s="123"/>
      <c r="S31" s="123"/>
      <c r="T31" s="123"/>
      <c r="U31" s="123"/>
      <c r="V31" s="123"/>
      <c r="W31" s="123"/>
      <c r="X31" s="123"/>
      <c r="Y31" s="123"/>
    </row>
    <row r="32" spans="1:25" outlineLevel="1" x14ac:dyDescent="0.2">
      <c r="A32" s="145"/>
      <c r="B32" s="154"/>
      <c r="C32" s="155" t="s">
        <v>87</v>
      </c>
      <c r="D32" s="139"/>
      <c r="E32" s="155">
        <v>3</v>
      </c>
      <c r="F32" s="161"/>
      <c r="G32" s="148"/>
      <c r="H32" s="153"/>
      <c r="I32" s="152"/>
      <c r="J32" s="123"/>
      <c r="K32" s="123"/>
      <c r="L32" s="123"/>
      <c r="M32" s="123"/>
      <c r="N32" s="123"/>
      <c r="O32" s="123"/>
      <c r="P32" s="123"/>
      <c r="Q32" s="123"/>
      <c r="R32" s="123"/>
      <c r="S32" s="123"/>
      <c r="T32" s="123"/>
      <c r="U32" s="123"/>
      <c r="V32" s="123"/>
      <c r="W32" s="123"/>
      <c r="X32" s="123"/>
      <c r="Y32" s="123"/>
    </row>
    <row r="33" spans="1:25" outlineLevel="1" x14ac:dyDescent="0.2">
      <c r="A33" s="145">
        <f t="shared" si="4"/>
        <v>13</v>
      </c>
      <c r="B33" s="149" t="s">
        <v>90</v>
      </c>
      <c r="C33" s="150" t="s">
        <v>76</v>
      </c>
      <c r="D33" s="146" t="s">
        <v>53</v>
      </c>
      <c r="E33" s="147">
        <f>E34</f>
        <v>3</v>
      </c>
      <c r="F33" s="160"/>
      <c r="G33" s="148">
        <f>E33*F33</f>
        <v>0</v>
      </c>
      <c r="H33" s="151" t="s">
        <v>78</v>
      </c>
      <c r="I33" s="152"/>
      <c r="J33" s="123"/>
      <c r="K33" s="123"/>
      <c r="L33" s="123"/>
      <c r="M33" s="123"/>
      <c r="N33" s="123"/>
      <c r="O33" s="123"/>
      <c r="P33" s="123"/>
      <c r="Q33" s="123"/>
      <c r="R33" s="123"/>
      <c r="S33" s="123"/>
      <c r="T33" s="123"/>
      <c r="U33" s="123"/>
      <c r="V33" s="123"/>
      <c r="W33" s="123"/>
      <c r="X33" s="123"/>
      <c r="Y33" s="123"/>
    </row>
    <row r="34" spans="1:25" outlineLevel="1" x14ac:dyDescent="0.2">
      <c r="A34" s="145"/>
      <c r="B34" s="154"/>
      <c r="C34" s="155" t="s">
        <v>94</v>
      </c>
      <c r="D34" s="139"/>
      <c r="E34" s="155">
        <v>3</v>
      </c>
      <c r="F34" s="161"/>
      <c r="G34" s="148"/>
      <c r="H34" s="153"/>
      <c r="I34" s="152"/>
      <c r="J34" s="123"/>
      <c r="K34" s="123"/>
      <c r="L34" s="123"/>
      <c r="M34" s="123"/>
      <c r="N34" s="123"/>
      <c r="O34" s="123"/>
      <c r="P34" s="123"/>
      <c r="Q34" s="123"/>
      <c r="R34" s="123"/>
      <c r="S34" s="123"/>
      <c r="T34" s="123"/>
      <c r="U34" s="123"/>
      <c r="V34" s="123"/>
      <c r="W34" s="123"/>
      <c r="X34" s="123"/>
      <c r="Y34" s="123"/>
    </row>
    <row r="35" spans="1:25" outlineLevel="1" x14ac:dyDescent="0.2">
      <c r="A35" s="145">
        <f t="shared" si="4"/>
        <v>14</v>
      </c>
      <c r="B35" s="149" t="s">
        <v>52</v>
      </c>
      <c r="C35" s="150" t="s">
        <v>81</v>
      </c>
      <c r="D35" s="146" t="s">
        <v>80</v>
      </c>
      <c r="E35" s="147">
        <f>SUM(E36:E39)</f>
        <v>13.879999999999999</v>
      </c>
      <c r="F35" s="160"/>
      <c r="G35" s="148">
        <f t="shared" ref="G35:G42" si="5">E35*F35</f>
        <v>0</v>
      </c>
      <c r="H35" s="151" t="s">
        <v>57</v>
      </c>
      <c r="I35" s="152"/>
      <c r="J35" s="123"/>
      <c r="K35" s="123"/>
      <c r="L35" s="123"/>
      <c r="M35" s="123"/>
      <c r="N35" s="123"/>
      <c r="O35" s="123"/>
      <c r="P35" s="123"/>
      <c r="Q35" s="123"/>
      <c r="R35" s="123"/>
      <c r="S35" s="123"/>
      <c r="T35" s="123"/>
      <c r="U35" s="123"/>
      <c r="V35" s="123"/>
      <c r="W35" s="123"/>
      <c r="X35" s="123"/>
      <c r="Y35" s="123"/>
    </row>
    <row r="36" spans="1:25" outlineLevel="1" x14ac:dyDescent="0.2">
      <c r="A36" s="144"/>
      <c r="B36" s="154"/>
      <c r="C36" s="155" t="s">
        <v>95</v>
      </c>
      <c r="D36" s="139"/>
      <c r="E36" s="155">
        <v>6.58</v>
      </c>
      <c r="F36" s="161"/>
      <c r="G36" s="154"/>
      <c r="H36" s="153"/>
      <c r="I36" s="152"/>
      <c r="J36" s="123"/>
      <c r="K36" s="123"/>
      <c r="L36" s="123"/>
      <c r="M36" s="123"/>
      <c r="N36" s="123"/>
      <c r="O36" s="123"/>
      <c r="P36" s="123"/>
      <c r="Q36" s="123"/>
      <c r="R36" s="123"/>
      <c r="S36" s="123"/>
      <c r="T36" s="123"/>
      <c r="U36" s="123"/>
      <c r="V36" s="123"/>
      <c r="W36" s="123"/>
      <c r="X36" s="123"/>
      <c r="Y36" s="123"/>
    </row>
    <row r="37" spans="1:25" ht="15.6" customHeight="1" outlineLevel="1" x14ac:dyDescent="0.2">
      <c r="A37" s="144"/>
      <c r="B37" s="142"/>
      <c r="C37" s="155" t="s">
        <v>96</v>
      </c>
      <c r="D37" s="139"/>
      <c r="E37" s="155">
        <v>2.5</v>
      </c>
      <c r="F37" s="161"/>
      <c r="G37" s="142"/>
      <c r="H37" s="153"/>
      <c r="I37" s="152"/>
      <c r="J37" s="123"/>
      <c r="K37" s="123"/>
      <c r="L37" s="123"/>
      <c r="M37" s="123"/>
      <c r="N37" s="123"/>
      <c r="O37" s="123"/>
      <c r="P37" s="123"/>
      <c r="Q37" s="123"/>
      <c r="R37" s="123"/>
      <c r="S37" s="123"/>
      <c r="T37" s="123"/>
      <c r="U37" s="123"/>
      <c r="V37" s="123"/>
      <c r="W37" s="123"/>
      <c r="X37" s="123"/>
      <c r="Y37" s="123"/>
    </row>
    <row r="38" spans="1:25" ht="15.6" customHeight="1" outlineLevel="1" x14ac:dyDescent="0.2">
      <c r="A38" s="144"/>
      <c r="B38" s="142"/>
      <c r="C38" s="155" t="s">
        <v>97</v>
      </c>
      <c r="D38" s="139"/>
      <c r="E38" s="155">
        <v>2.1</v>
      </c>
      <c r="F38" s="161"/>
      <c r="G38" s="142"/>
      <c r="H38" s="153"/>
      <c r="I38" s="152"/>
      <c r="J38" s="123"/>
      <c r="K38" s="123"/>
      <c r="L38" s="123"/>
      <c r="M38" s="123"/>
      <c r="N38" s="123"/>
      <c r="O38" s="123"/>
      <c r="P38" s="123"/>
      <c r="Q38" s="123"/>
      <c r="R38" s="123"/>
      <c r="S38" s="123"/>
      <c r="T38" s="123"/>
      <c r="U38" s="123"/>
      <c r="V38" s="123"/>
      <c r="W38" s="123"/>
      <c r="X38" s="123"/>
      <c r="Y38" s="123"/>
    </row>
    <row r="39" spans="1:25" ht="15.75" customHeight="1" outlineLevel="1" x14ac:dyDescent="0.2">
      <c r="A39" s="144"/>
      <c r="B39" s="142"/>
      <c r="C39" s="155" t="s">
        <v>98</v>
      </c>
      <c r="D39" s="139"/>
      <c r="E39" s="155">
        <v>2.7</v>
      </c>
      <c r="F39" s="161"/>
      <c r="G39" s="142"/>
      <c r="I39" s="152"/>
      <c r="J39" s="123"/>
      <c r="K39" s="123"/>
      <c r="L39" s="123"/>
      <c r="M39" s="123"/>
      <c r="N39" s="123"/>
      <c r="O39" s="123"/>
      <c r="P39" s="123"/>
      <c r="Q39" s="123"/>
      <c r="R39" s="123"/>
      <c r="S39" s="123"/>
      <c r="T39" s="123"/>
      <c r="U39" s="123"/>
      <c r="V39" s="123"/>
      <c r="W39" s="123"/>
      <c r="X39" s="123"/>
      <c r="Y39" s="123"/>
    </row>
    <row r="40" spans="1:25" ht="16.899999999999999" customHeight="1" outlineLevel="1" x14ac:dyDescent="0.2">
      <c r="A40" s="145">
        <f>A35+1</f>
        <v>15</v>
      </c>
      <c r="B40" s="149" t="s">
        <v>52</v>
      </c>
      <c r="C40" s="150" t="s">
        <v>79</v>
      </c>
      <c r="D40" s="146" t="s">
        <v>80</v>
      </c>
      <c r="E40" s="147">
        <f>E41</f>
        <v>13.88</v>
      </c>
      <c r="F40" s="160"/>
      <c r="G40" s="148">
        <f t="shared" si="5"/>
        <v>0</v>
      </c>
      <c r="H40" s="151" t="s">
        <v>57</v>
      </c>
      <c r="I40" s="158"/>
      <c r="J40" s="123"/>
      <c r="K40" s="123"/>
      <c r="L40" s="123"/>
      <c r="M40" s="123"/>
      <c r="N40" s="123"/>
      <c r="O40" s="123"/>
      <c r="P40" s="123"/>
      <c r="Q40" s="123"/>
      <c r="R40" s="123"/>
      <c r="S40" s="123"/>
      <c r="T40" s="123"/>
      <c r="U40" s="123"/>
      <c r="V40" s="123"/>
      <c r="W40" s="123"/>
      <c r="X40" s="123"/>
      <c r="Y40" s="123"/>
    </row>
    <row r="41" spans="1:25" ht="15.6" customHeight="1" outlineLevel="1" x14ac:dyDescent="0.2">
      <c r="A41" s="145"/>
      <c r="B41" s="142"/>
      <c r="C41" s="155" t="s">
        <v>99</v>
      </c>
      <c r="D41" s="139"/>
      <c r="E41" s="155">
        <v>13.88</v>
      </c>
      <c r="F41" s="161"/>
      <c r="G41" s="148"/>
      <c r="H41" s="153"/>
      <c r="I41" s="152"/>
      <c r="J41" s="123"/>
      <c r="K41" s="123"/>
      <c r="L41" s="123"/>
      <c r="M41" s="123"/>
      <c r="N41" s="123"/>
      <c r="O41" s="123"/>
      <c r="P41" s="123"/>
      <c r="Q41" s="123"/>
      <c r="R41" s="123"/>
      <c r="S41" s="123"/>
      <c r="T41" s="123"/>
      <c r="U41" s="123"/>
      <c r="V41" s="123"/>
      <c r="W41" s="123"/>
      <c r="X41" s="123"/>
      <c r="Y41" s="123"/>
    </row>
    <row r="42" spans="1:25" outlineLevel="1" x14ac:dyDescent="0.2">
      <c r="A42" s="145">
        <f>A40+1</f>
        <v>16</v>
      </c>
      <c r="B42" s="149" t="s">
        <v>52</v>
      </c>
      <c r="C42" s="150" t="s">
        <v>77</v>
      </c>
      <c r="D42" s="146" t="s">
        <v>54</v>
      </c>
      <c r="E42" s="147">
        <f>SUM(E43:E47)</f>
        <v>9.5850000000000009</v>
      </c>
      <c r="F42" s="160"/>
      <c r="G42" s="148">
        <f t="shared" si="5"/>
        <v>0</v>
      </c>
      <c r="H42" s="151" t="s">
        <v>57</v>
      </c>
      <c r="I42" s="152"/>
      <c r="J42" s="123"/>
      <c r="K42" s="123"/>
      <c r="L42" s="123"/>
      <c r="M42" s="123"/>
      <c r="N42" s="123"/>
      <c r="O42" s="123"/>
      <c r="P42" s="123"/>
      <c r="Q42" s="123"/>
      <c r="R42" s="123"/>
      <c r="S42" s="123"/>
      <c r="T42" s="123"/>
      <c r="U42" s="123"/>
      <c r="V42" s="123"/>
      <c r="W42" s="123"/>
      <c r="X42" s="123"/>
      <c r="Y42" s="123"/>
    </row>
    <row r="43" spans="1:25" outlineLevel="1" x14ac:dyDescent="0.2">
      <c r="A43" s="144"/>
      <c r="B43" s="154"/>
      <c r="C43" s="143" t="s">
        <v>100</v>
      </c>
      <c r="D43" s="139"/>
      <c r="E43" s="143">
        <v>1.645</v>
      </c>
      <c r="F43" s="140"/>
      <c r="G43" s="156"/>
      <c r="I43" s="152"/>
      <c r="J43" s="123"/>
      <c r="K43" s="123"/>
      <c r="L43" s="123"/>
      <c r="M43" s="123"/>
      <c r="N43" s="123"/>
      <c r="O43" s="123"/>
      <c r="P43" s="123"/>
      <c r="Q43" s="123"/>
      <c r="R43" s="123"/>
      <c r="S43" s="123"/>
      <c r="T43" s="123"/>
      <c r="U43" s="123"/>
      <c r="V43" s="123"/>
      <c r="W43" s="123"/>
      <c r="X43" s="123"/>
      <c r="Y43" s="123"/>
    </row>
    <row r="44" spans="1:25" outlineLevel="1" x14ac:dyDescent="0.2">
      <c r="A44" s="144"/>
      <c r="B44" s="154"/>
      <c r="C44" s="143" t="s">
        <v>101</v>
      </c>
      <c r="D44" s="139"/>
      <c r="E44" s="143">
        <v>0.25</v>
      </c>
      <c r="F44" s="140"/>
      <c r="G44" s="156"/>
      <c r="I44" s="152"/>
      <c r="J44" s="123"/>
      <c r="K44" s="123"/>
      <c r="L44" s="123"/>
      <c r="M44" s="123"/>
      <c r="N44" s="123"/>
      <c r="O44" s="123"/>
      <c r="P44" s="123"/>
      <c r="Q44" s="123"/>
      <c r="R44" s="123"/>
      <c r="S44" s="123"/>
      <c r="T44" s="123"/>
      <c r="U44" s="123"/>
      <c r="V44" s="123"/>
      <c r="W44" s="123"/>
      <c r="X44" s="123"/>
      <c r="Y44" s="123"/>
    </row>
    <row r="45" spans="1:25" outlineLevel="1" x14ac:dyDescent="0.2">
      <c r="A45" s="144"/>
      <c r="B45" s="142"/>
      <c r="C45" s="143" t="s">
        <v>102</v>
      </c>
      <c r="D45" s="139"/>
      <c r="E45" s="143">
        <v>0.3</v>
      </c>
      <c r="F45" s="140"/>
      <c r="G45" s="156"/>
      <c r="I45" s="152"/>
      <c r="J45" s="123"/>
      <c r="K45" s="123"/>
      <c r="L45" s="123"/>
      <c r="M45" s="123"/>
      <c r="N45" s="123"/>
      <c r="O45" s="123"/>
      <c r="P45" s="123"/>
      <c r="Q45" s="123"/>
      <c r="R45" s="123"/>
      <c r="S45" s="123"/>
      <c r="T45" s="123"/>
      <c r="U45" s="123"/>
      <c r="V45" s="123"/>
      <c r="W45" s="123"/>
      <c r="X45" s="123"/>
      <c r="Y45" s="123"/>
    </row>
    <row r="46" spans="1:25" outlineLevel="1" x14ac:dyDescent="0.2">
      <c r="A46" s="144"/>
      <c r="B46" s="142"/>
      <c r="C46" s="143" t="s">
        <v>103</v>
      </c>
      <c r="D46" s="139"/>
      <c r="E46" s="143">
        <v>0.45</v>
      </c>
      <c r="F46" s="140"/>
      <c r="G46" s="156"/>
      <c r="I46" s="152"/>
      <c r="J46" s="123"/>
      <c r="K46" s="123"/>
      <c r="L46" s="123"/>
      <c r="M46" s="123"/>
      <c r="N46" s="123"/>
      <c r="O46" s="123"/>
      <c r="P46" s="123"/>
      <c r="Q46" s="123"/>
      <c r="R46" s="123"/>
      <c r="S46" s="123"/>
      <c r="T46" s="123"/>
      <c r="U46" s="123"/>
      <c r="V46" s="123"/>
      <c r="W46" s="123"/>
      <c r="X46" s="123"/>
      <c r="Y46" s="123"/>
    </row>
    <row r="47" spans="1:25" outlineLevel="1" x14ac:dyDescent="0.2">
      <c r="A47" s="144"/>
      <c r="B47" s="142"/>
      <c r="C47" s="143" t="s">
        <v>104</v>
      </c>
      <c r="D47" s="139"/>
      <c r="E47" s="143">
        <v>6.94</v>
      </c>
      <c r="F47" s="140"/>
      <c r="G47" s="156"/>
      <c r="I47" s="152"/>
      <c r="J47" s="123"/>
      <c r="K47" s="123"/>
      <c r="L47" s="123"/>
      <c r="M47" s="123"/>
      <c r="N47" s="123"/>
      <c r="O47" s="123"/>
      <c r="P47" s="123"/>
      <c r="Q47" s="123"/>
      <c r="R47" s="123"/>
      <c r="S47" s="123"/>
      <c r="T47" s="123"/>
      <c r="U47" s="123"/>
      <c r="V47" s="123"/>
      <c r="W47" s="123"/>
      <c r="X47" s="123"/>
      <c r="Y47" s="123"/>
    </row>
    <row r="48" spans="1:25" outlineLevel="1" x14ac:dyDescent="0.2">
      <c r="A48" s="145">
        <f>A42+1</f>
        <v>17</v>
      </c>
      <c r="B48" s="149" t="s">
        <v>52</v>
      </c>
      <c r="C48" s="150" t="s">
        <v>82</v>
      </c>
      <c r="D48" s="146" t="s">
        <v>80</v>
      </c>
      <c r="E48" s="147">
        <f>SUM(E49:E51)</f>
        <v>10.84</v>
      </c>
      <c r="F48" s="147">
        <v>-1380</v>
      </c>
      <c r="G48" s="148">
        <f t="shared" ref="G48" si="6">E48*F48</f>
        <v>-14959.199999999999</v>
      </c>
      <c r="H48" s="151" t="s">
        <v>57</v>
      </c>
      <c r="I48" s="152"/>
      <c r="J48" s="123"/>
      <c r="K48" s="123"/>
      <c r="L48" s="123"/>
      <c r="M48" s="123"/>
      <c r="N48" s="123"/>
      <c r="O48" s="123"/>
      <c r="P48" s="123"/>
      <c r="Q48" s="123"/>
      <c r="R48" s="123"/>
      <c r="S48" s="123"/>
      <c r="T48" s="123"/>
      <c r="U48" s="123"/>
      <c r="V48" s="123"/>
      <c r="W48" s="123"/>
      <c r="X48" s="123"/>
      <c r="Y48" s="123"/>
    </row>
    <row r="49" spans="1:11" x14ac:dyDescent="0.2">
      <c r="A49" s="3"/>
      <c r="B49" s="4"/>
      <c r="C49" s="143" t="s">
        <v>105</v>
      </c>
      <c r="D49" s="139"/>
      <c r="E49" s="143">
        <v>0.43</v>
      </c>
      <c r="F49" s="3"/>
      <c r="G49" s="3"/>
      <c r="H49" s="3"/>
    </row>
    <row r="50" spans="1:11" x14ac:dyDescent="0.2">
      <c r="A50" s="3"/>
      <c r="B50" s="4"/>
      <c r="C50" s="143" t="s">
        <v>106</v>
      </c>
      <c r="D50" s="139"/>
      <c r="E50" s="143">
        <v>3.06</v>
      </c>
      <c r="F50" s="3"/>
      <c r="G50" s="3"/>
      <c r="H50" s="3"/>
    </row>
    <row r="51" spans="1:11" x14ac:dyDescent="0.2">
      <c r="A51" s="3"/>
      <c r="B51" s="4"/>
      <c r="C51" s="143" t="s">
        <v>107</v>
      </c>
      <c r="D51" s="139"/>
      <c r="E51" s="143">
        <v>7.35</v>
      </c>
      <c r="F51" s="3"/>
      <c r="G51" s="3"/>
      <c r="H51" s="3"/>
    </row>
    <row r="52" spans="1:11" ht="22.5" x14ac:dyDescent="0.2">
      <c r="A52" s="3"/>
      <c r="B52" s="4"/>
      <c r="C52" s="159" t="s">
        <v>83</v>
      </c>
      <c r="D52" s="166"/>
      <c r="E52" s="165"/>
      <c r="F52" s="3"/>
      <c r="G52" s="3"/>
      <c r="H52" s="3"/>
    </row>
    <row r="53" spans="1:11" x14ac:dyDescent="0.2">
      <c r="A53" s="130" t="s">
        <v>49</v>
      </c>
      <c r="B53" s="131" t="s">
        <v>119</v>
      </c>
      <c r="C53" s="135" t="s">
        <v>120</v>
      </c>
      <c r="D53" s="132"/>
      <c r="E53" s="133"/>
      <c r="F53" s="134"/>
      <c r="G53" s="134">
        <f>SUM(G54:G54)</f>
        <v>0</v>
      </c>
      <c r="H53" s="134"/>
    </row>
    <row r="54" spans="1:11" x14ac:dyDescent="0.2">
      <c r="A54" s="145">
        <v>18</v>
      </c>
      <c r="B54" s="149" t="s">
        <v>52</v>
      </c>
      <c r="C54" s="150" t="s">
        <v>123</v>
      </c>
      <c r="D54" s="146" t="s">
        <v>124</v>
      </c>
      <c r="E54" s="147">
        <v>1</v>
      </c>
      <c r="F54" s="160"/>
      <c r="G54" s="148">
        <f t="shared" ref="G54" si="7">E54*F54</f>
        <v>0</v>
      </c>
      <c r="H54" s="151" t="s">
        <v>78</v>
      </c>
    </row>
    <row r="55" spans="1:11" ht="22.5" x14ac:dyDescent="0.2">
      <c r="A55" s="144"/>
      <c r="B55" s="154"/>
      <c r="C55" s="143" t="s">
        <v>125</v>
      </c>
      <c r="D55" s="139"/>
      <c r="E55" s="155"/>
      <c r="F55" s="140"/>
      <c r="G55" s="141"/>
      <c r="H55" s="153"/>
    </row>
    <row r="56" spans="1:11" x14ac:dyDescent="0.2">
      <c r="A56" s="126"/>
      <c r="B56" s="127" t="s">
        <v>28</v>
      </c>
      <c r="C56" s="137"/>
      <c r="D56" s="128"/>
      <c r="E56" s="129"/>
      <c r="F56" s="129"/>
      <c r="G56" s="157">
        <f>G8+G53</f>
        <v>-14959.199999999999</v>
      </c>
      <c r="H56" s="129"/>
    </row>
    <row r="57" spans="1:11" x14ac:dyDescent="0.2">
      <c r="A57" s="3"/>
      <c r="B57" s="4"/>
      <c r="C57" s="136"/>
      <c r="D57" s="6"/>
      <c r="E57" s="3"/>
      <c r="F57" s="3"/>
      <c r="G57" s="3"/>
      <c r="H57" s="3"/>
      <c r="K57" t="s">
        <v>122</v>
      </c>
    </row>
    <row r="58" spans="1:11" x14ac:dyDescent="0.2">
      <c r="A58" s="218" t="s">
        <v>117</v>
      </c>
      <c r="B58" s="218"/>
      <c r="C58" s="219"/>
      <c r="D58" s="6"/>
      <c r="E58" s="3"/>
      <c r="F58" s="3"/>
      <c r="G58" s="3"/>
      <c r="H58" s="3"/>
    </row>
    <row r="59" spans="1:11" ht="15.6" customHeight="1" x14ac:dyDescent="0.2">
      <c r="A59" s="232" t="s">
        <v>118</v>
      </c>
      <c r="B59" s="233"/>
      <c r="C59" s="234"/>
      <c r="D59" s="233"/>
      <c r="E59" s="233"/>
      <c r="F59" s="233"/>
      <c r="G59" s="235"/>
      <c r="H59" s="3"/>
    </row>
    <row r="60" spans="1:11" x14ac:dyDescent="0.2">
      <c r="A60" s="3"/>
      <c r="B60" s="4"/>
      <c r="C60" s="136"/>
      <c r="D60" s="6"/>
      <c r="E60" s="3"/>
      <c r="F60" s="3"/>
      <c r="G60" s="3"/>
      <c r="H60" s="3"/>
    </row>
    <row r="61" spans="1:11" x14ac:dyDescent="0.2">
      <c r="A61" s="218" t="s">
        <v>51</v>
      </c>
      <c r="B61" s="218"/>
      <c r="C61" s="219"/>
      <c r="D61" s="6"/>
      <c r="E61" s="3"/>
      <c r="F61" s="3"/>
      <c r="G61" s="3"/>
    </row>
    <row r="62" spans="1:11" x14ac:dyDescent="0.2">
      <c r="A62" s="220"/>
      <c r="B62" s="221"/>
      <c r="C62" s="222"/>
      <c r="D62" s="221"/>
      <c r="E62" s="221"/>
      <c r="F62" s="221"/>
      <c r="G62" s="223"/>
    </row>
    <row r="63" spans="1:11" x14ac:dyDescent="0.2">
      <c r="A63" s="224"/>
      <c r="B63" s="225"/>
      <c r="C63" s="226"/>
      <c r="D63" s="225"/>
      <c r="E63" s="225"/>
      <c r="F63" s="225"/>
      <c r="G63" s="227"/>
    </row>
    <row r="64" spans="1:11" x14ac:dyDescent="0.2">
      <c r="A64" s="224"/>
      <c r="B64" s="225"/>
      <c r="C64" s="226"/>
      <c r="D64" s="225"/>
      <c r="E64" s="225"/>
      <c r="F64" s="225"/>
      <c r="G64" s="227"/>
    </row>
    <row r="65" spans="1:7" x14ac:dyDescent="0.2">
      <c r="A65" s="224"/>
      <c r="B65" s="225"/>
      <c r="C65" s="226"/>
      <c r="D65" s="225"/>
      <c r="E65" s="225"/>
      <c r="F65" s="225"/>
      <c r="G65" s="227"/>
    </row>
    <row r="66" spans="1:7" x14ac:dyDescent="0.2">
      <c r="A66" s="228"/>
      <c r="B66" s="229"/>
      <c r="C66" s="230"/>
      <c r="D66" s="229"/>
      <c r="E66" s="229"/>
      <c r="F66" s="229"/>
      <c r="G66" s="231"/>
    </row>
    <row r="67" spans="1:7" x14ac:dyDescent="0.2">
      <c r="D67" s="10"/>
    </row>
    <row r="68" spans="1:7" x14ac:dyDescent="0.2">
      <c r="D68" s="10"/>
    </row>
    <row r="69" spans="1:7" x14ac:dyDescent="0.2">
      <c r="D69" s="10"/>
    </row>
    <row r="70" spans="1:7" x14ac:dyDescent="0.2">
      <c r="D70" s="10"/>
    </row>
    <row r="71" spans="1:7" x14ac:dyDescent="0.2">
      <c r="D71" s="10"/>
    </row>
    <row r="72" spans="1:7" x14ac:dyDescent="0.2">
      <c r="D72" s="10"/>
    </row>
    <row r="73" spans="1:7" x14ac:dyDescent="0.2">
      <c r="D73" s="10"/>
    </row>
    <row r="74" spans="1:7" x14ac:dyDescent="0.2">
      <c r="D74" s="10"/>
    </row>
    <row r="75" spans="1:7" x14ac:dyDescent="0.2">
      <c r="D75" s="10"/>
    </row>
    <row r="76" spans="1:7" x14ac:dyDescent="0.2">
      <c r="D76" s="10"/>
    </row>
    <row r="77" spans="1:7" x14ac:dyDescent="0.2">
      <c r="D77" s="10"/>
    </row>
    <row r="78" spans="1:7" x14ac:dyDescent="0.2">
      <c r="D78" s="10"/>
    </row>
    <row r="79" spans="1:7" x14ac:dyDescent="0.2">
      <c r="D79" s="10"/>
    </row>
    <row r="80" spans="1:7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</sheetData>
  <sheetProtection sheet="1" objects="1" scenarios="1"/>
  <mergeCells count="8">
    <mergeCell ref="A61:C61"/>
    <mergeCell ref="A62:G66"/>
    <mergeCell ref="A59:G59"/>
    <mergeCell ref="A1:G1"/>
    <mergeCell ref="C2:G2"/>
    <mergeCell ref="C3:G3"/>
    <mergeCell ref="C4:G4"/>
    <mergeCell ref="A58:C58"/>
  </mergeCells>
  <phoneticPr fontId="21" type="noConversion"/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43</vt:i4>
      </vt:variant>
    </vt:vector>
  </HeadingPairs>
  <TitlesOfParts>
    <vt:vector size="47" baseType="lpstr">
      <vt:lpstr>Pokyny pro vyplnění</vt:lpstr>
      <vt:lpstr>Stavba</vt:lpstr>
      <vt:lpstr>VzorPolozky</vt:lpstr>
      <vt:lpstr>název části PD</vt:lpstr>
      <vt:lpstr>CenaCelkem</vt:lpstr>
      <vt:lpstr>CenaCelkemBezDPH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'název části PD'!Názvy_tisku</vt:lpstr>
      <vt:lpstr>oadresa</vt:lpstr>
      <vt:lpstr>Stavba!Objednatel</vt:lpstr>
      <vt:lpstr>'název části PD'!Oblast_tisku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ZakladDPHZakl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Aigel Petr (9768)</dc:creator>
  <cp:lastModifiedBy>Dagmar Hawerlandova</cp:lastModifiedBy>
  <cp:lastPrinted>2019-03-19T12:27:02Z</cp:lastPrinted>
  <dcterms:created xsi:type="dcterms:W3CDTF">2009-04-08T07:15:50Z</dcterms:created>
  <dcterms:modified xsi:type="dcterms:W3CDTF">2025-03-17T12:23:56Z</dcterms:modified>
</cp:coreProperties>
</file>