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OPI\AKCE OPI\VLK-2025-NBP-L-IKK-Rekonstrukce sesterny A\ezak\ezak stavba\"/>
    </mc:Choice>
  </mc:AlternateContent>
  <bookViews>
    <workbookView xWindow="0" yWindow="0" windowWidth="28800" windowHeight="13635" activeTab="2"/>
  </bookViews>
  <sheets>
    <sheet name="Stavba" sheetId="1" r:id="rId1"/>
    <sheet name="VzorPolozky" sheetId="10" state="hidden" r:id="rId2"/>
    <sheet name="01 2 Pol" sheetId="12" r:id="rId3"/>
    <sheet name="SLP" sheetId="13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 Pol'!$A$1:$Y$107</definedName>
    <definedName name="_xlnm.Print_Area" localSheetId="0">Stavba!$A$1:$J$79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3" l="1"/>
  <c r="F40" i="13"/>
  <c r="F39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I60" i="1"/>
  <c r="I58" i="1"/>
  <c r="I52" i="1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I11" i="12"/>
  <c r="I10" i="12" s="1"/>
  <c r="K11" i="12"/>
  <c r="K10" i="12" s="1"/>
  <c r="M11" i="12"/>
  <c r="O11" i="12"/>
  <c r="O10" i="12" s="1"/>
  <c r="Q11" i="12"/>
  <c r="Q10" i="12" s="1"/>
  <c r="V11" i="12"/>
  <c r="V10" i="12" s="1"/>
  <c r="G12" i="12"/>
  <c r="G10" i="12" s="1"/>
  <c r="I53" i="1" s="1"/>
  <c r="I12" i="12"/>
  <c r="K12" i="12"/>
  <c r="O12" i="12"/>
  <c r="Q12" i="12"/>
  <c r="V12" i="12"/>
  <c r="Q13" i="12"/>
  <c r="V13" i="12"/>
  <c r="G14" i="12"/>
  <c r="G13" i="12" s="1"/>
  <c r="I54" i="1" s="1"/>
  <c r="I14" i="12"/>
  <c r="I13" i="12" s="1"/>
  <c r="K14" i="12"/>
  <c r="K13" i="12" s="1"/>
  <c r="O14" i="12"/>
  <c r="O13" i="12" s="1"/>
  <c r="Q14" i="12"/>
  <c r="V14" i="12"/>
  <c r="G16" i="12"/>
  <c r="G15" i="12" s="1"/>
  <c r="I56" i="1" s="1"/>
  <c r="I16" i="12"/>
  <c r="I15" i="12" s="1"/>
  <c r="K16" i="12"/>
  <c r="K15" i="12" s="1"/>
  <c r="M16" i="12"/>
  <c r="M15" i="12" s="1"/>
  <c r="O16" i="12"/>
  <c r="O15" i="12" s="1"/>
  <c r="Q16" i="12"/>
  <c r="Q15" i="12" s="1"/>
  <c r="V16" i="12"/>
  <c r="V15" i="12" s="1"/>
  <c r="G18" i="12"/>
  <c r="G17" i="12" s="1"/>
  <c r="I57" i="1" s="1"/>
  <c r="I18" i="12"/>
  <c r="I17" i="12" s="1"/>
  <c r="K18" i="12"/>
  <c r="K17" i="12" s="1"/>
  <c r="M18" i="12"/>
  <c r="M17" i="12" s="1"/>
  <c r="O18" i="12"/>
  <c r="O17" i="12" s="1"/>
  <c r="Q18" i="12"/>
  <c r="Q17" i="12" s="1"/>
  <c r="V18" i="12"/>
  <c r="V17" i="12" s="1"/>
  <c r="I19" i="12"/>
  <c r="G20" i="12"/>
  <c r="G19" i="12" s="1"/>
  <c r="I55" i="1" s="1"/>
  <c r="I20" i="12"/>
  <c r="K20" i="12"/>
  <c r="K19" i="12" s="1"/>
  <c r="O20" i="12"/>
  <c r="O19" i="12" s="1"/>
  <c r="Q20" i="12"/>
  <c r="Q19" i="12" s="1"/>
  <c r="V20" i="12"/>
  <c r="V19" i="12" s="1"/>
  <c r="G21" i="12"/>
  <c r="I21" i="12"/>
  <c r="K21" i="12"/>
  <c r="M21" i="12"/>
  <c r="O21" i="12"/>
  <c r="Q21" i="12"/>
  <c r="V21" i="12"/>
  <c r="V22" i="12"/>
  <c r="G23" i="12"/>
  <c r="G22" i="12" s="1"/>
  <c r="I23" i="12"/>
  <c r="I22" i="12" s="1"/>
  <c r="K23" i="12"/>
  <c r="K22" i="12" s="1"/>
  <c r="M23" i="12"/>
  <c r="O23" i="12"/>
  <c r="O22" i="12" s="1"/>
  <c r="Q23" i="12"/>
  <c r="Q22" i="12" s="1"/>
  <c r="V23" i="12"/>
  <c r="G24" i="12"/>
  <c r="M24" i="12" s="1"/>
  <c r="I24" i="12"/>
  <c r="K24" i="12"/>
  <c r="O24" i="12"/>
  <c r="Q24" i="12"/>
  <c r="V24" i="12"/>
  <c r="I25" i="12"/>
  <c r="K25" i="12"/>
  <c r="O25" i="12"/>
  <c r="Q25" i="12"/>
  <c r="V25" i="12"/>
  <c r="G26" i="12"/>
  <c r="G25" i="12" s="1"/>
  <c r="I59" i="1" s="1"/>
  <c r="I26" i="12"/>
  <c r="K26" i="12"/>
  <c r="O26" i="12"/>
  <c r="Q26" i="12"/>
  <c r="V26" i="12"/>
  <c r="O27" i="12"/>
  <c r="Q27" i="12"/>
  <c r="V27" i="12"/>
  <c r="G28" i="12"/>
  <c r="G27" i="12" s="1"/>
  <c r="I28" i="12"/>
  <c r="I27" i="12" s="1"/>
  <c r="K28" i="12"/>
  <c r="K27" i="12" s="1"/>
  <c r="O28" i="12"/>
  <c r="Q28" i="12"/>
  <c r="V28" i="12"/>
  <c r="G30" i="12"/>
  <c r="I30" i="12"/>
  <c r="I29" i="12" s="1"/>
  <c r="K30" i="12"/>
  <c r="K29" i="12" s="1"/>
  <c r="M30" i="12"/>
  <c r="O30" i="12"/>
  <c r="O29" i="12" s="1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Q29" i="12" s="1"/>
  <c r="V32" i="12"/>
  <c r="V29" i="12" s="1"/>
  <c r="G33" i="12"/>
  <c r="M33" i="12" s="1"/>
  <c r="I33" i="12"/>
  <c r="K33" i="12"/>
  <c r="O33" i="12"/>
  <c r="Q33" i="12"/>
  <c r="V33" i="12"/>
  <c r="K34" i="12"/>
  <c r="O34" i="12"/>
  <c r="Q34" i="12"/>
  <c r="V34" i="12"/>
  <c r="G35" i="12"/>
  <c r="M35" i="12" s="1"/>
  <c r="M34" i="12" s="1"/>
  <c r="I35" i="12"/>
  <c r="I34" i="12" s="1"/>
  <c r="K35" i="12"/>
  <c r="O35" i="12"/>
  <c r="Q35" i="12"/>
  <c r="V35" i="12"/>
  <c r="V36" i="12"/>
  <c r="G37" i="12"/>
  <c r="G36" i="12" s="1"/>
  <c r="I63" i="1" s="1"/>
  <c r="I37" i="12"/>
  <c r="I36" i="12" s="1"/>
  <c r="K37" i="12"/>
  <c r="K36" i="12" s="1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O36" i="12" s="1"/>
  <c r="Q39" i="12"/>
  <c r="Q36" i="12" s="1"/>
  <c r="V39" i="12"/>
  <c r="G40" i="12"/>
  <c r="M40" i="12" s="1"/>
  <c r="I40" i="12"/>
  <c r="K40" i="12"/>
  <c r="O40" i="12"/>
  <c r="Q40" i="12"/>
  <c r="V40" i="12"/>
  <c r="I41" i="12"/>
  <c r="K41" i="12"/>
  <c r="O41" i="12"/>
  <c r="Q41" i="12"/>
  <c r="V41" i="12"/>
  <c r="G42" i="12"/>
  <c r="M42" i="12" s="1"/>
  <c r="M41" i="12" s="1"/>
  <c r="I42" i="12"/>
  <c r="K42" i="12"/>
  <c r="O42" i="12"/>
  <c r="Q42" i="12"/>
  <c r="V42" i="12"/>
  <c r="G44" i="12"/>
  <c r="I44" i="12"/>
  <c r="I43" i="12" s="1"/>
  <c r="K44" i="12"/>
  <c r="K43" i="12" s="1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O43" i="12" s="1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Q43" i="12" s="1"/>
  <c r="V48" i="12"/>
  <c r="V43" i="12" s="1"/>
  <c r="G50" i="12"/>
  <c r="G49" i="12" s="1"/>
  <c r="I66" i="1" s="1"/>
  <c r="I50" i="12"/>
  <c r="I49" i="12" s="1"/>
  <c r="K50" i="12"/>
  <c r="K49" i="12" s="1"/>
  <c r="O50" i="12"/>
  <c r="O49" i="12" s="1"/>
  <c r="Q50" i="12"/>
  <c r="Q49" i="12" s="1"/>
  <c r="V50" i="12"/>
  <c r="V49" i="12" s="1"/>
  <c r="G51" i="12"/>
  <c r="I69" i="1" s="1"/>
  <c r="I51" i="12"/>
  <c r="G52" i="12"/>
  <c r="I52" i="12"/>
  <c r="K52" i="12"/>
  <c r="K51" i="12" s="1"/>
  <c r="M52" i="12"/>
  <c r="M51" i="12" s="1"/>
  <c r="O52" i="12"/>
  <c r="O51" i="12" s="1"/>
  <c r="Q52" i="12"/>
  <c r="Q51" i="12" s="1"/>
  <c r="V52" i="12"/>
  <c r="V51" i="12" s="1"/>
  <c r="G53" i="12"/>
  <c r="I67" i="1" s="1"/>
  <c r="I53" i="12"/>
  <c r="K53" i="12"/>
  <c r="G54" i="12"/>
  <c r="I54" i="12"/>
  <c r="K54" i="12"/>
  <c r="M54" i="12"/>
  <c r="M53" i="12" s="1"/>
  <c r="O54" i="12"/>
  <c r="O53" i="12" s="1"/>
  <c r="Q54" i="12"/>
  <c r="Q53" i="12" s="1"/>
  <c r="V54" i="12"/>
  <c r="V53" i="12" s="1"/>
  <c r="G55" i="12"/>
  <c r="I68" i="1" s="1"/>
  <c r="I55" i="12"/>
  <c r="K55" i="12"/>
  <c r="O55" i="12"/>
  <c r="Q55" i="12"/>
  <c r="G56" i="12"/>
  <c r="M56" i="12" s="1"/>
  <c r="M55" i="12" s="1"/>
  <c r="I56" i="12"/>
  <c r="K56" i="12"/>
  <c r="O56" i="12"/>
  <c r="Q56" i="12"/>
  <c r="V56" i="12"/>
  <c r="V55" i="12" s="1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I57" i="12" s="1"/>
  <c r="K60" i="12"/>
  <c r="K57" i="12" s="1"/>
  <c r="O60" i="12"/>
  <c r="Q60" i="12"/>
  <c r="V60" i="12"/>
  <c r="G61" i="12"/>
  <c r="I61" i="12"/>
  <c r="K61" i="12"/>
  <c r="M61" i="12"/>
  <c r="O61" i="12"/>
  <c r="Q61" i="12"/>
  <c r="V61" i="12"/>
  <c r="K62" i="12"/>
  <c r="O62" i="12"/>
  <c r="G63" i="12"/>
  <c r="I63" i="12"/>
  <c r="K63" i="12"/>
  <c r="M63" i="12"/>
  <c r="O63" i="12"/>
  <c r="Q63" i="12"/>
  <c r="Q62" i="12" s="1"/>
  <c r="V63" i="12"/>
  <c r="V62" i="12" s="1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I62" i="12" s="1"/>
  <c r="K67" i="12"/>
  <c r="O67" i="12"/>
  <c r="Q67" i="12"/>
  <c r="V67" i="12"/>
  <c r="G68" i="12"/>
  <c r="I68" i="12"/>
  <c r="K68" i="12"/>
  <c r="M68" i="12"/>
  <c r="O68" i="12"/>
  <c r="Q68" i="12"/>
  <c r="V68" i="12"/>
  <c r="I69" i="12"/>
  <c r="K69" i="12"/>
  <c r="G70" i="12"/>
  <c r="G69" i="12" s="1"/>
  <c r="I72" i="1" s="1"/>
  <c r="I70" i="12"/>
  <c r="K70" i="12"/>
  <c r="M70" i="12"/>
  <c r="O70" i="12"/>
  <c r="O69" i="12" s="1"/>
  <c r="Q70" i="12"/>
  <c r="Q69" i="12" s="1"/>
  <c r="V70" i="12"/>
  <c r="V69" i="12" s="1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I73" i="12"/>
  <c r="K73" i="12"/>
  <c r="O73" i="12"/>
  <c r="Q73" i="12"/>
  <c r="V73" i="12"/>
  <c r="G74" i="12"/>
  <c r="M74" i="12" s="1"/>
  <c r="M73" i="12" s="1"/>
  <c r="I74" i="12"/>
  <c r="K74" i="12"/>
  <c r="O74" i="12"/>
  <c r="Q74" i="12"/>
  <c r="V74" i="12"/>
  <c r="O75" i="12"/>
  <c r="Q75" i="12"/>
  <c r="V75" i="12"/>
  <c r="G76" i="12"/>
  <c r="I76" i="12"/>
  <c r="I75" i="12" s="1"/>
  <c r="K76" i="12"/>
  <c r="K75" i="12" s="1"/>
  <c r="O76" i="12"/>
  <c r="Q76" i="12"/>
  <c r="V76" i="12"/>
  <c r="G77" i="12"/>
  <c r="I77" i="12"/>
  <c r="K77" i="12"/>
  <c r="M77" i="12"/>
  <c r="O77" i="12"/>
  <c r="Q77" i="12"/>
  <c r="V77" i="12"/>
  <c r="K78" i="12"/>
  <c r="O78" i="12"/>
  <c r="G79" i="12"/>
  <c r="I79" i="12"/>
  <c r="K79" i="12"/>
  <c r="M79" i="12"/>
  <c r="O79" i="12"/>
  <c r="Q79" i="12"/>
  <c r="Q78" i="12" s="1"/>
  <c r="V79" i="12"/>
  <c r="V78" i="12" s="1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I78" i="12" s="1"/>
  <c r="K83" i="12"/>
  <c r="O83" i="12"/>
  <c r="Q83" i="12"/>
  <c r="V83" i="12"/>
  <c r="G84" i="12"/>
  <c r="I84" i="12"/>
  <c r="K84" i="12"/>
  <c r="M84" i="12"/>
  <c r="O84" i="12"/>
  <c r="Q84" i="12"/>
  <c r="V84" i="12"/>
  <c r="I85" i="12"/>
  <c r="K85" i="12"/>
  <c r="G86" i="12"/>
  <c r="M86" i="12" s="1"/>
  <c r="M85" i="12" s="1"/>
  <c r="I86" i="12"/>
  <c r="K86" i="12"/>
  <c r="O86" i="12"/>
  <c r="O85" i="12" s="1"/>
  <c r="Q86" i="12"/>
  <c r="Q85" i="12" s="1"/>
  <c r="V86" i="12"/>
  <c r="V85" i="12" s="1"/>
  <c r="G87" i="12"/>
  <c r="M87" i="12" s="1"/>
  <c r="I87" i="12"/>
  <c r="K87" i="12"/>
  <c r="O87" i="12"/>
  <c r="Q87" i="12"/>
  <c r="V87" i="12"/>
  <c r="G89" i="12"/>
  <c r="I89" i="12"/>
  <c r="I88" i="12" s="1"/>
  <c r="K89" i="12"/>
  <c r="K88" i="12" s="1"/>
  <c r="M89" i="12"/>
  <c r="O89" i="12"/>
  <c r="O88" i="12" s="1"/>
  <c r="Q89" i="12"/>
  <c r="Q88" i="12" s="1"/>
  <c r="V89" i="12"/>
  <c r="V88" i="12" s="1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AE97" i="12"/>
  <c r="F41" i="1" s="1"/>
  <c r="I20" i="1"/>
  <c r="I19" i="1"/>
  <c r="J28" i="1"/>
  <c r="J26" i="1"/>
  <c r="G38" i="1"/>
  <c r="F38" i="1"/>
  <c r="J23" i="1"/>
  <c r="J24" i="1"/>
  <c r="J25" i="1"/>
  <c r="J27" i="1"/>
  <c r="E24" i="1"/>
  <c r="E26" i="1"/>
  <c r="G88" i="12" l="1"/>
  <c r="I77" i="1" s="1"/>
  <c r="G85" i="12"/>
  <c r="I76" i="1" s="1"/>
  <c r="M78" i="12"/>
  <c r="G75" i="12"/>
  <c r="I74" i="1" s="1"/>
  <c r="M69" i="12"/>
  <c r="M62" i="12"/>
  <c r="M57" i="12"/>
  <c r="M50" i="12"/>
  <c r="M49" i="12" s="1"/>
  <c r="G43" i="12"/>
  <c r="I65" i="1" s="1"/>
  <c r="M37" i="12"/>
  <c r="G29" i="12"/>
  <c r="I61" i="1" s="1"/>
  <c r="M20" i="12"/>
  <c r="M19" i="12" s="1"/>
  <c r="F39" i="1"/>
  <c r="F42" i="1" s="1"/>
  <c r="G23" i="1" s="1"/>
  <c r="A23" i="1" s="1"/>
  <c r="F40" i="1"/>
  <c r="M14" i="12"/>
  <c r="M13" i="12" s="1"/>
  <c r="I16" i="1"/>
  <c r="AF97" i="12"/>
  <c r="F38" i="13"/>
  <c r="F42" i="13" s="1"/>
  <c r="I78" i="1" s="1"/>
  <c r="M88" i="12"/>
  <c r="M29" i="12"/>
  <c r="M36" i="12"/>
  <c r="M22" i="12"/>
  <c r="G62" i="12"/>
  <c r="I71" i="1" s="1"/>
  <c r="G73" i="12"/>
  <c r="I73" i="1" s="1"/>
  <c r="M76" i="12"/>
  <c r="M75" i="12" s="1"/>
  <c r="M44" i="12"/>
  <c r="M43" i="12" s="1"/>
  <c r="M28" i="12"/>
  <c r="M27" i="12" s="1"/>
  <c r="M12" i="12"/>
  <c r="M10" i="12" s="1"/>
  <c r="G78" i="12"/>
  <c r="I75" i="1" s="1"/>
  <c r="I18" i="1" s="1"/>
  <c r="G41" i="12"/>
  <c r="I64" i="1" s="1"/>
  <c r="G34" i="12"/>
  <c r="I62" i="1" s="1"/>
  <c r="G57" i="12"/>
  <c r="I70" i="1" s="1"/>
  <c r="M26" i="12"/>
  <c r="M25" i="12" s="1"/>
  <c r="I17" i="1" l="1"/>
  <c r="I21" i="1" s="1"/>
  <c r="G25" i="1" s="1"/>
  <c r="G97" i="12"/>
  <c r="I79" i="1"/>
  <c r="J58" i="1" s="1"/>
  <c r="G39" i="1"/>
  <c r="G41" i="1"/>
  <c r="H41" i="1" s="1"/>
  <c r="I41" i="1" s="1"/>
  <c r="G40" i="1"/>
  <c r="H40" i="1" s="1"/>
  <c r="I40" i="1" s="1"/>
  <c r="A24" i="1"/>
  <c r="G24" i="1"/>
  <c r="J56" i="1" l="1"/>
  <c r="J57" i="1"/>
  <c r="J70" i="1"/>
  <c r="J59" i="1"/>
  <c r="J61" i="1"/>
  <c r="J65" i="1"/>
  <c r="J63" i="1"/>
  <c r="J64" i="1"/>
  <c r="J66" i="1"/>
  <c r="J67" i="1"/>
  <c r="J71" i="1"/>
  <c r="J72" i="1"/>
  <c r="J68" i="1"/>
  <c r="J73" i="1"/>
  <c r="J78" i="1"/>
  <c r="J74" i="1"/>
  <c r="J52" i="1"/>
  <c r="J75" i="1"/>
  <c r="J77" i="1"/>
  <c r="J76" i="1"/>
  <c r="J55" i="1"/>
  <c r="J60" i="1"/>
  <c r="J69" i="1"/>
  <c r="J54" i="1"/>
  <c r="J53" i="1"/>
  <c r="J62" i="1"/>
  <c r="G42" i="1"/>
  <c r="H39" i="1"/>
  <c r="J79" i="1" l="1"/>
  <c r="I39" i="1"/>
  <c r="I42" i="1" s="1"/>
  <c r="H42" i="1"/>
  <c r="A25" i="1"/>
  <c r="G28" i="1"/>
  <c r="G26" i="1" l="1"/>
  <c r="A27" i="1" s="1"/>
  <c r="A26" i="1"/>
  <c r="J41" i="1"/>
  <c r="J40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 aUDA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<sst xmlns="http://schemas.openxmlformats.org/spreadsheetml/2006/main" count="881" uniqueCount="343">
  <si>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</si>
  <si>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</si>
  <si>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</si>
  <si>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</si>
  <si>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</si>
  <si>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</si>
  <si>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</si>
  <si>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</si>
  <si>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</si>
  <si>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</si>
  <si>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</si>
  <si>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</si>
  <si>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</si>
  <si>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</si>
  <si>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</si>
  <si>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</si>
  <si>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</si>
  <si>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</si>
  <si>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</si>
  <si>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</si>
  <si>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</si>
  <si>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</si>
  <si>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</si>
  <si>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</si>
  <si>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</si>
  <si>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</si>
  <si>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</si>
  <si>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</si>
  <si>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</si>
  <si>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</si>
  <si>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</si>
  <si>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</si>
  <si>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</si>
  <si>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</si>
  <si>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</si>
  <si>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</si>
  <si>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</si>
  <si>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</si>
  <si>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</si>
  <si>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</si>
  <si>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</si>
  <si>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</t>
  </si>
  <si>
    <t>66 03 Pol</t>
  </si>
  <si>
    <t>01</t>
  </si>
  <si>
    <t>sesterna</t>
  </si>
  <si>
    <t>Objekt:</t>
  </si>
  <si>
    <t>Rozpočet:</t>
  </si>
  <si>
    <t>07</t>
  </si>
  <si>
    <t>Fn Brno</t>
  </si>
  <si>
    <t>Stavba</t>
  </si>
  <si>
    <t>Celkem za stavbu</t>
  </si>
  <si>
    <t>CZK</t>
  </si>
  <si>
    <t>#POPS</t>
  </si>
  <si>
    <t>Popis stavby: 07 - Fn Brno</t>
  </si>
  <si>
    <t>#POPO</t>
  </si>
  <si>
    <t>Popis objektu: 01 - sesterna</t>
  </si>
  <si>
    <t>#POPR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</si>
  <si>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</si>
  <si>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</si>
  <si>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</si>
  <si>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</si>
  <si>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</si>
  <si>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</si>
  <si>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</si>
  <si>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</si>
  <si>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</si>
  <si>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</si>
  <si>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</si>
  <si>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</si>
  <si>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</si>
  <si>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</si>
  <si>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</si>
  <si>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</si>
  <si>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</si>
  <si>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</si>
  <si>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</si>
  <si>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</si>
  <si>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</si>
  <si>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</si>
  <si>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</si>
  <si>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</si>
  <si>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</si>
  <si>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</si>
  <si>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</si>
  <si>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</si>
  <si>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</si>
  <si>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</si>
  <si>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</si>
  <si>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</si>
  <si>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</si>
  <si>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</si>
  <si>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</si>
  <si>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</si>
  <si>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</si>
  <si>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</si>
  <si>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</si>
  <si>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</si>
  <si>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776</t>
  </si>
  <si>
    <t>Podlahy a stěny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</si>
  <si>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</si>
  <si>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</si>
  <si>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</si>
  <si>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</si>
  <si>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</si>
  <si>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</si>
  <si>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</si>
  <si>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</si>
  <si>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</si>
  <si>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</si>
  <si>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</si>
  <si>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</si>
  <si>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</si>
  <si>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</si>
  <si>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</si>
  <si>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</si>
  <si>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</si>
  <si>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</si>
  <si>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</si>
  <si>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</si>
  <si>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</si>
  <si>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</si>
  <si>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</si>
  <si>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</si>
  <si>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</si>
  <si>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</si>
  <si>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</si>
  <si>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</si>
  <si>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</si>
  <si>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</si>
  <si>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</si>
  <si>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</si>
  <si>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</si>
  <si>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</si>
  <si>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</si>
  <si>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</si>
  <si>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</si>
  <si>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</si>
  <si>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</si>
  <si>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</si>
  <si>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</si>
  <si>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</si>
  <si>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</si>
  <si>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342256253R00</t>
  </si>
  <si>
    <t>Příčka z tvárnic pórobetonových PORFIX tl. 100 mm</t>
  </si>
  <si>
    <t>m2</t>
  </si>
  <si>
    <t>RTS 25/ I</t>
  </si>
  <si>
    <t>Indiv</t>
  </si>
  <si>
    <t>Práce</t>
  </si>
  <si>
    <t>Běžná</t>
  </si>
  <si>
    <t>POL1_1</t>
  </si>
  <si>
    <t>342012221RT1</t>
  </si>
  <si>
    <t>Příčka sádrokartonová tl. 100 mm, 1x ocelová konstrukce CW 75, izolace, 1x opláštěná, RB tl. 12,5 mm včetně dodávky minerální izolace tl. 50 mm, EI 30</t>
  </si>
  <si>
    <t>342263310RX1</t>
  </si>
  <si>
    <t>Úprava sádrokartonové příčky pro osazení závěsných prvků ( monitory apod. ) do dřevěné konstrukce vč, dodávky a úpravy OSB tl 22 mm</t>
  </si>
  <si>
    <t>kus</t>
  </si>
  <si>
    <t>Vlastní</t>
  </si>
  <si>
    <t>416093131R00</t>
  </si>
  <si>
    <t>Čelo podhledu ze sádrokartonu, výšky do 800 mm, 1x ocelová konstr. CD, 1x opláštěná, RB tl. 12,5 mm</t>
  </si>
  <si>
    <t>612403386R00</t>
  </si>
  <si>
    <t>Hrubá výplň rýh ve stěnách do 10x10cm maltou z SMS</t>
  </si>
  <si>
    <t>m</t>
  </si>
  <si>
    <t>622319005R00</t>
  </si>
  <si>
    <t>Vyrovnávací vrstva z cementové malty tl. 10 mm</t>
  </si>
  <si>
    <t>602011112RT5</t>
  </si>
  <si>
    <t>Omítka na stěnách jádrová vápenocementová Cemix, ručně tloušťka vrstvy 20 mm</t>
  </si>
  <si>
    <t>POL1_</t>
  </si>
  <si>
    <t>602011141R00</t>
  </si>
  <si>
    <t>Omítka na stěnách štuková vápenná vnitřní Cemix, ručně</t>
  </si>
  <si>
    <t>632418106RT1</t>
  </si>
  <si>
    <t>Potěr ze SMS Baumit, ruční zpracování, tl. 6 mm Nivello Quattro samonivelační, vč. penetrace Grund</t>
  </si>
  <si>
    <t>632441491R00</t>
  </si>
  <si>
    <t>Broušení anhydritových potěrů - odstranění šlemu</t>
  </si>
  <si>
    <t>941955002R00</t>
  </si>
  <si>
    <t>Lešení lehké pomocné, výška podlahy do 1,9 m</t>
  </si>
  <si>
    <t>952901111R00</t>
  </si>
  <si>
    <t>Vyčištění budov o výšce podlaží do 4 m</t>
  </si>
  <si>
    <t>965048515R00</t>
  </si>
  <si>
    <t>Broušení betonových povrchů do tl. 5 mm</t>
  </si>
  <si>
    <t>974031153R00</t>
  </si>
  <si>
    <t>Vysekání rýh ve zdi cihelné 10 x 10 cm</t>
  </si>
  <si>
    <t>962031147R00</t>
  </si>
  <si>
    <t>Bourání příček z tvárnic pórobetonových tl. 200 mm</t>
  </si>
  <si>
    <t>978059531R00</t>
  </si>
  <si>
    <t>Odsekání vnitřních obkladů stěn nad 2 m2</t>
  </si>
  <si>
    <t>999281111R00</t>
  </si>
  <si>
    <t>Přesun hmot pro opravy a údržbu do výšky 25 m</t>
  </si>
  <si>
    <t>t</t>
  </si>
  <si>
    <t>721152208R00</t>
  </si>
  <si>
    <t>Potrubí Geberit PE odpadní - svislé, D 110 x 4,3 mm</t>
  </si>
  <si>
    <t>POL1_7</t>
  </si>
  <si>
    <t>721176103R00</t>
  </si>
  <si>
    <t>Potrubí HT připojovací, D 50 x 1,8 mm</t>
  </si>
  <si>
    <t>721176104R00</t>
  </si>
  <si>
    <t>Potrubí HT připojovací, D 75 x 1,9 mm</t>
  </si>
  <si>
    <t>721RX1</t>
  </si>
  <si>
    <t>ZTI práce, napojení vody a kanalizace</t>
  </si>
  <si>
    <t>soubor</t>
  </si>
  <si>
    <t>722172314R00</t>
  </si>
  <si>
    <t>Potrubí plastové PP-R Instaplast, včetně zednických výpomocí, D 40 x 5,5 mm, PN 16</t>
  </si>
  <si>
    <t>725210821R00</t>
  </si>
  <si>
    <t>Demontáž umyvadel bez výtokových armatur</t>
  </si>
  <si>
    <t>725319101R00</t>
  </si>
  <si>
    <t>725823114RT0</t>
  </si>
  <si>
    <t>725829301R00</t>
  </si>
  <si>
    <t>Montáž baterie umyvadlové a dřezové stojánkové</t>
  </si>
  <si>
    <t>725860213R00</t>
  </si>
  <si>
    <t>Sifon umyvadlový HL132, D 32/40 mm</t>
  </si>
  <si>
    <t>728RX1</t>
  </si>
  <si>
    <t>D + M a dopojení 2 ks talířových ventilů, vč. flexi hadice</t>
  </si>
  <si>
    <t>766812840R00</t>
  </si>
  <si>
    <t>Demontáž kuchyňských linek do 2,1 m</t>
  </si>
  <si>
    <t>762RX1</t>
  </si>
  <si>
    <t>Obložení radiátorů dle stávajícího deskou z HPL vč. možnosti přístupu k ovládáví</t>
  </si>
  <si>
    <t>765321811R00</t>
  </si>
  <si>
    <t>Demontáž obložení stěn ezality v ochranném pásmu vč. měření ( 35,74 m2 )</t>
  </si>
  <si>
    <t>767587211R00</t>
  </si>
  <si>
    <t>Podhled minerální Knauf,vidit.kce,kazeta 600x600mm</t>
  </si>
  <si>
    <t>767581803R00</t>
  </si>
  <si>
    <t>Demontáž podhledů - tvarovaných plechů</t>
  </si>
  <si>
    <t>767582800R00</t>
  </si>
  <si>
    <t>Demontáž podhledů - roštů</t>
  </si>
  <si>
    <t>63174090R</t>
  </si>
  <si>
    <t>Kazeta Armstrong Bioquard Acoustic tl. 17 mm BOARD</t>
  </si>
  <si>
    <t>SPCM</t>
  </si>
  <si>
    <t>Specifikace</t>
  </si>
  <si>
    <t>POL3_0</t>
  </si>
  <si>
    <t>776421300R00</t>
  </si>
  <si>
    <t>Montáž fabionů k povalkvým podlahám z PVC do v.100 mm</t>
  </si>
  <si>
    <t>776511810R00</t>
  </si>
  <si>
    <t>Odstranění povlakové podlahy z PVC a koberců lepených bez podložky</t>
  </si>
  <si>
    <t>776521100RT1</t>
  </si>
  <si>
    <t>Lepení povlakové podlahy z pásů PVC na lepidlo pouze položení - PVC ve specifikaci</t>
  </si>
  <si>
    <t>776994111RT1</t>
  </si>
  <si>
    <t>Svařování spojů povlakových pásů nebo čtverců z vinylu (PVC) na podlahách včetně svařovací šňůry PVC 1179</t>
  </si>
  <si>
    <t>283424021R</t>
  </si>
  <si>
    <t>Lišta podlahová fabion z měkčeného PVC, FATRA 1953</t>
  </si>
  <si>
    <t>28412303R</t>
  </si>
  <si>
    <t xml:space="preserve">Podlahovina vinylová tl. 2,0 mm, š. role 2,0 m, homogenní </t>
  </si>
  <si>
    <t>781419705R00</t>
  </si>
  <si>
    <t>Příplatek za spárovací hmotu - plošně, obklad stěn pórovinovými obkládačkami</t>
  </si>
  <si>
    <t>781475120R00</t>
  </si>
  <si>
    <t>Montáž obkladů stěn obkládačkami keramickými, do tmele, do 300 x 600 mm</t>
  </si>
  <si>
    <t>597813600R</t>
  </si>
  <si>
    <t>Obkládačka keramická RAKO Color One 200 x 200 x 6,5 mm, bílá</t>
  </si>
  <si>
    <t>783222130R00</t>
  </si>
  <si>
    <t>Nátěr syntetický kov.konstrukcí Hostagrund 2x</t>
  </si>
  <si>
    <t>784191201R00</t>
  </si>
  <si>
    <t>Penetrace podkladu hloubková Primalex 1x</t>
  </si>
  <si>
    <t>784195212R00</t>
  </si>
  <si>
    <t>Malba Primalex Plus, bílá, bez penetrace, 2 x</t>
  </si>
  <si>
    <t>M21RX1</t>
  </si>
  <si>
    <t>Děmontáž stávajících svítidel</t>
  </si>
  <si>
    <t>ks</t>
  </si>
  <si>
    <t>POL1_9</t>
  </si>
  <si>
    <t>M21RX2</t>
  </si>
  <si>
    <t>Dodávka a montáž LED svítidel stropních do kaz. podhledu 600x600 vč. potřebné úpravy kabeláže</t>
  </si>
  <si>
    <t>M21RX3</t>
  </si>
  <si>
    <t>Doplnění kabeláže a trafa pro led osvětlení kuch. linky</t>
  </si>
  <si>
    <t>M21RX5</t>
  </si>
  <si>
    <t>demontáž a výměna stávajících koncových prvků elektro ( 10x zásuvka 3x vypínač ) včetně úpravy kabeláže do sdk stěn</t>
  </si>
  <si>
    <t>M21RX6</t>
  </si>
  <si>
    <t>D + M nouzového led svítidla</t>
  </si>
  <si>
    <t>M21RX7</t>
  </si>
  <si>
    <t>Úprava rozvodů po dem. příčky z ezalitu ( nová sdk příčka )</t>
  </si>
  <si>
    <t>M22RX1</t>
  </si>
  <si>
    <t>demontáž stávajícího zařízení sestra/pacient včetně úpravy a dodávky nových komponentů dle pož. oddě lení,  ( správce sítě fa CODACO )</t>
  </si>
  <si>
    <t>M22RX2</t>
  </si>
  <si>
    <t>Dem a opětovná montáž pož. hlásiče</t>
  </si>
  <si>
    <t>979011111R00</t>
  </si>
  <si>
    <t>Svislá doprava suti a vybour. hmot za 2.NP a 1.PP</t>
  </si>
  <si>
    <t>979011219R00</t>
  </si>
  <si>
    <t>Přípl.k svislé dopr.suti za každé další NP nošením</t>
  </si>
  <si>
    <t>979082212R00</t>
  </si>
  <si>
    <t>Vodorovná doprava suti po suchu do 50 m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</si>
  <si>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</si>
  <si>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</si>
  <si>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</si>
  <si>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</si>
  <si>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</si>
  <si>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uložení suti - PVC podlahová krytina, skupina odpadu 200307</t>
  </si>
  <si>
    <t>979999998R00</t>
  </si>
  <si>
    <t>Poplatek za ukládku suť do 5 % příměsí (skup.170107)</t>
  </si>
  <si>
    <t>SUM</t>
  </si>
  <si>
    <t>Poznámky uchazeče k zadání</t>
  </si>
  <si>
    <t>POPUZIV</t>
  </si>
  <si>
    <t>END</t>
  </si>
  <si>
    <t>Stavební úpravy sesterna A</t>
  </si>
  <si>
    <t>odd. IKK 13 NP</t>
  </si>
  <si>
    <t>stavební úpravy sesterna A</t>
  </si>
  <si>
    <t xml:space="preserve">Popis rozpočtu: </t>
  </si>
  <si>
    <t>SLP</t>
  </si>
  <si>
    <t>Slaboproud</t>
  </si>
  <si>
    <t xml:space="preserve">NABÍDKA STRUKTUROVANÉ KABELÁŽE </t>
  </si>
  <si>
    <t>FN Bohunice</t>
  </si>
  <si>
    <t>Brno, Jihlavská 20</t>
  </si>
  <si>
    <t>Instalace datových zásuvek pro budovu L 13NP – rekonstrukce sesterny 13.102</t>
  </si>
  <si>
    <t xml:space="preserve">* instalace nových datových zásuvek 3x 2xRJ45 (do RAKu DR L13) a 1x2xRJ45 (do RACKu zdravotechniky) - místnost 13.102 </t>
  </si>
  <si>
    <t>* demontáž a montáž stávajících zásuvek 7x2xRJ45 a 4x telefon</t>
  </si>
  <si>
    <t xml:space="preserve">* vedeno z RACKu DR L13 a RACKu zdravotechniky ve  13NP </t>
  </si>
  <si>
    <t>* kabely vedeny v SDK a podhledech</t>
  </si>
  <si>
    <t>* demontáž a montáž podhledů</t>
  </si>
  <si>
    <t>* práce v hodinové sazbě – demontáž a montáž stávajících zásuvek, práce v SDK, práce na etapy, atd.</t>
  </si>
  <si>
    <t>* realizace během stavební rekonstrukce</t>
  </si>
  <si>
    <t>množ.</t>
  </si>
  <si>
    <t>jedn.</t>
  </si>
  <si>
    <t>položka</t>
  </si>
  <si>
    <t>cena</t>
  </si>
  <si>
    <t>celkem</t>
  </si>
  <si>
    <t>metr</t>
  </si>
  <si>
    <t>Kabel U/FTP, drát, CAT.6A LS0H, B2ca s1d1a1</t>
  </si>
  <si>
    <t>Datová dvojzásuvka RJ45 pod omítku CAT.6A</t>
  </si>
  <si>
    <t>Keystone RJ45 CAT.6A, samořezná svorkovnice pro drát AWG 26 – 22</t>
  </si>
  <si>
    <t>Trubka ohebná 25 HF</t>
  </si>
  <si>
    <t>Parapetní kanál PK 110x65 HF</t>
  </si>
  <si>
    <t>Parapetní kanál PK 90x55 HF</t>
  </si>
  <si>
    <t>Roh vnější PK 110x65 HF</t>
  </si>
  <si>
    <t>T kus PK 110x65 HF</t>
  </si>
  <si>
    <t>Spojka PK 110x65 HF</t>
  </si>
  <si>
    <t>Koncovka PK 110x65 HF</t>
  </si>
  <si>
    <t>Roh vnější PK 90x55 HF</t>
  </si>
  <si>
    <t>T kus PK 90x55 HF</t>
  </si>
  <si>
    <t>Spojka PK 90x55 HF</t>
  </si>
  <si>
    <t>Koncovka PK 90x55 HF</t>
  </si>
  <si>
    <r>
      <t>Kabelový žlab Merkur II 300x100 vč. kotevního materiálu, příslušenství</t>
    </r>
    <r>
      <rPr>
        <sz val="11"/>
        <color indexed="10"/>
        <rFont val="Calibri"/>
        <family val="2"/>
        <charset val="238"/>
      </rPr>
      <t xml:space="preserve"> Kabelový žlab Merkur II 300x100 vč. kotevního materiálu, příslušenství </t>
    </r>
  </si>
  <si>
    <t>Kabelový žlab Merkur II 200x100 vč. kotevního materiálu, příslušenství</t>
  </si>
  <si>
    <r>
      <t>Kabelový žlab Merkur II 100x50 vč. kotevního materiálu, příslušenství</t>
    </r>
    <r>
      <rPr>
        <sz val="11"/>
        <color indexed="10"/>
        <rFont val="Calibri"/>
        <family val="2"/>
        <charset val="238"/>
      </rPr>
      <t xml:space="preserve"> Kabelový žlab Merkur II 100x50 vč. kotevního materiálu, příslušenství </t>
    </r>
  </si>
  <si>
    <r>
      <t>Kabelový žlab Merkur II 50x50 vč. kotevního materiálu, příslušenství</t>
    </r>
    <r>
      <rPr>
        <sz val="11"/>
        <color indexed="10"/>
        <rFont val="Calibri"/>
        <family val="2"/>
        <charset val="238"/>
      </rPr>
      <t xml:space="preserve"> Kabelový žlab Merkur II 50x50 vč. kotevního materiálu, příslušenství </t>
    </r>
  </si>
  <si>
    <t>Měření segmentů Cat.6A dle EN 50 173 vč. protokolů</t>
  </si>
  <si>
    <t>bm</t>
  </si>
  <si>
    <t>Demontáž a montáž minerálního podhledu</t>
  </si>
  <si>
    <t>Průraz zdivem do 30 cm pro prostup do 10-ti kabelů</t>
  </si>
  <si>
    <t>hod</t>
  </si>
  <si>
    <t>Montážní práce nespecifikované výše - hodinová sazba</t>
  </si>
  <si>
    <t>x</t>
  </si>
  <si>
    <t>VRN - doprava</t>
  </si>
  <si>
    <t>Dokumentace skutečného provedení ve formátu .dwg, fotodokumentace</t>
  </si>
  <si>
    <t>Standardní položky celkem bez DPH 21%</t>
  </si>
  <si>
    <t>krabice KP 64 do SDK</t>
  </si>
  <si>
    <t>Datová dvojzásuvka RJ45 pod omítku CAT.5E</t>
  </si>
  <si>
    <t xml:space="preserve">Telefonní dvojzásuvka RJ12 pod omítku </t>
  </si>
  <si>
    <t>Celkem bez DPH 21%</t>
  </si>
  <si>
    <t>Montáž dřezů jednoduchých, včetně dodávky dřezu</t>
  </si>
  <si>
    <t>Baterie dřezová stojánková ruční, bez otvírání odpadu základní dle standradu Fn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</si>
</sst>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1"/>
    </font>
    <font>
      <b/>
      <u/>
      <sz val="14"/>
      <name val="Arial"/>
      <family val="2"/>
      <charset val="1"/>
    </font>
    <font>
      <sz val="10"/>
      <name val="Arial"/>
      <family val="2"/>
      <charset val="1"/>
    </font>
    <font>
      <sz val="8"/>
      <name val="Times New Roman CE"/>
      <family val="1"/>
      <charset val="238"/>
    </font>
    <font>
      <sz val="10"/>
      <color indexed="8"/>
      <name val="Arial"/>
      <family val="2"/>
      <charset val="1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1"/>
    </font>
    <font>
      <b/>
      <sz val="8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6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0" fontId="18" fillId="0" borderId="0" xfId="2" applyFont="1"/>
    <xf numFmtId="0" fontId="19" fillId="0" borderId="0" xfId="2" applyFont="1"/>
    <xf numFmtId="0" fontId="20" fillId="0" borderId="0" xfId="2" applyFont="1"/>
    <xf numFmtId="0" fontId="20" fillId="0" borderId="47" xfId="2" applyFont="1" applyBorder="1"/>
    <xf numFmtId="0" fontId="21" fillId="0" borderId="0" xfId="2" applyFont="1"/>
    <xf numFmtId="0" fontId="22" fillId="0" borderId="47" xfId="2" applyFont="1" applyBorder="1"/>
    <xf numFmtId="1" fontId="20" fillId="0" borderId="47" xfId="2" applyNumberFormat="1" applyFont="1" applyBorder="1"/>
    <xf numFmtId="0" fontId="24" fillId="0" borderId="47" xfId="2" applyFont="1" applyBorder="1"/>
    <xf numFmtId="1" fontId="24" fillId="0" borderId="47" xfId="2" applyNumberFormat="1" applyFont="1" applyBorder="1"/>
    <xf numFmtId="0" fontId="25" fillId="0" borderId="0" xfId="2" applyFont="1"/>
    <xf numFmtId="1" fontId="25" fillId="0" borderId="0" xfId="2" applyNumberFormat="1" applyFont="1"/>
    <xf numFmtId="0" fontId="17" fillId="0" borderId="0" xfId="2"/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22" xfId="0" applyNumberForma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7" t="s">
        <v>24</v>
      </c>
      <c r="C2" s="78"/>
      <c r="D2" s="79"/>
      <c r="E2" s="210" t="s">
        <v>48</v>
      </c>
      <c r="F2" s="211"/>
      <c r="G2" s="211"/>
      <c r="H2" s="211"/>
      <c r="I2" s="211"/>
      <c r="J2" s="212"/>
      <c r="O2" s="1"/>
    </row>
    <row r="3" spans="1:15" ht="27" customHeight="1" x14ac:dyDescent="0.2">
      <c r="A3" s="2"/>
      <c r="B3" s="80" t="s">
        <v>45</v>
      </c>
      <c r="C3" s="78"/>
      <c r="D3" s="81"/>
      <c r="E3" s="213" t="s">
        <v>287</v>
      </c>
      <c r="F3" s="214"/>
      <c r="G3" s="214"/>
      <c r="H3" s="214"/>
      <c r="I3" s="214"/>
      <c r="J3" s="215"/>
    </row>
    <row r="4" spans="1:15" ht="23.25" customHeight="1" x14ac:dyDescent="0.2">
      <c r="A4" s="76">
        <v>200</v>
      </c>
      <c r="B4" s="82" t="s">
        <v>46</v>
      </c>
      <c r="C4" s="83"/>
      <c r="D4" s="84"/>
      <c r="E4" s="223" t="s">
        <v>286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228"/>
      <c r="E5" s="229"/>
      <c r="F5" s="229"/>
      <c r="G5" s="22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7"/>
      <c r="E11" s="217"/>
      <c r="F11" s="217"/>
      <c r="G11" s="217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SUMIF(F52:F77,A16,I52:I77)+SUMIF(F52:F77,"PSU",I52:I77)</f>
        <v>0</v>
      </c>
      <c r="J16" s="209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SUMIF(F52:F77,A17,I52:I77)</f>
        <v>0</v>
      </c>
      <c r="J17" s="209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SUM(I75,I76,I78)</f>
        <v>0</v>
      </c>
      <c r="J18" s="209"/>
    </row>
    <row r="19" spans="1:10" ht="23.25" customHeight="1" x14ac:dyDescent="0.2">
      <c r="A19" s="139" t="s">
        <v>112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SUMIF(F52:F77,A19,I52:I77)</f>
        <v>0</v>
      </c>
      <c r="J19" s="209"/>
    </row>
    <row r="20" spans="1:10" ht="23.25" customHeight="1" x14ac:dyDescent="0.2">
      <c r="A20" s="139" t="s">
        <v>113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SUMIF(F52:F77,A20,I52:I77)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5">
        <f>A23</f>
        <v>0</v>
      </c>
      <c r="H24" s="236"/>
      <c r="I24" s="23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7">
        <f>SUM(I21)</f>
        <v>0</v>
      </c>
      <c r="H25" s="238"/>
      <c r="I25" s="23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A25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40">
        <f>ZakladDPHSniVypocet+ZakladDPHZaklVypocet</f>
        <v>0</v>
      </c>
      <c r="H28" s="241"/>
      <c r="I28" s="24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40">
        <f>A27</f>
        <v>0</v>
      </c>
      <c r="H29" s="240"/>
      <c r="I29" s="240"/>
      <c r="J29" s="119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 x14ac:dyDescent="0.2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246"/>
      <c r="D39" s="246"/>
      <c r="E39" s="246"/>
      <c r="F39" s="99">
        <f>'01 2 Pol'!AE97</f>
        <v>0</v>
      </c>
      <c r="G39" s="100">
        <f>'01 2 Pol'!AF97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43</v>
      </c>
      <c r="C40" s="247" t="s">
        <v>44</v>
      </c>
      <c r="D40" s="247"/>
      <c r="E40" s="247"/>
      <c r="F40" s="104">
        <f>'01 2 Pol'!AE97</f>
        <v>0</v>
      </c>
      <c r="G40" s="105">
        <f>'01 2 Pol'!AF97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41</v>
      </c>
      <c r="C41" s="246" t="s">
        <v>42</v>
      </c>
      <c r="D41" s="246"/>
      <c r="E41" s="246"/>
      <c r="F41" s="108">
        <f>'01 2 Pol'!AE97</f>
        <v>0</v>
      </c>
      <c r="G41" s="101">
        <f>'01 2 Pol'!AF97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48" t="s">
        <v>50</v>
      </c>
      <c r="C42" s="249"/>
      <c r="D42" s="249"/>
      <c r="E42" s="25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52</v>
      </c>
      <c r="B44" t="s">
        <v>53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289</v>
      </c>
    </row>
    <row r="49" spans="1:10" ht="15.75" x14ac:dyDescent="0.25">
      <c r="B49" s="120" t="s">
        <v>57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58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59</v>
      </c>
      <c r="C52" s="199" t="s">
        <v>60</v>
      </c>
      <c r="D52" s="200"/>
      <c r="E52" s="200"/>
      <c r="F52" s="137" t="s">
        <v>26</v>
      </c>
      <c r="G52" s="129"/>
      <c r="H52" s="129"/>
      <c r="I52" s="129">
        <f>'01 2 Pol'!G8</f>
        <v>0</v>
      </c>
      <c r="J52" s="134" t="str">
        <f>IF(I79=0,"",I52/I79*100)</f>
        <v/>
      </c>
    </row>
    <row r="53" spans="1:10" ht="36.75" customHeight="1" x14ac:dyDescent="0.2">
      <c r="A53" s="123"/>
      <c r="B53" s="128" t="s">
        <v>61</v>
      </c>
      <c r="C53" s="199" t="s">
        <v>62</v>
      </c>
      <c r="D53" s="200"/>
      <c r="E53" s="200"/>
      <c r="F53" s="137" t="s">
        <v>26</v>
      </c>
      <c r="G53" s="129"/>
      <c r="H53" s="129"/>
      <c r="I53" s="129">
        <f>'01 2 Pol'!G10</f>
        <v>0</v>
      </c>
      <c r="J53" s="134" t="str">
        <f>IF(I79=0,"",I53/I79*100)</f>
        <v/>
      </c>
    </row>
    <row r="54" spans="1:10" ht="36.75" customHeight="1" x14ac:dyDescent="0.2">
      <c r="A54" s="123"/>
      <c r="B54" s="128" t="s">
        <v>63</v>
      </c>
      <c r="C54" s="199" t="s">
        <v>64</v>
      </c>
      <c r="D54" s="200"/>
      <c r="E54" s="200"/>
      <c r="F54" s="137" t="s">
        <v>26</v>
      </c>
      <c r="G54" s="129"/>
      <c r="H54" s="129"/>
      <c r="I54" s="129">
        <f>'01 2 Pol'!G13</f>
        <v>0</v>
      </c>
      <c r="J54" s="134" t="str">
        <f>IF(I79=0,"",I54/I79*100)</f>
        <v/>
      </c>
    </row>
    <row r="55" spans="1:10" ht="36.75" customHeight="1" x14ac:dyDescent="0.2">
      <c r="A55" s="123"/>
      <c r="B55" s="128" t="s">
        <v>65</v>
      </c>
      <c r="C55" s="199" t="s">
        <v>66</v>
      </c>
      <c r="D55" s="200"/>
      <c r="E55" s="200"/>
      <c r="F55" s="137" t="s">
        <v>26</v>
      </c>
      <c r="G55" s="129"/>
      <c r="H55" s="129"/>
      <c r="I55" s="129">
        <f>'01 2 Pol'!G19</f>
        <v>0</v>
      </c>
      <c r="J55" s="134" t="str">
        <f>IF(I79=0,"",I55/I79*100)</f>
        <v/>
      </c>
    </row>
    <row r="56" spans="1:10" ht="36.75" customHeight="1" x14ac:dyDescent="0.2">
      <c r="A56" s="123"/>
      <c r="B56" s="128" t="s">
        <v>67</v>
      </c>
      <c r="C56" s="199" t="s">
        <v>68</v>
      </c>
      <c r="D56" s="200"/>
      <c r="E56" s="200"/>
      <c r="F56" s="137" t="s">
        <v>26</v>
      </c>
      <c r="G56" s="129"/>
      <c r="H56" s="129"/>
      <c r="I56" s="129">
        <f>'01 2 Pol'!G15</f>
        <v>0</v>
      </c>
      <c r="J56" s="134" t="str">
        <f>IF(I79=0,"",I56/I79*100)</f>
        <v/>
      </c>
    </row>
    <row r="57" spans="1:10" ht="36.75" customHeight="1" x14ac:dyDescent="0.2">
      <c r="A57" s="123"/>
      <c r="B57" s="128" t="s">
        <v>69</v>
      </c>
      <c r="C57" s="199" t="s">
        <v>70</v>
      </c>
      <c r="D57" s="200"/>
      <c r="E57" s="200"/>
      <c r="F57" s="137" t="s">
        <v>26</v>
      </c>
      <c r="G57" s="129"/>
      <c r="H57" s="129"/>
      <c r="I57" s="129">
        <f>'01 2 Pol'!G17</f>
        <v>0</v>
      </c>
      <c r="J57" s="134" t="str">
        <f>IF(I79=0,"",I57/I79*100)</f>
        <v/>
      </c>
    </row>
    <row r="58" spans="1:10" ht="36.75" customHeight="1" x14ac:dyDescent="0.2">
      <c r="A58" s="123"/>
      <c r="B58" s="128" t="s">
        <v>71</v>
      </c>
      <c r="C58" s="199" t="s">
        <v>72</v>
      </c>
      <c r="D58" s="200"/>
      <c r="E58" s="200"/>
      <c r="F58" s="137" t="s">
        <v>26</v>
      </c>
      <c r="G58" s="129"/>
      <c r="H58" s="129"/>
      <c r="I58" s="129">
        <f>'01 2 Pol'!G22</f>
        <v>0</v>
      </c>
      <c r="J58" s="134" t="str">
        <f>IF(I79=0,"",I58/I79*100)</f>
        <v/>
      </c>
    </row>
    <row r="59" spans="1:10" ht="36.75" customHeight="1" x14ac:dyDescent="0.2">
      <c r="A59" s="123"/>
      <c r="B59" s="128" t="s">
        <v>73</v>
      </c>
      <c r="C59" s="199" t="s">
        <v>74</v>
      </c>
      <c r="D59" s="200"/>
      <c r="E59" s="200"/>
      <c r="F59" s="137" t="s">
        <v>26</v>
      </c>
      <c r="G59" s="129"/>
      <c r="H59" s="129"/>
      <c r="I59" s="129">
        <f>'01 2 Pol'!G25</f>
        <v>0</v>
      </c>
      <c r="J59" s="134" t="str">
        <f>IF(I79=0,"",I59/I79*100)</f>
        <v/>
      </c>
    </row>
    <row r="60" spans="1:10" ht="36.75" customHeight="1" x14ac:dyDescent="0.2">
      <c r="A60" s="123"/>
      <c r="B60" s="128" t="s">
        <v>75</v>
      </c>
      <c r="C60" s="199" t="s">
        <v>76</v>
      </c>
      <c r="D60" s="200"/>
      <c r="E60" s="200"/>
      <c r="F60" s="137" t="s">
        <v>26</v>
      </c>
      <c r="G60" s="129"/>
      <c r="H60" s="129"/>
      <c r="I60" s="129">
        <f>'01 2 Pol'!G27</f>
        <v>0</v>
      </c>
      <c r="J60" s="134" t="str">
        <f>IF(I79=0,"",I60/I79*100)</f>
        <v/>
      </c>
    </row>
    <row r="61" spans="1:10" ht="36.75" customHeight="1" x14ac:dyDescent="0.2">
      <c r="A61" s="123"/>
      <c r="B61" s="128" t="s">
        <v>77</v>
      </c>
      <c r="C61" s="199" t="s">
        <v>78</v>
      </c>
      <c r="D61" s="200"/>
      <c r="E61" s="200"/>
      <c r="F61" s="137" t="s">
        <v>26</v>
      </c>
      <c r="G61" s="129"/>
      <c r="H61" s="129"/>
      <c r="I61" s="129">
        <f>'01 2 Pol'!G29</f>
        <v>0</v>
      </c>
      <c r="J61" s="134" t="str">
        <f>IF(I79=0,"",I61/I79*100)</f>
        <v/>
      </c>
    </row>
    <row r="62" spans="1:10" ht="36.75" customHeight="1" x14ac:dyDescent="0.2">
      <c r="A62" s="123"/>
      <c r="B62" s="128" t="s">
        <v>79</v>
      </c>
      <c r="C62" s="199" t="s">
        <v>80</v>
      </c>
      <c r="D62" s="200"/>
      <c r="E62" s="200"/>
      <c r="F62" s="137" t="s">
        <v>26</v>
      </c>
      <c r="G62" s="129"/>
      <c r="H62" s="129"/>
      <c r="I62" s="129">
        <f>'01 2 Pol'!G34</f>
        <v>0</v>
      </c>
      <c r="J62" s="134" t="str">
        <f>IF(I79=0,"",I62/I79*100)</f>
        <v/>
      </c>
    </row>
    <row r="63" spans="1:10" ht="36.75" customHeight="1" x14ac:dyDescent="0.2">
      <c r="A63" s="123"/>
      <c r="B63" s="128" t="s">
        <v>81</v>
      </c>
      <c r="C63" s="199" t="s">
        <v>82</v>
      </c>
      <c r="D63" s="200"/>
      <c r="E63" s="200"/>
      <c r="F63" s="137" t="s">
        <v>27</v>
      </c>
      <c r="G63" s="129"/>
      <c r="H63" s="129"/>
      <c r="I63" s="129">
        <f>'01 2 Pol'!G36</f>
        <v>0</v>
      </c>
      <c r="J63" s="134" t="str">
        <f>IF(I79=0,"",I63/I79*100)</f>
        <v/>
      </c>
    </row>
    <row r="64" spans="1:10" ht="36.75" customHeight="1" x14ac:dyDescent="0.2">
      <c r="A64" s="123"/>
      <c r="B64" s="128" t="s">
        <v>83</v>
      </c>
      <c r="C64" s="199" t="s">
        <v>84</v>
      </c>
      <c r="D64" s="200"/>
      <c r="E64" s="200"/>
      <c r="F64" s="137" t="s">
        <v>27</v>
      </c>
      <c r="G64" s="129"/>
      <c r="H64" s="129"/>
      <c r="I64" s="129">
        <f>'01 2 Pol'!G41</f>
        <v>0</v>
      </c>
      <c r="J64" s="134" t="str">
        <f>IF(I79=0,"",I64/I79*100)</f>
        <v/>
      </c>
    </row>
    <row r="65" spans="1:10" ht="36.75" customHeight="1" x14ac:dyDescent="0.2">
      <c r="A65" s="123"/>
      <c r="B65" s="128" t="s">
        <v>85</v>
      </c>
      <c r="C65" s="199" t="s">
        <v>86</v>
      </c>
      <c r="D65" s="200"/>
      <c r="E65" s="200"/>
      <c r="F65" s="137" t="s">
        <v>27</v>
      </c>
      <c r="G65" s="129"/>
      <c r="H65" s="129"/>
      <c r="I65" s="129">
        <f>'01 2 Pol'!G43</f>
        <v>0</v>
      </c>
      <c r="J65" s="134" t="str">
        <f>IF(I79=0,"",I65/I79*100)</f>
        <v/>
      </c>
    </row>
    <row r="66" spans="1:10" ht="36.75" customHeight="1" x14ac:dyDescent="0.2">
      <c r="A66" s="123"/>
      <c r="B66" s="128" t="s">
        <v>87</v>
      </c>
      <c r="C66" s="199" t="s">
        <v>88</v>
      </c>
      <c r="D66" s="200"/>
      <c r="E66" s="200"/>
      <c r="F66" s="137" t="s">
        <v>27</v>
      </c>
      <c r="G66" s="129"/>
      <c r="H66" s="129"/>
      <c r="I66" s="129">
        <f>'01 2 Pol'!G49</f>
        <v>0</v>
      </c>
      <c r="J66" s="134" t="str">
        <f>IF(I79=0,"",I66/I79*100)</f>
        <v/>
      </c>
    </row>
    <row r="67" spans="1:10" ht="36.75" customHeight="1" x14ac:dyDescent="0.2">
      <c r="A67" s="123"/>
      <c r="B67" s="128" t="s">
        <v>89</v>
      </c>
      <c r="C67" s="199" t="s">
        <v>90</v>
      </c>
      <c r="D67" s="200"/>
      <c r="E67" s="200"/>
      <c r="F67" s="137" t="s">
        <v>27</v>
      </c>
      <c r="G67" s="129"/>
      <c r="H67" s="129"/>
      <c r="I67" s="129">
        <f>'01 2 Pol'!G53</f>
        <v>0</v>
      </c>
      <c r="J67" s="134" t="str">
        <f>IF(I79=0,"",I67/I79*100)</f>
        <v/>
      </c>
    </row>
    <row r="68" spans="1:10" ht="36.75" customHeight="1" x14ac:dyDescent="0.2">
      <c r="A68" s="123"/>
      <c r="B68" s="128" t="s">
        <v>91</v>
      </c>
      <c r="C68" s="199" t="s">
        <v>92</v>
      </c>
      <c r="D68" s="200"/>
      <c r="E68" s="200"/>
      <c r="F68" s="137" t="s">
        <v>27</v>
      </c>
      <c r="G68" s="129"/>
      <c r="H68" s="129"/>
      <c r="I68" s="129">
        <f>'01 2 Pol'!G55</f>
        <v>0</v>
      </c>
      <c r="J68" s="134" t="str">
        <f>IF(I79=0,"",I68/I79*100)</f>
        <v/>
      </c>
    </row>
    <row r="69" spans="1:10" ht="36.75" customHeight="1" x14ac:dyDescent="0.2">
      <c r="A69" s="123"/>
      <c r="B69" s="128" t="s">
        <v>93</v>
      </c>
      <c r="C69" s="199" t="s">
        <v>94</v>
      </c>
      <c r="D69" s="200"/>
      <c r="E69" s="200"/>
      <c r="F69" s="137" t="s">
        <v>27</v>
      </c>
      <c r="G69" s="129"/>
      <c r="H69" s="129"/>
      <c r="I69" s="129">
        <f>'01 2 Pol'!G51</f>
        <v>0</v>
      </c>
      <c r="J69" s="134" t="str">
        <f>IF(I79=0,"",I69/I79*100)</f>
        <v/>
      </c>
    </row>
    <row r="70" spans="1:10" ht="36.75" customHeight="1" x14ac:dyDescent="0.2">
      <c r="A70" s="123"/>
      <c r="B70" s="128" t="s">
        <v>95</v>
      </c>
      <c r="C70" s="199" t="s">
        <v>96</v>
      </c>
      <c r="D70" s="200"/>
      <c r="E70" s="200"/>
      <c r="F70" s="137" t="s">
        <v>27</v>
      </c>
      <c r="G70" s="129"/>
      <c r="H70" s="129"/>
      <c r="I70" s="129">
        <f>'01 2 Pol'!G57</f>
        <v>0</v>
      </c>
      <c r="J70" s="134" t="str">
        <f>IF(I79=0,"",I70/I79*100)</f>
        <v/>
      </c>
    </row>
    <row r="71" spans="1:10" ht="36.75" customHeight="1" x14ac:dyDescent="0.2">
      <c r="A71" s="123"/>
      <c r="B71" s="128" t="s">
        <v>97</v>
      </c>
      <c r="C71" s="199" t="s">
        <v>98</v>
      </c>
      <c r="D71" s="200"/>
      <c r="E71" s="200"/>
      <c r="F71" s="137" t="s">
        <v>27</v>
      </c>
      <c r="G71" s="129"/>
      <c r="H71" s="129"/>
      <c r="I71" s="129">
        <f>'01 2 Pol'!G62</f>
        <v>0</v>
      </c>
      <c r="J71" s="134" t="str">
        <f>IF(I79=0,"",I71/I79*100)</f>
        <v/>
      </c>
    </row>
    <row r="72" spans="1:10" ht="36.75" customHeight="1" x14ac:dyDescent="0.2">
      <c r="A72" s="123"/>
      <c r="B72" s="128" t="s">
        <v>99</v>
      </c>
      <c r="C72" s="199" t="s">
        <v>100</v>
      </c>
      <c r="D72" s="200"/>
      <c r="E72" s="200"/>
      <c r="F72" s="137" t="s">
        <v>27</v>
      </c>
      <c r="G72" s="129"/>
      <c r="H72" s="129"/>
      <c r="I72" s="129">
        <f>'01 2 Pol'!G69</f>
        <v>0</v>
      </c>
      <c r="J72" s="134" t="str">
        <f>IF(I79=0,"",I72/I79*100)</f>
        <v/>
      </c>
    </row>
    <row r="73" spans="1:10" ht="36.75" customHeight="1" x14ac:dyDescent="0.2">
      <c r="A73" s="123"/>
      <c r="B73" s="128" t="s">
        <v>101</v>
      </c>
      <c r="C73" s="199" t="s">
        <v>102</v>
      </c>
      <c r="D73" s="200"/>
      <c r="E73" s="200"/>
      <c r="F73" s="137" t="s">
        <v>27</v>
      </c>
      <c r="G73" s="129"/>
      <c r="H73" s="129"/>
      <c r="I73" s="129">
        <f>'01 2 Pol'!G73</f>
        <v>0</v>
      </c>
      <c r="J73" s="134" t="str">
        <f>IF(I79=0,"",I73/I79*100)</f>
        <v/>
      </c>
    </row>
    <row r="74" spans="1:10" ht="36.75" customHeight="1" x14ac:dyDescent="0.2">
      <c r="A74" s="123"/>
      <c r="B74" s="128" t="s">
        <v>103</v>
      </c>
      <c r="C74" s="199" t="s">
        <v>104</v>
      </c>
      <c r="D74" s="200"/>
      <c r="E74" s="200"/>
      <c r="F74" s="137" t="s">
        <v>27</v>
      </c>
      <c r="G74" s="129"/>
      <c r="H74" s="129"/>
      <c r="I74" s="129">
        <f>'01 2 Pol'!G75</f>
        <v>0</v>
      </c>
      <c r="J74" s="134" t="str">
        <f>IF(I79=0,"",I74/I79*100)</f>
        <v/>
      </c>
    </row>
    <row r="75" spans="1:10" ht="36.75" customHeight="1" x14ac:dyDescent="0.2">
      <c r="A75" s="123"/>
      <c r="B75" s="128" t="s">
        <v>105</v>
      </c>
      <c r="C75" s="199" t="s">
        <v>106</v>
      </c>
      <c r="D75" s="200"/>
      <c r="E75" s="200"/>
      <c r="F75" s="137" t="s">
        <v>28</v>
      </c>
      <c r="G75" s="129"/>
      <c r="H75" s="129"/>
      <c r="I75" s="129">
        <f>'01 2 Pol'!G78</f>
        <v>0</v>
      </c>
      <c r="J75" s="134" t="str">
        <f>IF(I79=0,"",I75/I79*100)</f>
        <v/>
      </c>
    </row>
    <row r="76" spans="1:10" ht="36.75" customHeight="1" x14ac:dyDescent="0.2">
      <c r="A76" s="123"/>
      <c r="B76" s="128" t="s">
        <v>107</v>
      </c>
      <c r="C76" s="199" t="s">
        <v>108</v>
      </c>
      <c r="D76" s="200"/>
      <c r="E76" s="200"/>
      <c r="F76" s="137" t="s">
        <v>28</v>
      </c>
      <c r="G76" s="129"/>
      <c r="H76" s="129"/>
      <c r="I76" s="129">
        <f>'01 2 Pol'!G85</f>
        <v>0</v>
      </c>
      <c r="J76" s="134" t="str">
        <f>IF(I79=0,"",I76/I79*100)</f>
        <v/>
      </c>
    </row>
    <row r="77" spans="1:10" ht="36.75" customHeight="1" x14ac:dyDescent="0.2">
      <c r="A77" s="123"/>
      <c r="B77" s="128" t="s">
        <v>109</v>
      </c>
      <c r="C77" s="199" t="s">
        <v>110</v>
      </c>
      <c r="D77" s="200"/>
      <c r="E77" s="200"/>
      <c r="F77" s="137" t="s">
        <v>111</v>
      </c>
      <c r="G77" s="129"/>
      <c r="H77" s="129"/>
      <c r="I77" s="129">
        <f>'01 2 Pol'!G88</f>
        <v>0</v>
      </c>
      <c r="J77" s="134" t="str">
        <f>IF(I79=0,"",I77/I79*100)</f>
        <v/>
      </c>
    </row>
    <row r="78" spans="1:10" ht="36.75" customHeight="1" x14ac:dyDescent="0.2">
      <c r="A78" s="123"/>
      <c r="B78" s="184" t="s">
        <v>290</v>
      </c>
      <c r="C78" s="199" t="s">
        <v>291</v>
      </c>
      <c r="D78" s="200"/>
      <c r="E78" s="200"/>
      <c r="F78" s="185" t="s">
        <v>28</v>
      </c>
      <c r="G78" s="186"/>
      <c r="H78" s="186"/>
      <c r="I78" s="186">
        <f>SUM(SLP!F42)</f>
        <v>0</v>
      </c>
      <c r="J78" s="134" t="str">
        <f>IF(I79=0,"",I78/I79*100)</f>
        <v/>
      </c>
    </row>
    <row r="79" spans="1:10" ht="25.5" customHeight="1" x14ac:dyDescent="0.2">
      <c r="A79" s="124"/>
      <c r="B79" s="130" t="s">
        <v>1</v>
      </c>
      <c r="C79" s="131"/>
      <c r="D79" s="132"/>
      <c r="E79" s="132"/>
      <c r="F79" s="138"/>
      <c r="G79" s="133"/>
      <c r="H79" s="133"/>
      <c r="I79" s="133">
        <f>SUM(I52:I78)</f>
        <v>0</v>
      </c>
      <c r="J79" s="135">
        <f>SUM(J52:J78)</f>
        <v>0</v>
      </c>
    </row>
    <row r="80" spans="1:10" x14ac:dyDescent="0.2">
      <c r="F80" s="87"/>
      <c r="G80" s="87"/>
      <c r="H80" s="87"/>
      <c r="I80" s="87"/>
      <c r="J80" s="136"/>
    </row>
    <row r="81" spans="6:10" x14ac:dyDescent="0.2">
      <c r="F81" s="87"/>
      <c r="G81" s="87"/>
      <c r="H81" s="87"/>
      <c r="I81" s="87"/>
      <c r="J81" s="136"/>
    </row>
    <row r="82" spans="6:10" x14ac:dyDescent="0.2">
      <c r="F82" s="87"/>
      <c r="G82" s="87"/>
      <c r="H82" s="87"/>
      <c r="I82" s="87"/>
      <c r="J8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78:E78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38" activePane="bottomLeft" state="frozen"/>
      <selection pane="bottomLeft" activeCell="Z46" sqref="Z4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114</v>
      </c>
    </row>
    <row r="2" spans="1:60" ht="24.95" customHeight="1" x14ac:dyDescent="0.2">
      <c r="A2" s="50" t="s">
        <v>8</v>
      </c>
      <c r="B2" s="49" t="s">
        <v>47</v>
      </c>
      <c r="C2" s="268" t="s">
        <v>48</v>
      </c>
      <c r="D2" s="268"/>
      <c r="E2" s="268"/>
      <c r="F2" s="268"/>
      <c r="G2" s="269"/>
      <c r="AG2" t="s">
        <v>115</v>
      </c>
    </row>
    <row r="3" spans="1:60" ht="24.95" customHeight="1" x14ac:dyDescent="0.2">
      <c r="A3" s="50" t="s">
        <v>9</v>
      </c>
      <c r="B3" s="49" t="s">
        <v>43</v>
      </c>
      <c r="C3" s="268" t="s">
        <v>287</v>
      </c>
      <c r="D3" s="268"/>
      <c r="E3" s="268"/>
      <c r="F3" s="268"/>
      <c r="G3" s="269"/>
      <c r="AC3" s="121" t="s">
        <v>115</v>
      </c>
      <c r="AG3" t="s">
        <v>116</v>
      </c>
    </row>
    <row r="4" spans="1:60" ht="24.95" customHeight="1" x14ac:dyDescent="0.2">
      <c r="A4" s="140" t="s">
        <v>10</v>
      </c>
      <c r="B4" s="141" t="s">
        <v>41</v>
      </c>
      <c r="C4" s="270" t="s">
        <v>288</v>
      </c>
      <c r="D4" s="270"/>
      <c r="E4" s="270"/>
      <c r="F4" s="270"/>
      <c r="G4" s="271"/>
      <c r="AG4" t="s">
        <v>117</v>
      </c>
    </row>
    <row r="5" spans="1:60" x14ac:dyDescent="0.2">
      <c r="D5" s="10"/>
    </row>
    <row r="6" spans="1:60" ht="38.25" x14ac:dyDescent="0.2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31</v>
      </c>
      <c r="H6" s="146" t="s">
        <v>32</v>
      </c>
      <c r="I6" s="146" t="s">
        <v>124</v>
      </c>
      <c r="J6" s="146" t="s">
        <v>33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  <c r="Y6" s="146" t="s">
        <v>139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140</v>
      </c>
      <c r="B8" s="160" t="s">
        <v>59</v>
      </c>
      <c r="C8" s="178" t="s">
        <v>60</v>
      </c>
      <c r="D8" s="161"/>
      <c r="E8" s="162"/>
      <c r="F8" s="163"/>
      <c r="G8" s="164">
        <f>SUMIF(AG9:AG9,"&lt;&gt;NOR",G9:G9)</f>
        <v>0</v>
      </c>
      <c r="H8" s="158"/>
      <c r="I8" s="158">
        <f>SUM(I9:I9)</f>
        <v>1622.58</v>
      </c>
      <c r="J8" s="158"/>
      <c r="K8" s="158">
        <f>SUM(K9:K9)</f>
        <v>966.42</v>
      </c>
      <c r="L8" s="158"/>
      <c r="M8" s="158">
        <f>SUM(M9:M9)</f>
        <v>0</v>
      </c>
      <c r="N8" s="157"/>
      <c r="O8" s="157">
        <f>SUM(O9:O9)</f>
        <v>0.23</v>
      </c>
      <c r="P8" s="157"/>
      <c r="Q8" s="157">
        <f>SUM(Q9:Q9)</f>
        <v>0</v>
      </c>
      <c r="R8" s="158"/>
      <c r="S8" s="158"/>
      <c r="T8" s="158"/>
      <c r="U8" s="158"/>
      <c r="V8" s="158">
        <f>SUM(V9:V9)</f>
        <v>1.61</v>
      </c>
      <c r="W8" s="158"/>
      <c r="X8" s="158"/>
      <c r="Y8" s="158"/>
      <c r="AG8" t="s">
        <v>141</v>
      </c>
    </row>
    <row r="9" spans="1:60" outlineLevel="1" x14ac:dyDescent="0.2">
      <c r="A9" s="172">
        <v>1</v>
      </c>
      <c r="B9" s="173" t="s">
        <v>142</v>
      </c>
      <c r="C9" s="179" t="s">
        <v>143</v>
      </c>
      <c r="D9" s="174" t="s">
        <v>144</v>
      </c>
      <c r="E9" s="175">
        <v>3</v>
      </c>
      <c r="F9" s="176"/>
      <c r="G9" s="177">
        <f>ROUND(E9*F9,2)</f>
        <v>0</v>
      </c>
      <c r="H9" s="156">
        <v>540.86</v>
      </c>
      <c r="I9" s="155">
        <f>ROUND(E9*H9,2)</f>
        <v>1622.58</v>
      </c>
      <c r="J9" s="156">
        <v>322.14</v>
      </c>
      <c r="K9" s="155">
        <f>ROUND(E9*J9,2)</f>
        <v>966.42</v>
      </c>
      <c r="L9" s="155">
        <v>21</v>
      </c>
      <c r="M9" s="155">
        <f>G9*(1+L9/100)</f>
        <v>0</v>
      </c>
      <c r="N9" s="154">
        <v>7.535E-2</v>
      </c>
      <c r="O9" s="154">
        <f>ROUND(E9*N9,2)</f>
        <v>0.23</v>
      </c>
      <c r="P9" s="154">
        <v>0</v>
      </c>
      <c r="Q9" s="154">
        <f>ROUND(E9*P9,2)</f>
        <v>0</v>
      </c>
      <c r="R9" s="155"/>
      <c r="S9" s="155" t="s">
        <v>145</v>
      </c>
      <c r="T9" s="155" t="s">
        <v>146</v>
      </c>
      <c r="U9" s="155">
        <v>0.53500000000000003</v>
      </c>
      <c r="V9" s="155">
        <f>ROUND(E9*U9,2)</f>
        <v>1.61</v>
      </c>
      <c r="W9" s="155"/>
      <c r="X9" s="155" t="s">
        <v>147</v>
      </c>
      <c r="Y9" s="155" t="s">
        <v>148</v>
      </c>
      <c r="Z9" s="147"/>
      <c r="AA9" s="147"/>
      <c r="AB9" s="147"/>
      <c r="AC9" s="147"/>
      <c r="AD9" s="147"/>
      <c r="AE9" s="147"/>
      <c r="AF9" s="147"/>
      <c r="AG9" s="147" t="s">
        <v>149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9" t="s">
        <v>140</v>
      </c>
      <c r="B10" s="160" t="s">
        <v>61</v>
      </c>
      <c r="C10" s="178" t="s">
        <v>62</v>
      </c>
      <c r="D10" s="161"/>
      <c r="E10" s="162"/>
      <c r="F10" s="163"/>
      <c r="G10" s="164">
        <f>SUMIF(AG11:AG12,"&lt;&gt;NOR",G11:G12)</f>
        <v>0</v>
      </c>
      <c r="H10" s="158"/>
      <c r="I10" s="158">
        <f>SUM(I11:I12)</f>
        <v>21425.35</v>
      </c>
      <c r="J10" s="158"/>
      <c r="K10" s="158">
        <f>SUM(K11:K12)</f>
        <v>42566.15</v>
      </c>
      <c r="L10" s="158"/>
      <c r="M10" s="158">
        <f>SUM(M11:M12)</f>
        <v>0</v>
      </c>
      <c r="N10" s="157"/>
      <c r="O10" s="157">
        <f>SUM(O11:O12)</f>
        <v>0.97</v>
      </c>
      <c r="P10" s="157"/>
      <c r="Q10" s="157">
        <f>SUM(Q11:Q12)</f>
        <v>0</v>
      </c>
      <c r="R10" s="158"/>
      <c r="S10" s="158"/>
      <c r="T10" s="158"/>
      <c r="U10" s="158"/>
      <c r="V10" s="158">
        <f>SUM(V11:V12)</f>
        <v>46.150000000000006</v>
      </c>
      <c r="W10" s="158"/>
      <c r="X10" s="158"/>
      <c r="Y10" s="158"/>
      <c r="AG10" t="s">
        <v>141</v>
      </c>
    </row>
    <row r="11" spans="1:60" ht="33.75" outlineLevel="1" x14ac:dyDescent="0.2">
      <c r="A11" s="172">
        <v>2</v>
      </c>
      <c r="B11" s="173" t="s">
        <v>150</v>
      </c>
      <c r="C11" s="179" t="s">
        <v>151</v>
      </c>
      <c r="D11" s="174" t="s">
        <v>144</v>
      </c>
      <c r="E11" s="175">
        <v>39.340000000000003</v>
      </c>
      <c r="F11" s="176"/>
      <c r="G11" s="177">
        <f>ROUND(E11*F11,2)</f>
        <v>0</v>
      </c>
      <c r="H11" s="156">
        <v>544.62</v>
      </c>
      <c r="I11" s="155">
        <f>ROUND(E11*H11,2)</f>
        <v>21425.35</v>
      </c>
      <c r="J11" s="156">
        <v>680.38</v>
      </c>
      <c r="K11" s="155">
        <f>ROUND(E11*J11,2)</f>
        <v>26766.15</v>
      </c>
      <c r="L11" s="155">
        <v>21</v>
      </c>
      <c r="M11" s="155">
        <f>G11*(1+L11/100)</f>
        <v>0</v>
      </c>
      <c r="N11" s="154">
        <v>2.2759999999999999E-2</v>
      </c>
      <c r="O11" s="154">
        <f>ROUND(E11*N11,2)</f>
        <v>0.9</v>
      </c>
      <c r="P11" s="154">
        <v>0</v>
      </c>
      <c r="Q11" s="154">
        <f>ROUND(E11*P11,2)</f>
        <v>0</v>
      </c>
      <c r="R11" s="155"/>
      <c r="S11" s="155" t="s">
        <v>145</v>
      </c>
      <c r="T11" s="155" t="s">
        <v>146</v>
      </c>
      <c r="U11" s="155">
        <v>0.99</v>
      </c>
      <c r="V11" s="155">
        <f>ROUND(E11*U11,2)</f>
        <v>38.950000000000003</v>
      </c>
      <c r="W11" s="155"/>
      <c r="X11" s="155" t="s">
        <v>147</v>
      </c>
      <c r="Y11" s="155" t="s">
        <v>148</v>
      </c>
      <c r="Z11" s="147"/>
      <c r="AA11" s="147"/>
      <c r="AB11" s="147"/>
      <c r="AC11" s="147"/>
      <c r="AD11" s="147"/>
      <c r="AE11" s="147"/>
      <c r="AF11" s="147"/>
      <c r="AG11" s="147" t="s">
        <v>149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2">
        <v>3</v>
      </c>
      <c r="B12" s="173" t="s">
        <v>152</v>
      </c>
      <c r="C12" s="179" t="s">
        <v>153</v>
      </c>
      <c r="D12" s="174" t="s">
        <v>154</v>
      </c>
      <c r="E12" s="175">
        <v>20</v>
      </c>
      <c r="F12" s="176"/>
      <c r="G12" s="177">
        <f>ROUND(E12*F12,2)</f>
        <v>0</v>
      </c>
      <c r="H12" s="156">
        <v>0</v>
      </c>
      <c r="I12" s="155">
        <f>ROUND(E12*H12,2)</f>
        <v>0</v>
      </c>
      <c r="J12" s="156">
        <v>790</v>
      </c>
      <c r="K12" s="155">
        <f>ROUND(E12*J12,2)</f>
        <v>15800</v>
      </c>
      <c r="L12" s="155">
        <v>21</v>
      </c>
      <c r="M12" s="155">
        <f>G12*(1+L12/100)</f>
        <v>0</v>
      </c>
      <c r="N12" s="154">
        <v>3.32E-3</v>
      </c>
      <c r="O12" s="154">
        <f>ROUND(E12*N12,2)</f>
        <v>7.0000000000000007E-2</v>
      </c>
      <c r="P12" s="154">
        <v>0</v>
      </c>
      <c r="Q12" s="154">
        <f>ROUND(E12*P12,2)</f>
        <v>0</v>
      </c>
      <c r="R12" s="155"/>
      <c r="S12" s="155" t="s">
        <v>155</v>
      </c>
      <c r="T12" s="155" t="s">
        <v>146</v>
      </c>
      <c r="U12" s="155">
        <v>0.36</v>
      </c>
      <c r="V12" s="155">
        <f>ROUND(E12*U12,2)</f>
        <v>7.2</v>
      </c>
      <c r="W12" s="155"/>
      <c r="X12" s="155" t="s">
        <v>147</v>
      </c>
      <c r="Y12" s="155" t="s">
        <v>148</v>
      </c>
      <c r="Z12" s="147"/>
      <c r="AA12" s="147"/>
      <c r="AB12" s="147"/>
      <c r="AC12" s="147"/>
      <c r="AD12" s="147"/>
      <c r="AE12" s="147"/>
      <c r="AF12" s="147"/>
      <c r="AG12" s="147" t="s">
        <v>149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5.5" x14ac:dyDescent="0.2">
      <c r="A13" s="159" t="s">
        <v>140</v>
      </c>
      <c r="B13" s="160" t="s">
        <v>63</v>
      </c>
      <c r="C13" s="178" t="s">
        <v>64</v>
      </c>
      <c r="D13" s="161"/>
      <c r="E13" s="162"/>
      <c r="F13" s="163"/>
      <c r="G13" s="164">
        <f>SUMIF(AG14:AG14,"&lt;&gt;NOR",G14:G14)</f>
        <v>0</v>
      </c>
      <c r="H13" s="158"/>
      <c r="I13" s="158">
        <f>SUM(I14:I14)</f>
        <v>819.57</v>
      </c>
      <c r="J13" s="158"/>
      <c r="K13" s="158">
        <f>SUM(K14:K14)</f>
        <v>1533.95</v>
      </c>
      <c r="L13" s="158"/>
      <c r="M13" s="158">
        <f>SUM(M14:M14)</f>
        <v>0</v>
      </c>
      <c r="N13" s="157"/>
      <c r="O13" s="157">
        <f>SUM(O14:O14)</f>
        <v>0.03</v>
      </c>
      <c r="P13" s="157"/>
      <c r="Q13" s="157">
        <f>SUM(Q14:Q14)</f>
        <v>0</v>
      </c>
      <c r="R13" s="158"/>
      <c r="S13" s="158"/>
      <c r="T13" s="158"/>
      <c r="U13" s="158"/>
      <c r="V13" s="158">
        <f>SUM(V14:V14)</f>
        <v>2.23</v>
      </c>
      <c r="W13" s="158"/>
      <c r="X13" s="158"/>
      <c r="Y13" s="158"/>
      <c r="AG13" t="s">
        <v>141</v>
      </c>
    </row>
    <row r="14" spans="1:60" ht="22.5" outlineLevel="1" x14ac:dyDescent="0.2">
      <c r="A14" s="172">
        <v>4</v>
      </c>
      <c r="B14" s="173" t="s">
        <v>156</v>
      </c>
      <c r="C14" s="179" t="s">
        <v>157</v>
      </c>
      <c r="D14" s="174" t="s">
        <v>144</v>
      </c>
      <c r="E14" s="175">
        <v>2.48</v>
      </c>
      <c r="F14" s="176"/>
      <c r="G14" s="177">
        <f>ROUND(E14*F14,2)</f>
        <v>0</v>
      </c>
      <c r="H14" s="156">
        <v>330.47</v>
      </c>
      <c r="I14" s="155">
        <f>ROUND(E14*H14,2)</f>
        <v>819.57</v>
      </c>
      <c r="J14" s="156">
        <v>618.53</v>
      </c>
      <c r="K14" s="155">
        <f>ROUND(E14*J14,2)</f>
        <v>1533.95</v>
      </c>
      <c r="L14" s="155">
        <v>21</v>
      </c>
      <c r="M14" s="155">
        <f>G14*(1+L14/100)</f>
        <v>0</v>
      </c>
      <c r="N14" s="154">
        <v>1.24E-2</v>
      </c>
      <c r="O14" s="154">
        <f>ROUND(E14*N14,2)</f>
        <v>0.03</v>
      </c>
      <c r="P14" s="154">
        <v>0</v>
      </c>
      <c r="Q14" s="154">
        <f>ROUND(E14*P14,2)</f>
        <v>0</v>
      </c>
      <c r="R14" s="155"/>
      <c r="S14" s="155" t="s">
        <v>145</v>
      </c>
      <c r="T14" s="155" t="s">
        <v>146</v>
      </c>
      <c r="U14" s="155">
        <v>0.9</v>
      </c>
      <c r="V14" s="155">
        <f>ROUND(E14*U14,2)</f>
        <v>2.23</v>
      </c>
      <c r="W14" s="155"/>
      <c r="X14" s="155" t="s">
        <v>147</v>
      </c>
      <c r="Y14" s="155" t="s">
        <v>148</v>
      </c>
      <c r="Z14" s="147"/>
      <c r="AA14" s="147"/>
      <c r="AB14" s="147"/>
      <c r="AC14" s="147"/>
      <c r="AD14" s="147"/>
      <c r="AE14" s="147"/>
      <c r="AF14" s="147"/>
      <c r="AG14" s="147" t="s">
        <v>149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9" t="s">
        <v>140</v>
      </c>
      <c r="B15" s="160" t="s">
        <v>67</v>
      </c>
      <c r="C15" s="178" t="s">
        <v>68</v>
      </c>
      <c r="D15" s="161"/>
      <c r="E15" s="162"/>
      <c r="F15" s="163"/>
      <c r="G15" s="164">
        <f>SUMIF(AG16:AG16,"&lt;&gt;NOR",G16:G16)</f>
        <v>0</v>
      </c>
      <c r="H15" s="158"/>
      <c r="I15" s="158">
        <f>SUM(I16:I16)</f>
        <v>612.29999999999995</v>
      </c>
      <c r="J15" s="158"/>
      <c r="K15" s="158">
        <f>SUM(K16:K16)</f>
        <v>842.7</v>
      </c>
      <c r="L15" s="158"/>
      <c r="M15" s="158">
        <f>SUM(M16:M16)</f>
        <v>0</v>
      </c>
      <c r="N15" s="157"/>
      <c r="O15" s="157">
        <f>SUM(O16:O16)</f>
        <v>0.1</v>
      </c>
      <c r="P15" s="157"/>
      <c r="Q15" s="157">
        <f>SUM(Q16:Q16)</f>
        <v>0</v>
      </c>
      <c r="R15" s="158"/>
      <c r="S15" s="158"/>
      <c r="T15" s="158"/>
      <c r="U15" s="158"/>
      <c r="V15" s="158">
        <f>SUM(V16:V16)</f>
        <v>1.52</v>
      </c>
      <c r="W15" s="158"/>
      <c r="X15" s="158"/>
      <c r="Y15" s="158"/>
      <c r="AG15" t="s">
        <v>141</v>
      </c>
    </row>
    <row r="16" spans="1:60" ht="22.5" outlineLevel="1" x14ac:dyDescent="0.2">
      <c r="A16" s="172">
        <v>5</v>
      </c>
      <c r="B16" s="173" t="s">
        <v>158</v>
      </c>
      <c r="C16" s="179" t="s">
        <v>159</v>
      </c>
      <c r="D16" s="174" t="s">
        <v>160</v>
      </c>
      <c r="E16" s="175">
        <v>6</v>
      </c>
      <c r="F16" s="176"/>
      <c r="G16" s="177">
        <f>ROUND(E16*F16,2)</f>
        <v>0</v>
      </c>
      <c r="H16" s="156">
        <v>102.05</v>
      </c>
      <c r="I16" s="155">
        <f>ROUND(E16*H16,2)</f>
        <v>612.29999999999995</v>
      </c>
      <c r="J16" s="156">
        <v>140.44999999999999</v>
      </c>
      <c r="K16" s="155">
        <f>ROUND(E16*J16,2)</f>
        <v>842.7</v>
      </c>
      <c r="L16" s="155">
        <v>21</v>
      </c>
      <c r="M16" s="155">
        <f>G16*(1+L16/100)</f>
        <v>0</v>
      </c>
      <c r="N16" s="154">
        <v>1.634E-2</v>
      </c>
      <c r="O16" s="154">
        <f>ROUND(E16*N16,2)</f>
        <v>0.1</v>
      </c>
      <c r="P16" s="154">
        <v>0</v>
      </c>
      <c r="Q16" s="154">
        <f>ROUND(E16*P16,2)</f>
        <v>0</v>
      </c>
      <c r="R16" s="155"/>
      <c r="S16" s="155" t="s">
        <v>145</v>
      </c>
      <c r="T16" s="155" t="s">
        <v>146</v>
      </c>
      <c r="U16" s="155">
        <v>0.253</v>
      </c>
      <c r="V16" s="155">
        <f>ROUND(E16*U16,2)</f>
        <v>1.52</v>
      </c>
      <c r="W16" s="155"/>
      <c r="X16" s="155" t="s">
        <v>147</v>
      </c>
      <c r="Y16" s="155" t="s">
        <v>148</v>
      </c>
      <c r="Z16" s="147"/>
      <c r="AA16" s="147"/>
      <c r="AB16" s="147"/>
      <c r="AC16" s="147"/>
      <c r="AD16" s="147"/>
      <c r="AE16" s="147"/>
      <c r="AF16" s="147"/>
      <c r="AG16" s="147" t="s">
        <v>149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59" t="s">
        <v>140</v>
      </c>
      <c r="B17" s="160" t="s">
        <v>69</v>
      </c>
      <c r="C17" s="178" t="s">
        <v>70</v>
      </c>
      <c r="D17" s="161"/>
      <c r="E17" s="162"/>
      <c r="F17" s="163"/>
      <c r="G17" s="164">
        <f>SUMIF(AG18:AG18,"&lt;&gt;NOR",G18:G18)</f>
        <v>0</v>
      </c>
      <c r="H17" s="158"/>
      <c r="I17" s="158">
        <f>SUM(I18:I18)</f>
        <v>1342.48</v>
      </c>
      <c r="J17" s="158"/>
      <c r="K17" s="158">
        <f>SUM(K18:K18)</f>
        <v>1923.82</v>
      </c>
      <c r="L17" s="158"/>
      <c r="M17" s="158">
        <f>SUM(M18:M18)</f>
        <v>0</v>
      </c>
      <c r="N17" s="157"/>
      <c r="O17" s="157">
        <f>SUM(O18:O18)</f>
        <v>0.19</v>
      </c>
      <c r="P17" s="157"/>
      <c r="Q17" s="157">
        <f>SUM(Q18:Q18)</f>
        <v>0</v>
      </c>
      <c r="R17" s="158"/>
      <c r="S17" s="158"/>
      <c r="T17" s="158"/>
      <c r="U17" s="158"/>
      <c r="V17" s="158">
        <f>SUM(V18:V18)</f>
        <v>3.2</v>
      </c>
      <c r="W17" s="158"/>
      <c r="X17" s="158"/>
      <c r="Y17" s="158"/>
      <c r="AG17" t="s">
        <v>141</v>
      </c>
    </row>
    <row r="18" spans="1:60" outlineLevel="1" x14ac:dyDescent="0.2">
      <c r="A18" s="172">
        <v>6</v>
      </c>
      <c r="B18" s="173" t="s">
        <v>161</v>
      </c>
      <c r="C18" s="179" t="s">
        <v>162</v>
      </c>
      <c r="D18" s="174" t="s">
        <v>144</v>
      </c>
      <c r="E18" s="175">
        <v>8.9</v>
      </c>
      <c r="F18" s="176"/>
      <c r="G18" s="177">
        <f>ROUND(E18*F18,2)</f>
        <v>0</v>
      </c>
      <c r="H18" s="156">
        <v>150.84</v>
      </c>
      <c r="I18" s="155">
        <f>ROUND(E18*H18,2)</f>
        <v>1342.48</v>
      </c>
      <c r="J18" s="156">
        <v>216.16</v>
      </c>
      <c r="K18" s="155">
        <f>ROUND(E18*J18,2)</f>
        <v>1923.82</v>
      </c>
      <c r="L18" s="155">
        <v>21</v>
      </c>
      <c r="M18" s="155">
        <f>G18*(1+L18/100)</f>
        <v>0</v>
      </c>
      <c r="N18" s="154">
        <v>2.1000000000000001E-2</v>
      </c>
      <c r="O18" s="154">
        <f>ROUND(E18*N18,2)</f>
        <v>0.19</v>
      </c>
      <c r="P18" s="154">
        <v>0</v>
      </c>
      <c r="Q18" s="154">
        <f>ROUND(E18*P18,2)</f>
        <v>0</v>
      </c>
      <c r="R18" s="155"/>
      <c r="S18" s="155" t="s">
        <v>145</v>
      </c>
      <c r="T18" s="155" t="s">
        <v>146</v>
      </c>
      <c r="U18" s="155">
        <v>0.36</v>
      </c>
      <c r="V18" s="155">
        <f>ROUND(E18*U18,2)</f>
        <v>3.2</v>
      </c>
      <c r="W18" s="155"/>
      <c r="X18" s="155" t="s">
        <v>147</v>
      </c>
      <c r="Y18" s="155" t="s">
        <v>148</v>
      </c>
      <c r="Z18" s="147"/>
      <c r="AA18" s="147"/>
      <c r="AB18" s="147"/>
      <c r="AC18" s="147"/>
      <c r="AD18" s="147"/>
      <c r="AE18" s="147"/>
      <c r="AF18" s="147"/>
      <c r="AG18" s="147" t="s">
        <v>149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59" t="s">
        <v>140</v>
      </c>
      <c r="B19" s="160" t="s">
        <v>65</v>
      </c>
      <c r="C19" s="178" t="s">
        <v>66</v>
      </c>
      <c r="D19" s="161"/>
      <c r="E19" s="162"/>
      <c r="F19" s="163"/>
      <c r="G19" s="164">
        <f>SUMIF(AG20:AG21,"&lt;&gt;NOR",G20:G21)</f>
        <v>0</v>
      </c>
      <c r="H19" s="158"/>
      <c r="I19" s="158">
        <f>SUM(I20:I21)</f>
        <v>2180.27</v>
      </c>
      <c r="J19" s="158"/>
      <c r="K19" s="158">
        <f>SUM(K20:K21)</f>
        <v>3960.13</v>
      </c>
      <c r="L19" s="158"/>
      <c r="M19" s="158">
        <f>SUM(M20:M21)</f>
        <v>0</v>
      </c>
      <c r="N19" s="157"/>
      <c r="O19" s="157">
        <f>SUM(O20:O21)</f>
        <v>0.36</v>
      </c>
      <c r="P19" s="157"/>
      <c r="Q19" s="157">
        <f>SUM(Q20:Q21)</f>
        <v>0</v>
      </c>
      <c r="R19" s="158"/>
      <c r="S19" s="158"/>
      <c r="T19" s="158"/>
      <c r="U19" s="158"/>
      <c r="V19" s="158">
        <f>SUM(V20:V21)</f>
        <v>5.88</v>
      </c>
      <c r="W19" s="158"/>
      <c r="X19" s="158"/>
      <c r="Y19" s="158"/>
      <c r="AG19" t="s">
        <v>141</v>
      </c>
    </row>
    <row r="20" spans="1:60" ht="22.5" outlineLevel="1" x14ac:dyDescent="0.2">
      <c r="A20" s="172">
        <v>7</v>
      </c>
      <c r="B20" s="173" t="s">
        <v>163</v>
      </c>
      <c r="C20" s="179" t="s">
        <v>164</v>
      </c>
      <c r="D20" s="174" t="s">
        <v>144</v>
      </c>
      <c r="E20" s="175">
        <v>8.16</v>
      </c>
      <c r="F20" s="176"/>
      <c r="G20" s="177">
        <f>ROUND(E20*F20,2)</f>
        <v>0</v>
      </c>
      <c r="H20" s="156">
        <v>247.21</v>
      </c>
      <c r="I20" s="155">
        <f>ROUND(E20*H20,2)</f>
        <v>2017.23</v>
      </c>
      <c r="J20" s="156">
        <v>322.79000000000002</v>
      </c>
      <c r="K20" s="155">
        <f>ROUND(E20*J20,2)</f>
        <v>2633.97</v>
      </c>
      <c r="L20" s="155">
        <v>21</v>
      </c>
      <c r="M20" s="155">
        <f>G20*(1+L20/100)</f>
        <v>0</v>
      </c>
      <c r="N20" s="154">
        <v>4.1000000000000002E-2</v>
      </c>
      <c r="O20" s="154">
        <f>ROUND(E20*N20,2)</f>
        <v>0.33</v>
      </c>
      <c r="P20" s="154">
        <v>0</v>
      </c>
      <c r="Q20" s="154">
        <f>ROUND(E20*P20,2)</f>
        <v>0</v>
      </c>
      <c r="R20" s="155"/>
      <c r="S20" s="155" t="s">
        <v>145</v>
      </c>
      <c r="T20" s="155" t="s">
        <v>145</v>
      </c>
      <c r="U20" s="155">
        <v>0.48</v>
      </c>
      <c r="V20" s="155">
        <f>ROUND(E20*U20,2)</f>
        <v>3.92</v>
      </c>
      <c r="W20" s="155"/>
      <c r="X20" s="155" t="s">
        <v>147</v>
      </c>
      <c r="Y20" s="155" t="s">
        <v>148</v>
      </c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2">
        <v>8</v>
      </c>
      <c r="B21" s="173" t="s">
        <v>166</v>
      </c>
      <c r="C21" s="179" t="s">
        <v>167</v>
      </c>
      <c r="D21" s="174" t="s">
        <v>144</v>
      </c>
      <c r="E21" s="175">
        <v>8.16</v>
      </c>
      <c r="F21" s="176"/>
      <c r="G21" s="177">
        <f>ROUND(E21*F21,2)</f>
        <v>0</v>
      </c>
      <c r="H21" s="156">
        <v>19.98</v>
      </c>
      <c r="I21" s="155">
        <f>ROUND(E21*H21,2)</f>
        <v>163.04</v>
      </c>
      <c r="J21" s="156">
        <v>162.52000000000001</v>
      </c>
      <c r="K21" s="155">
        <f>ROUND(E21*J21,2)</f>
        <v>1326.16</v>
      </c>
      <c r="L21" s="155">
        <v>21</v>
      </c>
      <c r="M21" s="155">
        <f>G21*(1+L21/100)</f>
        <v>0</v>
      </c>
      <c r="N21" s="154">
        <v>3.5000000000000001E-3</v>
      </c>
      <c r="O21" s="154">
        <f>ROUND(E21*N21,2)</f>
        <v>0.03</v>
      </c>
      <c r="P21" s="154">
        <v>0</v>
      </c>
      <c r="Q21" s="154">
        <f>ROUND(E21*P21,2)</f>
        <v>0</v>
      </c>
      <c r="R21" s="155"/>
      <c r="S21" s="155" t="s">
        <v>145</v>
      </c>
      <c r="T21" s="155" t="s">
        <v>145</v>
      </c>
      <c r="U21" s="155">
        <v>0.24</v>
      </c>
      <c r="V21" s="155">
        <f>ROUND(E21*U21,2)</f>
        <v>1.96</v>
      </c>
      <c r="W21" s="155"/>
      <c r="X21" s="155" t="s">
        <v>147</v>
      </c>
      <c r="Y21" s="155" t="s">
        <v>148</v>
      </c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59" t="s">
        <v>140</v>
      </c>
      <c r="B22" s="160" t="s">
        <v>71</v>
      </c>
      <c r="C22" s="178" t="s">
        <v>72</v>
      </c>
      <c r="D22" s="161"/>
      <c r="E22" s="162"/>
      <c r="F22" s="163"/>
      <c r="G22" s="164">
        <f>SUMIF(AG23:AG24,"&lt;&gt;NOR",G23:G24)</f>
        <v>0</v>
      </c>
      <c r="H22" s="158"/>
      <c r="I22" s="158">
        <f>SUM(I23:I24)</f>
        <v>5374.04</v>
      </c>
      <c r="J22" s="158"/>
      <c r="K22" s="158">
        <f>SUM(K23:K24)</f>
        <v>6233.2199999999993</v>
      </c>
      <c r="L22" s="158"/>
      <c r="M22" s="158">
        <f>SUM(M23:M24)</f>
        <v>0</v>
      </c>
      <c r="N22" s="157"/>
      <c r="O22" s="157">
        <f>SUM(O23:O24)</f>
        <v>0.23</v>
      </c>
      <c r="P22" s="157"/>
      <c r="Q22" s="157">
        <f>SUM(Q23:Q24)</f>
        <v>0</v>
      </c>
      <c r="R22" s="158"/>
      <c r="S22" s="158"/>
      <c r="T22" s="158"/>
      <c r="U22" s="158"/>
      <c r="V22" s="158">
        <f>SUM(V23:V24)</f>
        <v>9.5599999999999987</v>
      </c>
      <c r="W22" s="158"/>
      <c r="X22" s="158"/>
      <c r="Y22" s="158"/>
      <c r="AG22" t="s">
        <v>141</v>
      </c>
    </row>
    <row r="23" spans="1:60" ht="22.5" outlineLevel="1" x14ac:dyDescent="0.2">
      <c r="A23" s="172">
        <v>9</v>
      </c>
      <c r="B23" s="173" t="s">
        <v>168</v>
      </c>
      <c r="C23" s="179" t="s">
        <v>169</v>
      </c>
      <c r="D23" s="174" t="s">
        <v>144</v>
      </c>
      <c r="E23" s="175">
        <v>23.8</v>
      </c>
      <c r="F23" s="176"/>
      <c r="G23" s="177">
        <f>ROUND(E23*F23,2)</f>
        <v>0</v>
      </c>
      <c r="H23" s="156">
        <v>225.8</v>
      </c>
      <c r="I23" s="155">
        <f>ROUND(E23*H23,2)</f>
        <v>5374.04</v>
      </c>
      <c r="J23" s="156">
        <v>210.7</v>
      </c>
      <c r="K23" s="155">
        <f>ROUND(E23*J23,2)</f>
        <v>5014.66</v>
      </c>
      <c r="L23" s="155">
        <v>21</v>
      </c>
      <c r="M23" s="155">
        <f>G23*(1+L23/100)</f>
        <v>0</v>
      </c>
      <c r="N23" s="154">
        <v>9.6100000000000005E-3</v>
      </c>
      <c r="O23" s="154">
        <f>ROUND(E23*N23,2)</f>
        <v>0.23</v>
      </c>
      <c r="P23" s="154">
        <v>0</v>
      </c>
      <c r="Q23" s="154">
        <f>ROUND(E23*P23,2)</f>
        <v>0</v>
      </c>
      <c r="R23" s="155"/>
      <c r="S23" s="155" t="s">
        <v>145</v>
      </c>
      <c r="T23" s="155" t="s">
        <v>146</v>
      </c>
      <c r="U23" s="155">
        <v>0.35149999999999998</v>
      </c>
      <c r="V23" s="155">
        <f>ROUND(E23*U23,2)</f>
        <v>8.3699999999999992</v>
      </c>
      <c r="W23" s="155"/>
      <c r="X23" s="155" t="s">
        <v>147</v>
      </c>
      <c r="Y23" s="155" t="s">
        <v>148</v>
      </c>
      <c r="Z23" s="147"/>
      <c r="AA23" s="147"/>
      <c r="AB23" s="147"/>
      <c r="AC23" s="147"/>
      <c r="AD23" s="147"/>
      <c r="AE23" s="147"/>
      <c r="AF23" s="147"/>
      <c r="AG23" s="147" t="s">
        <v>149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2">
        <v>10</v>
      </c>
      <c r="B24" s="173" t="s">
        <v>170</v>
      </c>
      <c r="C24" s="179" t="s">
        <v>171</v>
      </c>
      <c r="D24" s="174" t="s">
        <v>144</v>
      </c>
      <c r="E24" s="175">
        <v>23.8</v>
      </c>
      <c r="F24" s="176"/>
      <c r="G24" s="177">
        <f>ROUND(E24*F24,2)</f>
        <v>0</v>
      </c>
      <c r="H24" s="156">
        <v>0</v>
      </c>
      <c r="I24" s="155">
        <f>ROUND(E24*H24,2)</f>
        <v>0</v>
      </c>
      <c r="J24" s="156">
        <v>51.2</v>
      </c>
      <c r="K24" s="155">
        <f>ROUND(E24*J24,2)</f>
        <v>1218.56</v>
      </c>
      <c r="L24" s="155">
        <v>21</v>
      </c>
      <c r="M24" s="155">
        <f>G24*(1+L24/100)</f>
        <v>0</v>
      </c>
      <c r="N24" s="154">
        <v>0</v>
      </c>
      <c r="O24" s="154">
        <f>ROUND(E24*N24,2)</f>
        <v>0</v>
      </c>
      <c r="P24" s="154">
        <v>0</v>
      </c>
      <c r="Q24" s="154">
        <f>ROUND(E24*P24,2)</f>
        <v>0</v>
      </c>
      <c r="R24" s="155"/>
      <c r="S24" s="155" t="s">
        <v>145</v>
      </c>
      <c r="T24" s="155" t="s">
        <v>146</v>
      </c>
      <c r="U24" s="155">
        <v>0.05</v>
      </c>
      <c r="V24" s="155">
        <f>ROUND(E24*U24,2)</f>
        <v>1.19</v>
      </c>
      <c r="W24" s="155"/>
      <c r="X24" s="155" t="s">
        <v>147</v>
      </c>
      <c r="Y24" s="155" t="s">
        <v>148</v>
      </c>
      <c r="Z24" s="147"/>
      <c r="AA24" s="147"/>
      <c r="AB24" s="147"/>
      <c r="AC24" s="147"/>
      <c r="AD24" s="147"/>
      <c r="AE24" s="147"/>
      <c r="AF24" s="147"/>
      <c r="AG24" s="147" t="s">
        <v>149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59" t="s">
        <v>140</v>
      </c>
      <c r="B25" s="160" t="s">
        <v>73</v>
      </c>
      <c r="C25" s="178" t="s">
        <v>74</v>
      </c>
      <c r="D25" s="161"/>
      <c r="E25" s="162"/>
      <c r="F25" s="163"/>
      <c r="G25" s="164">
        <f>SUMIF(AG26:AG26,"&lt;&gt;NOR",G26:G26)</f>
        <v>0</v>
      </c>
      <c r="H25" s="158"/>
      <c r="I25" s="158">
        <f>SUM(I26:I26)</f>
        <v>1537</v>
      </c>
      <c r="J25" s="158"/>
      <c r="K25" s="158">
        <f>SUM(K26:K26)</f>
        <v>2830.3</v>
      </c>
      <c r="L25" s="158"/>
      <c r="M25" s="158">
        <f>SUM(M26:M26)</f>
        <v>0</v>
      </c>
      <c r="N25" s="157"/>
      <c r="O25" s="157">
        <f>SUM(O26:O26)</f>
        <v>0.04</v>
      </c>
      <c r="P25" s="157"/>
      <c r="Q25" s="157">
        <f>SUM(Q26:Q26)</f>
        <v>0</v>
      </c>
      <c r="R25" s="158"/>
      <c r="S25" s="158"/>
      <c r="T25" s="158"/>
      <c r="U25" s="158"/>
      <c r="V25" s="158">
        <f>SUM(V26:V26)</f>
        <v>5.09</v>
      </c>
      <c r="W25" s="158"/>
      <c r="X25" s="158"/>
      <c r="Y25" s="158"/>
      <c r="AG25" t="s">
        <v>141</v>
      </c>
    </row>
    <row r="26" spans="1:60" outlineLevel="1" x14ac:dyDescent="0.2">
      <c r="A26" s="172">
        <v>11</v>
      </c>
      <c r="B26" s="173" t="s">
        <v>172</v>
      </c>
      <c r="C26" s="179" t="s">
        <v>173</v>
      </c>
      <c r="D26" s="174" t="s">
        <v>144</v>
      </c>
      <c r="E26" s="175">
        <v>23.8</v>
      </c>
      <c r="F26" s="176"/>
      <c r="G26" s="177">
        <f>ROUND(E26*F26,2)</f>
        <v>0</v>
      </c>
      <c r="H26" s="156">
        <v>64.58</v>
      </c>
      <c r="I26" s="155">
        <f>ROUND(E26*H26,2)</f>
        <v>1537</v>
      </c>
      <c r="J26" s="156">
        <v>118.92</v>
      </c>
      <c r="K26" s="155">
        <f>ROUND(E26*J26,2)</f>
        <v>2830.3</v>
      </c>
      <c r="L26" s="155">
        <v>21</v>
      </c>
      <c r="M26" s="155">
        <f>G26*(1+L26/100)</f>
        <v>0</v>
      </c>
      <c r="N26" s="154">
        <v>1.58E-3</v>
      </c>
      <c r="O26" s="154">
        <f>ROUND(E26*N26,2)</f>
        <v>0.04</v>
      </c>
      <c r="P26" s="154">
        <v>0</v>
      </c>
      <c r="Q26" s="154">
        <f>ROUND(E26*P26,2)</f>
        <v>0</v>
      </c>
      <c r="R26" s="155"/>
      <c r="S26" s="155" t="s">
        <v>145</v>
      </c>
      <c r="T26" s="155" t="s">
        <v>146</v>
      </c>
      <c r="U26" s="155">
        <v>0.214</v>
      </c>
      <c r="V26" s="155">
        <f>ROUND(E26*U26,2)</f>
        <v>5.09</v>
      </c>
      <c r="W26" s="155"/>
      <c r="X26" s="155" t="s">
        <v>147</v>
      </c>
      <c r="Y26" s="155" t="s">
        <v>148</v>
      </c>
      <c r="Z26" s="147"/>
      <c r="AA26" s="147"/>
      <c r="AB26" s="147"/>
      <c r="AC26" s="147"/>
      <c r="AD26" s="147"/>
      <c r="AE26" s="147"/>
      <c r="AF26" s="147"/>
      <c r="AG26" s="147" t="s">
        <v>149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5.5" x14ac:dyDescent="0.2">
      <c r="A27" s="159" t="s">
        <v>140</v>
      </c>
      <c r="B27" s="160" t="s">
        <v>75</v>
      </c>
      <c r="C27" s="178" t="s">
        <v>76</v>
      </c>
      <c r="D27" s="161"/>
      <c r="E27" s="162"/>
      <c r="F27" s="163"/>
      <c r="G27" s="164">
        <f>SUMIF(AG28:AG28,"&lt;&gt;NOR",G28:G28)</f>
        <v>0</v>
      </c>
      <c r="H27" s="158"/>
      <c r="I27" s="158">
        <f>SUM(I28:I28)</f>
        <v>52.84</v>
      </c>
      <c r="J27" s="158"/>
      <c r="K27" s="158">
        <f>SUM(K28:K28)</f>
        <v>4124.0600000000004</v>
      </c>
      <c r="L27" s="158"/>
      <c r="M27" s="158">
        <f>SUM(M28:M28)</f>
        <v>0</v>
      </c>
      <c r="N27" s="157"/>
      <c r="O27" s="157">
        <f>SUM(O28:O28)</f>
        <v>0</v>
      </c>
      <c r="P27" s="157"/>
      <c r="Q27" s="157">
        <f>SUM(Q28:Q28)</f>
        <v>0</v>
      </c>
      <c r="R27" s="158"/>
      <c r="S27" s="158"/>
      <c r="T27" s="158"/>
      <c r="U27" s="158"/>
      <c r="V27" s="158">
        <f>SUM(V28:V28)</f>
        <v>7.33</v>
      </c>
      <c r="W27" s="158"/>
      <c r="X27" s="158"/>
      <c r="Y27" s="158"/>
      <c r="AG27" t="s">
        <v>141</v>
      </c>
    </row>
    <row r="28" spans="1:60" outlineLevel="1" x14ac:dyDescent="0.2">
      <c r="A28" s="172">
        <v>12</v>
      </c>
      <c r="B28" s="173" t="s">
        <v>174</v>
      </c>
      <c r="C28" s="179" t="s">
        <v>175</v>
      </c>
      <c r="D28" s="174" t="s">
        <v>144</v>
      </c>
      <c r="E28" s="175">
        <v>23.8</v>
      </c>
      <c r="F28" s="176"/>
      <c r="G28" s="177">
        <f>ROUND(E28*F28,2)</f>
        <v>0</v>
      </c>
      <c r="H28" s="156">
        <v>2.2200000000000002</v>
      </c>
      <c r="I28" s="155">
        <f>ROUND(E28*H28,2)</f>
        <v>52.84</v>
      </c>
      <c r="J28" s="156">
        <v>173.28</v>
      </c>
      <c r="K28" s="155">
        <f>ROUND(E28*J28,2)</f>
        <v>4124.0600000000004</v>
      </c>
      <c r="L28" s="155">
        <v>21</v>
      </c>
      <c r="M28" s="155">
        <f>G28*(1+L28/100)</f>
        <v>0</v>
      </c>
      <c r="N28" s="154">
        <v>4.0000000000000003E-5</v>
      </c>
      <c r="O28" s="154">
        <f>ROUND(E28*N28,2)</f>
        <v>0</v>
      </c>
      <c r="P28" s="154">
        <v>0</v>
      </c>
      <c r="Q28" s="154">
        <f>ROUND(E28*P28,2)</f>
        <v>0</v>
      </c>
      <c r="R28" s="155"/>
      <c r="S28" s="155" t="s">
        <v>145</v>
      </c>
      <c r="T28" s="155" t="s">
        <v>145</v>
      </c>
      <c r="U28" s="155">
        <v>0.308</v>
      </c>
      <c r="V28" s="155">
        <f>ROUND(E28*U28,2)</f>
        <v>7.33</v>
      </c>
      <c r="W28" s="155"/>
      <c r="X28" s="155" t="s">
        <v>147</v>
      </c>
      <c r="Y28" s="155" t="s">
        <v>148</v>
      </c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59" t="s">
        <v>140</v>
      </c>
      <c r="B29" s="160" t="s">
        <v>77</v>
      </c>
      <c r="C29" s="178" t="s">
        <v>78</v>
      </c>
      <c r="D29" s="161"/>
      <c r="E29" s="162"/>
      <c r="F29" s="163"/>
      <c r="G29" s="164">
        <f>SUMIF(AG30:AG33,"&lt;&gt;NOR",G30:G33)</f>
        <v>0</v>
      </c>
      <c r="H29" s="158"/>
      <c r="I29" s="158">
        <f>SUM(I30:I33)</f>
        <v>152.16</v>
      </c>
      <c r="J29" s="158"/>
      <c r="K29" s="158">
        <f>SUM(K30:K33)</f>
        <v>11352.74</v>
      </c>
      <c r="L29" s="158"/>
      <c r="M29" s="158">
        <f>SUM(M30:M33)</f>
        <v>0</v>
      </c>
      <c r="N29" s="157"/>
      <c r="O29" s="157">
        <f>SUM(O30:O33)</f>
        <v>0</v>
      </c>
      <c r="P29" s="157"/>
      <c r="Q29" s="157">
        <f>SUM(Q30:Q33)</f>
        <v>1.21</v>
      </c>
      <c r="R29" s="158"/>
      <c r="S29" s="158"/>
      <c r="T29" s="158"/>
      <c r="U29" s="158"/>
      <c r="V29" s="158">
        <f>SUM(V30:V33)</f>
        <v>11.719999999999999</v>
      </c>
      <c r="W29" s="158"/>
      <c r="X29" s="158"/>
      <c r="Y29" s="158"/>
      <c r="AG29" t="s">
        <v>141</v>
      </c>
    </row>
    <row r="30" spans="1:60" outlineLevel="1" x14ac:dyDescent="0.2">
      <c r="A30" s="172">
        <v>13</v>
      </c>
      <c r="B30" s="173" t="s">
        <v>176</v>
      </c>
      <c r="C30" s="179" t="s">
        <v>177</v>
      </c>
      <c r="D30" s="174" t="s">
        <v>144</v>
      </c>
      <c r="E30" s="175">
        <v>23.8</v>
      </c>
      <c r="F30" s="176"/>
      <c r="G30" s="177">
        <f>ROUND(E30*F30,2)</f>
        <v>0</v>
      </c>
      <c r="H30" s="156">
        <v>0</v>
      </c>
      <c r="I30" s="155">
        <f>ROUND(E30*H30,2)</f>
        <v>0</v>
      </c>
      <c r="J30" s="156">
        <v>394</v>
      </c>
      <c r="K30" s="155">
        <f>ROUND(E30*J30,2)</f>
        <v>9377.2000000000007</v>
      </c>
      <c r="L30" s="155">
        <v>21</v>
      </c>
      <c r="M30" s="155">
        <f>G30*(1+L30/100)</f>
        <v>0</v>
      </c>
      <c r="N30" s="154">
        <v>0</v>
      </c>
      <c r="O30" s="154">
        <f>ROUND(E30*N30,2)</f>
        <v>0</v>
      </c>
      <c r="P30" s="154">
        <v>1.26E-2</v>
      </c>
      <c r="Q30" s="154">
        <f>ROUND(E30*P30,2)</f>
        <v>0.3</v>
      </c>
      <c r="R30" s="155"/>
      <c r="S30" s="155" t="s">
        <v>145</v>
      </c>
      <c r="T30" s="155" t="s">
        <v>146</v>
      </c>
      <c r="U30" s="155">
        <v>0.33</v>
      </c>
      <c r="V30" s="155">
        <f>ROUND(E30*U30,2)</f>
        <v>7.85</v>
      </c>
      <c r="W30" s="155"/>
      <c r="X30" s="155" t="s">
        <v>147</v>
      </c>
      <c r="Y30" s="155" t="s">
        <v>148</v>
      </c>
      <c r="Z30" s="147"/>
      <c r="AA30" s="147"/>
      <c r="AB30" s="147"/>
      <c r="AC30" s="147"/>
      <c r="AD30" s="147"/>
      <c r="AE30" s="147"/>
      <c r="AF30" s="147"/>
      <c r="AG30" s="147" t="s">
        <v>149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2">
        <v>14</v>
      </c>
      <c r="B31" s="173" t="s">
        <v>178</v>
      </c>
      <c r="C31" s="179" t="s">
        <v>179</v>
      </c>
      <c r="D31" s="174" t="s">
        <v>160</v>
      </c>
      <c r="E31" s="175">
        <v>6</v>
      </c>
      <c r="F31" s="176"/>
      <c r="G31" s="177">
        <f>ROUND(E31*F31,2)</f>
        <v>0</v>
      </c>
      <c r="H31" s="156">
        <v>14.35</v>
      </c>
      <c r="I31" s="155">
        <f>ROUND(E31*H31,2)</f>
        <v>86.1</v>
      </c>
      <c r="J31" s="156">
        <v>161.65</v>
      </c>
      <c r="K31" s="155">
        <f>ROUND(E31*J31,2)</f>
        <v>969.9</v>
      </c>
      <c r="L31" s="155">
        <v>21</v>
      </c>
      <c r="M31" s="155">
        <f>G31*(1+L31/100)</f>
        <v>0</v>
      </c>
      <c r="N31" s="154">
        <v>4.8999999999999998E-4</v>
      </c>
      <c r="O31" s="154">
        <f>ROUND(E31*N31,2)</f>
        <v>0</v>
      </c>
      <c r="P31" s="154">
        <v>1.7999999999999999E-2</v>
      </c>
      <c r="Q31" s="154">
        <f>ROUND(E31*P31,2)</f>
        <v>0.11</v>
      </c>
      <c r="R31" s="155"/>
      <c r="S31" s="155" t="s">
        <v>145</v>
      </c>
      <c r="T31" s="155" t="s">
        <v>146</v>
      </c>
      <c r="U31" s="155">
        <v>0.34200000000000003</v>
      </c>
      <c r="V31" s="155">
        <f>ROUND(E31*U31,2)</f>
        <v>2.0499999999999998</v>
      </c>
      <c r="W31" s="155"/>
      <c r="X31" s="155" t="s">
        <v>147</v>
      </c>
      <c r="Y31" s="155" t="s">
        <v>148</v>
      </c>
      <c r="Z31" s="147"/>
      <c r="AA31" s="147"/>
      <c r="AB31" s="147"/>
      <c r="AC31" s="147"/>
      <c r="AD31" s="147"/>
      <c r="AE31" s="147"/>
      <c r="AF31" s="147"/>
      <c r="AG31" s="147" t="s">
        <v>149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2">
        <v>15</v>
      </c>
      <c r="B32" s="173" t="s">
        <v>180</v>
      </c>
      <c r="C32" s="179" t="s">
        <v>181</v>
      </c>
      <c r="D32" s="174" t="s">
        <v>144</v>
      </c>
      <c r="E32" s="175">
        <v>3.4</v>
      </c>
      <c r="F32" s="176"/>
      <c r="G32" s="177">
        <f>ROUND(E32*F32,2)</f>
        <v>0</v>
      </c>
      <c r="H32" s="156">
        <v>19.43</v>
      </c>
      <c r="I32" s="155">
        <f>ROUND(E32*H32,2)</f>
        <v>66.06</v>
      </c>
      <c r="J32" s="156">
        <v>127.57</v>
      </c>
      <c r="K32" s="155">
        <f>ROUND(E32*J32,2)</f>
        <v>433.74</v>
      </c>
      <c r="L32" s="155">
        <v>21</v>
      </c>
      <c r="M32" s="155">
        <f>G32*(1+L32/100)</f>
        <v>0</v>
      </c>
      <c r="N32" s="154">
        <v>6.7000000000000002E-4</v>
      </c>
      <c r="O32" s="154">
        <f>ROUND(E32*N32,2)</f>
        <v>0</v>
      </c>
      <c r="P32" s="154">
        <v>0.16</v>
      </c>
      <c r="Q32" s="154">
        <f>ROUND(E32*P32,2)</f>
        <v>0.54</v>
      </c>
      <c r="R32" s="155"/>
      <c r="S32" s="155" t="s">
        <v>145</v>
      </c>
      <c r="T32" s="155" t="s">
        <v>145</v>
      </c>
      <c r="U32" s="155">
        <v>0.19900000000000001</v>
      </c>
      <c r="V32" s="155">
        <f>ROUND(E32*U32,2)</f>
        <v>0.68</v>
      </c>
      <c r="W32" s="155"/>
      <c r="X32" s="155" t="s">
        <v>147</v>
      </c>
      <c r="Y32" s="155" t="s">
        <v>148</v>
      </c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2">
        <v>16</v>
      </c>
      <c r="B33" s="173" t="s">
        <v>182</v>
      </c>
      <c r="C33" s="179" t="s">
        <v>183</v>
      </c>
      <c r="D33" s="174" t="s">
        <v>144</v>
      </c>
      <c r="E33" s="175">
        <v>3.8</v>
      </c>
      <c r="F33" s="176"/>
      <c r="G33" s="177">
        <f>ROUND(E33*F33,2)</f>
        <v>0</v>
      </c>
      <c r="H33" s="156">
        <v>0</v>
      </c>
      <c r="I33" s="155">
        <f>ROUND(E33*H33,2)</f>
        <v>0</v>
      </c>
      <c r="J33" s="156">
        <v>150.5</v>
      </c>
      <c r="K33" s="155">
        <f>ROUND(E33*J33,2)</f>
        <v>571.9</v>
      </c>
      <c r="L33" s="155">
        <v>21</v>
      </c>
      <c r="M33" s="155">
        <f>G33*(1+L33/100)</f>
        <v>0</v>
      </c>
      <c r="N33" s="154">
        <v>0</v>
      </c>
      <c r="O33" s="154">
        <f>ROUND(E33*N33,2)</f>
        <v>0</v>
      </c>
      <c r="P33" s="154">
        <v>6.8000000000000005E-2</v>
      </c>
      <c r="Q33" s="154">
        <f>ROUND(E33*P33,2)</f>
        <v>0.26</v>
      </c>
      <c r="R33" s="155"/>
      <c r="S33" s="155" t="s">
        <v>145</v>
      </c>
      <c r="T33" s="155" t="s">
        <v>146</v>
      </c>
      <c r="U33" s="155">
        <v>0.3</v>
      </c>
      <c r="V33" s="155">
        <f>ROUND(E33*U33,2)</f>
        <v>1.1399999999999999</v>
      </c>
      <c r="W33" s="155"/>
      <c r="X33" s="155" t="s">
        <v>147</v>
      </c>
      <c r="Y33" s="155" t="s">
        <v>148</v>
      </c>
      <c r="Z33" s="147"/>
      <c r="AA33" s="147"/>
      <c r="AB33" s="147"/>
      <c r="AC33" s="147"/>
      <c r="AD33" s="147"/>
      <c r="AE33" s="147"/>
      <c r="AF33" s="147"/>
      <c r="AG33" s="147" t="s">
        <v>149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59" t="s">
        <v>140</v>
      </c>
      <c r="B34" s="160" t="s">
        <v>79</v>
      </c>
      <c r="C34" s="178" t="s">
        <v>80</v>
      </c>
      <c r="D34" s="161"/>
      <c r="E34" s="162"/>
      <c r="F34" s="163"/>
      <c r="G34" s="164">
        <f>SUMIF(AG35:AG35,"&lt;&gt;NOR",G35:G35)</f>
        <v>0</v>
      </c>
      <c r="H34" s="158"/>
      <c r="I34" s="158">
        <f>SUM(I35:I35)</f>
        <v>0</v>
      </c>
      <c r="J34" s="158"/>
      <c r="K34" s="158">
        <f>SUM(K35:K35)</f>
        <v>3627.99</v>
      </c>
      <c r="L34" s="158"/>
      <c r="M34" s="158">
        <f>SUM(M35:M35)</f>
        <v>0</v>
      </c>
      <c r="N34" s="157"/>
      <c r="O34" s="157">
        <f>SUM(O35:O35)</f>
        <v>0</v>
      </c>
      <c r="P34" s="157"/>
      <c r="Q34" s="157">
        <f>SUM(Q35:Q35)</f>
        <v>0</v>
      </c>
      <c r="R34" s="158"/>
      <c r="S34" s="158"/>
      <c r="T34" s="158"/>
      <c r="U34" s="158"/>
      <c r="V34" s="158">
        <f>SUM(V35:V35)</f>
        <v>6.26</v>
      </c>
      <c r="W34" s="158"/>
      <c r="X34" s="158"/>
      <c r="Y34" s="158"/>
      <c r="AG34" t="s">
        <v>141</v>
      </c>
    </row>
    <row r="35" spans="1:60" outlineLevel="1" x14ac:dyDescent="0.2">
      <c r="A35" s="172">
        <v>17</v>
      </c>
      <c r="B35" s="173" t="s">
        <v>184</v>
      </c>
      <c r="C35" s="179" t="s">
        <v>185</v>
      </c>
      <c r="D35" s="174" t="s">
        <v>186</v>
      </c>
      <c r="E35" s="175">
        <v>2.4300000000000002</v>
      </c>
      <c r="F35" s="176"/>
      <c r="G35" s="177">
        <f>ROUND(E35*F35,2)</f>
        <v>0</v>
      </c>
      <c r="H35" s="156">
        <v>0</v>
      </c>
      <c r="I35" s="155">
        <f>ROUND(E35*H35,2)</f>
        <v>0</v>
      </c>
      <c r="J35" s="156">
        <v>1493</v>
      </c>
      <c r="K35" s="155">
        <f>ROUND(E35*J35,2)</f>
        <v>3627.99</v>
      </c>
      <c r="L35" s="155">
        <v>21</v>
      </c>
      <c r="M35" s="155">
        <f>G35*(1+L35/100)</f>
        <v>0</v>
      </c>
      <c r="N35" s="154">
        <v>0</v>
      </c>
      <c r="O35" s="154">
        <f>ROUND(E35*N35,2)</f>
        <v>0</v>
      </c>
      <c r="P35" s="154">
        <v>0</v>
      </c>
      <c r="Q35" s="154">
        <f>ROUND(E35*P35,2)</f>
        <v>0</v>
      </c>
      <c r="R35" s="155"/>
      <c r="S35" s="155" t="s">
        <v>145</v>
      </c>
      <c r="T35" s="155" t="s">
        <v>146</v>
      </c>
      <c r="U35" s="155">
        <v>2.577</v>
      </c>
      <c r="V35" s="155">
        <f>ROUND(E35*U35,2)</f>
        <v>6.26</v>
      </c>
      <c r="W35" s="155"/>
      <c r="X35" s="155" t="s">
        <v>147</v>
      </c>
      <c r="Y35" s="155" t="s">
        <v>148</v>
      </c>
      <c r="Z35" s="147"/>
      <c r="AA35" s="147"/>
      <c r="AB35" s="147"/>
      <c r="AC35" s="147"/>
      <c r="AD35" s="147"/>
      <c r="AE35" s="147"/>
      <c r="AF35" s="147"/>
      <c r="AG35" s="147" t="s">
        <v>149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59" t="s">
        <v>140</v>
      </c>
      <c r="B36" s="160" t="s">
        <v>81</v>
      </c>
      <c r="C36" s="178" t="s">
        <v>82</v>
      </c>
      <c r="D36" s="161"/>
      <c r="E36" s="162"/>
      <c r="F36" s="163"/>
      <c r="G36" s="164">
        <f>SUMIF(AG37:AG40,"&lt;&gt;NOR",G37:G40)</f>
        <v>0</v>
      </c>
      <c r="H36" s="158"/>
      <c r="I36" s="158">
        <f>SUM(I37:I40)</f>
        <v>1476.5099999999998</v>
      </c>
      <c r="J36" s="158"/>
      <c r="K36" s="158">
        <f>SUM(K37:K40)</f>
        <v>9038.49</v>
      </c>
      <c r="L36" s="158"/>
      <c r="M36" s="158">
        <f>SUM(M37:M40)</f>
        <v>0</v>
      </c>
      <c r="N36" s="157"/>
      <c r="O36" s="157">
        <f>SUM(O37:O40)</f>
        <v>0</v>
      </c>
      <c r="P36" s="157"/>
      <c r="Q36" s="157">
        <f>SUM(Q37:Q40)</f>
        <v>0</v>
      </c>
      <c r="R36" s="158"/>
      <c r="S36" s="158"/>
      <c r="T36" s="158"/>
      <c r="U36" s="158"/>
      <c r="V36" s="158">
        <f>SUM(V37:V40)</f>
        <v>2.42</v>
      </c>
      <c r="W36" s="158"/>
      <c r="X36" s="158"/>
      <c r="Y36" s="158"/>
      <c r="AG36" t="s">
        <v>141</v>
      </c>
    </row>
    <row r="37" spans="1:60" outlineLevel="1" x14ac:dyDescent="0.2">
      <c r="A37" s="172">
        <v>18</v>
      </c>
      <c r="B37" s="173" t="s">
        <v>187</v>
      </c>
      <c r="C37" s="179" t="s">
        <v>188</v>
      </c>
      <c r="D37" s="174" t="s">
        <v>160</v>
      </c>
      <c r="E37" s="175">
        <v>1</v>
      </c>
      <c r="F37" s="176"/>
      <c r="G37" s="177">
        <f>ROUND(E37*F37,2)</f>
        <v>0</v>
      </c>
      <c r="H37" s="156">
        <v>1039.83</v>
      </c>
      <c r="I37" s="155">
        <f>ROUND(E37*H37,2)</f>
        <v>1039.83</v>
      </c>
      <c r="J37" s="156">
        <v>506.17</v>
      </c>
      <c r="K37" s="155">
        <f>ROUND(E37*J37,2)</f>
        <v>506.17</v>
      </c>
      <c r="L37" s="155">
        <v>21</v>
      </c>
      <c r="M37" s="155">
        <f>G37*(1+L37/100)</f>
        <v>0</v>
      </c>
      <c r="N37" s="154">
        <v>2.15E-3</v>
      </c>
      <c r="O37" s="154">
        <f>ROUND(E37*N37,2)</f>
        <v>0</v>
      </c>
      <c r="P37" s="154">
        <v>0</v>
      </c>
      <c r="Q37" s="154">
        <f>ROUND(E37*P37,2)</f>
        <v>0</v>
      </c>
      <c r="R37" s="155"/>
      <c r="S37" s="155" t="s">
        <v>145</v>
      </c>
      <c r="T37" s="155" t="s">
        <v>146</v>
      </c>
      <c r="U37" s="155">
        <v>0.79730000000000001</v>
      </c>
      <c r="V37" s="155">
        <f>ROUND(E37*U37,2)</f>
        <v>0.8</v>
      </c>
      <c r="W37" s="155"/>
      <c r="X37" s="155" t="s">
        <v>147</v>
      </c>
      <c r="Y37" s="155" t="s">
        <v>148</v>
      </c>
      <c r="Z37" s="147"/>
      <c r="AA37" s="147"/>
      <c r="AB37" s="147"/>
      <c r="AC37" s="147"/>
      <c r="AD37" s="147"/>
      <c r="AE37" s="147"/>
      <c r="AF37" s="147"/>
      <c r="AG37" s="147" t="s">
        <v>189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2">
        <v>19</v>
      </c>
      <c r="B38" s="173" t="s">
        <v>190</v>
      </c>
      <c r="C38" s="179" t="s">
        <v>191</v>
      </c>
      <c r="D38" s="174" t="s">
        <v>160</v>
      </c>
      <c r="E38" s="175">
        <v>2</v>
      </c>
      <c r="F38" s="176"/>
      <c r="G38" s="177">
        <f>ROUND(E38*F38,2)</f>
        <v>0</v>
      </c>
      <c r="H38" s="156">
        <v>92.55</v>
      </c>
      <c r="I38" s="155">
        <f>ROUND(E38*H38,2)</f>
        <v>185.1</v>
      </c>
      <c r="J38" s="156">
        <v>228.45</v>
      </c>
      <c r="K38" s="155">
        <f>ROUND(E38*J38,2)</f>
        <v>456.9</v>
      </c>
      <c r="L38" s="155">
        <v>21</v>
      </c>
      <c r="M38" s="155">
        <f>G38*(1+L38/100)</f>
        <v>0</v>
      </c>
      <c r="N38" s="154">
        <v>4.6999999999999999E-4</v>
      </c>
      <c r="O38" s="154">
        <f>ROUND(E38*N38,2)</f>
        <v>0</v>
      </c>
      <c r="P38" s="154">
        <v>0</v>
      </c>
      <c r="Q38" s="154">
        <f>ROUND(E38*P38,2)</f>
        <v>0</v>
      </c>
      <c r="R38" s="155"/>
      <c r="S38" s="155" t="s">
        <v>145</v>
      </c>
      <c r="T38" s="155" t="s">
        <v>146</v>
      </c>
      <c r="U38" s="155">
        <v>0.35899999999999999</v>
      </c>
      <c r="V38" s="155">
        <f>ROUND(E38*U38,2)</f>
        <v>0.72</v>
      </c>
      <c r="W38" s="155"/>
      <c r="X38" s="155" t="s">
        <v>147</v>
      </c>
      <c r="Y38" s="155" t="s">
        <v>148</v>
      </c>
      <c r="Z38" s="147"/>
      <c r="AA38" s="147"/>
      <c r="AB38" s="147"/>
      <c r="AC38" s="147"/>
      <c r="AD38" s="147"/>
      <c r="AE38" s="147"/>
      <c r="AF38" s="147"/>
      <c r="AG38" s="147" t="s">
        <v>189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20</v>
      </c>
      <c r="B39" s="173" t="s">
        <v>192</v>
      </c>
      <c r="C39" s="179" t="s">
        <v>193</v>
      </c>
      <c r="D39" s="174" t="s">
        <v>160</v>
      </c>
      <c r="E39" s="175">
        <v>2</v>
      </c>
      <c r="F39" s="176"/>
      <c r="G39" s="177">
        <f>ROUND(E39*F39,2)</f>
        <v>0</v>
      </c>
      <c r="H39" s="156">
        <v>125.79</v>
      </c>
      <c r="I39" s="155">
        <f>ROUND(E39*H39,2)</f>
        <v>251.58</v>
      </c>
      <c r="J39" s="156">
        <v>287.70999999999998</v>
      </c>
      <c r="K39" s="155">
        <f>ROUND(E39*J39,2)</f>
        <v>575.41999999999996</v>
      </c>
      <c r="L39" s="155">
        <v>21</v>
      </c>
      <c r="M39" s="155">
        <f>G39*(1+L39/100)</f>
        <v>0</v>
      </c>
      <c r="N39" s="154">
        <v>6.9999999999999999E-4</v>
      </c>
      <c r="O39" s="154">
        <f>ROUND(E39*N39,2)</f>
        <v>0</v>
      </c>
      <c r="P39" s="154">
        <v>0</v>
      </c>
      <c r="Q39" s="154">
        <f>ROUND(E39*P39,2)</f>
        <v>0</v>
      </c>
      <c r="R39" s="155"/>
      <c r="S39" s="155" t="s">
        <v>145</v>
      </c>
      <c r="T39" s="155" t="s">
        <v>146</v>
      </c>
      <c r="U39" s="155">
        <v>0.45200000000000001</v>
      </c>
      <c r="V39" s="155">
        <f>ROUND(E39*U39,2)</f>
        <v>0.9</v>
      </c>
      <c r="W39" s="155"/>
      <c r="X39" s="155" t="s">
        <v>147</v>
      </c>
      <c r="Y39" s="155" t="s">
        <v>148</v>
      </c>
      <c r="Z39" s="147"/>
      <c r="AA39" s="147"/>
      <c r="AB39" s="147"/>
      <c r="AC39" s="147"/>
      <c r="AD39" s="147"/>
      <c r="AE39" s="147"/>
      <c r="AF39" s="147"/>
      <c r="AG39" s="147" t="s">
        <v>189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2">
        <v>21</v>
      </c>
      <c r="B40" s="173" t="s">
        <v>194</v>
      </c>
      <c r="C40" s="179" t="s">
        <v>195</v>
      </c>
      <c r="D40" s="174" t="s">
        <v>196</v>
      </c>
      <c r="E40" s="175">
        <v>1</v>
      </c>
      <c r="F40" s="176"/>
      <c r="G40" s="177">
        <f>ROUND(E40*F40,2)</f>
        <v>0</v>
      </c>
      <c r="H40" s="156">
        <v>0</v>
      </c>
      <c r="I40" s="155">
        <f>ROUND(E40*H40,2)</f>
        <v>0</v>
      </c>
      <c r="J40" s="156">
        <v>7500</v>
      </c>
      <c r="K40" s="155">
        <f>ROUND(E40*J40,2)</f>
        <v>7500</v>
      </c>
      <c r="L40" s="155">
        <v>21</v>
      </c>
      <c r="M40" s="155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5"/>
      <c r="S40" s="155" t="s">
        <v>155</v>
      </c>
      <c r="T40" s="155" t="s">
        <v>146</v>
      </c>
      <c r="U40" s="155">
        <v>0</v>
      </c>
      <c r="V40" s="155">
        <f>ROUND(E40*U40,2)</f>
        <v>0</v>
      </c>
      <c r="W40" s="155"/>
      <c r="X40" s="155" t="s">
        <v>147</v>
      </c>
      <c r="Y40" s="155" t="s">
        <v>148</v>
      </c>
      <c r="Z40" s="147"/>
      <c r="AA40" s="147"/>
      <c r="AB40" s="147"/>
      <c r="AC40" s="147"/>
      <c r="AD40" s="147"/>
      <c r="AE40" s="147"/>
      <c r="AF40" s="147"/>
      <c r="AG40" s="147" t="s">
        <v>189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59" t="s">
        <v>140</v>
      </c>
      <c r="B41" s="160" t="s">
        <v>83</v>
      </c>
      <c r="C41" s="178" t="s">
        <v>84</v>
      </c>
      <c r="D41" s="161"/>
      <c r="E41" s="162"/>
      <c r="F41" s="163"/>
      <c r="G41" s="164">
        <f>SUMIF(AG42:AG42,"&lt;&gt;NOR",G42:G42)</f>
        <v>0</v>
      </c>
      <c r="H41" s="158"/>
      <c r="I41" s="158">
        <f>SUM(I42:I42)</f>
        <v>677.88</v>
      </c>
      <c r="J41" s="158"/>
      <c r="K41" s="158">
        <f>SUM(K42:K42)</f>
        <v>802.12</v>
      </c>
      <c r="L41" s="158"/>
      <c r="M41" s="158">
        <f>SUM(M42:M42)</f>
        <v>0</v>
      </c>
      <c r="N41" s="157"/>
      <c r="O41" s="157">
        <f>SUM(O42:O42)</f>
        <v>0.01</v>
      </c>
      <c r="P41" s="157"/>
      <c r="Q41" s="157">
        <f>SUM(Q42:Q42)</f>
        <v>0</v>
      </c>
      <c r="R41" s="158"/>
      <c r="S41" s="158"/>
      <c r="T41" s="158"/>
      <c r="U41" s="158"/>
      <c r="V41" s="158">
        <f>SUM(V42:V42)</f>
        <v>0.75</v>
      </c>
      <c r="W41" s="158"/>
      <c r="X41" s="158"/>
      <c r="Y41" s="158"/>
      <c r="AG41" t="s">
        <v>141</v>
      </c>
    </row>
    <row r="42" spans="1:60" ht="22.5" outlineLevel="1" x14ac:dyDescent="0.2">
      <c r="A42" s="172">
        <v>22</v>
      </c>
      <c r="B42" s="173" t="s">
        <v>197</v>
      </c>
      <c r="C42" s="179" t="s">
        <v>198</v>
      </c>
      <c r="D42" s="174" t="s">
        <v>160</v>
      </c>
      <c r="E42" s="175">
        <v>1</v>
      </c>
      <c r="F42" s="176"/>
      <c r="G42" s="177">
        <f>ROUND(E42*F42,2)</f>
        <v>0</v>
      </c>
      <c r="H42" s="156">
        <v>677.88</v>
      </c>
      <c r="I42" s="155">
        <f>ROUND(E42*H42,2)</f>
        <v>677.88</v>
      </c>
      <c r="J42" s="156">
        <v>802.12</v>
      </c>
      <c r="K42" s="155">
        <f>ROUND(E42*J42,2)</f>
        <v>802.12</v>
      </c>
      <c r="L42" s="155">
        <v>21</v>
      </c>
      <c r="M42" s="155">
        <f>G42*(1+L42/100)</f>
        <v>0</v>
      </c>
      <c r="N42" s="154">
        <v>5.8999999999999999E-3</v>
      </c>
      <c r="O42" s="154">
        <f>ROUND(E42*N42,2)</f>
        <v>0.01</v>
      </c>
      <c r="P42" s="154">
        <v>0</v>
      </c>
      <c r="Q42" s="154">
        <f>ROUND(E42*P42,2)</f>
        <v>0</v>
      </c>
      <c r="R42" s="155"/>
      <c r="S42" s="155" t="s">
        <v>145</v>
      </c>
      <c r="T42" s="155" t="s">
        <v>146</v>
      </c>
      <c r="U42" s="155">
        <v>0.75470000000000004</v>
      </c>
      <c r="V42" s="155">
        <f>ROUND(E42*U42,2)</f>
        <v>0.75</v>
      </c>
      <c r="W42" s="155"/>
      <c r="X42" s="155" t="s">
        <v>147</v>
      </c>
      <c r="Y42" s="155" t="s">
        <v>148</v>
      </c>
      <c r="Z42" s="147"/>
      <c r="AA42" s="147"/>
      <c r="AB42" s="147"/>
      <c r="AC42" s="147"/>
      <c r="AD42" s="147"/>
      <c r="AE42" s="147"/>
      <c r="AF42" s="147"/>
      <c r="AG42" s="147" t="s">
        <v>189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59" t="s">
        <v>140</v>
      </c>
      <c r="B43" s="160" t="s">
        <v>85</v>
      </c>
      <c r="C43" s="178" t="s">
        <v>86</v>
      </c>
      <c r="D43" s="161"/>
      <c r="E43" s="162"/>
      <c r="F43" s="163"/>
      <c r="G43" s="164">
        <f>SUMIF(AG44:AG48,"&lt;&gt;NOR",G44:G48)</f>
        <v>0</v>
      </c>
      <c r="H43" s="158"/>
      <c r="I43" s="158">
        <f>SUM(I44:I48)</f>
        <v>1702.4599999999998</v>
      </c>
      <c r="J43" s="158"/>
      <c r="K43" s="158">
        <f>SUM(K44:K48)</f>
        <v>1430.0400000000002</v>
      </c>
      <c r="L43" s="158"/>
      <c r="M43" s="158">
        <f>SUM(M44:M48)</f>
        <v>0</v>
      </c>
      <c r="N43" s="157"/>
      <c r="O43" s="157">
        <f>SUM(O44:O48)</f>
        <v>0</v>
      </c>
      <c r="P43" s="157"/>
      <c r="Q43" s="157">
        <f>SUM(Q44:Q48)</f>
        <v>0.04</v>
      </c>
      <c r="R43" s="158"/>
      <c r="S43" s="158"/>
      <c r="T43" s="158"/>
      <c r="U43" s="158"/>
      <c r="V43" s="158">
        <f>SUM(V44:V48)</f>
        <v>2.42</v>
      </c>
      <c r="W43" s="158"/>
      <c r="X43" s="158"/>
      <c r="Y43" s="158"/>
      <c r="AG43" t="s">
        <v>141</v>
      </c>
    </row>
    <row r="44" spans="1:60" outlineLevel="1" x14ac:dyDescent="0.2">
      <c r="A44" s="172">
        <v>23</v>
      </c>
      <c r="B44" s="173" t="s">
        <v>199</v>
      </c>
      <c r="C44" s="179" t="s">
        <v>200</v>
      </c>
      <c r="D44" s="174" t="s">
        <v>196</v>
      </c>
      <c r="E44" s="175">
        <v>2</v>
      </c>
      <c r="F44" s="176"/>
      <c r="G44" s="177">
        <f>ROUND(E44*F44,2)</f>
        <v>0</v>
      </c>
      <c r="H44" s="156">
        <v>0</v>
      </c>
      <c r="I44" s="155">
        <f>ROUND(E44*H44,2)</f>
        <v>0</v>
      </c>
      <c r="J44" s="156">
        <v>192</v>
      </c>
      <c r="K44" s="155">
        <f>ROUND(E44*J44,2)</f>
        <v>384</v>
      </c>
      <c r="L44" s="155">
        <v>21</v>
      </c>
      <c r="M44" s="155">
        <f>G44*(1+L44/100)</f>
        <v>0</v>
      </c>
      <c r="N44" s="154">
        <v>0</v>
      </c>
      <c r="O44" s="154">
        <f>ROUND(E44*N44,2)</f>
        <v>0</v>
      </c>
      <c r="P44" s="154">
        <v>1.9460000000000002E-2</v>
      </c>
      <c r="Q44" s="154">
        <f>ROUND(E44*P44,2)</f>
        <v>0.04</v>
      </c>
      <c r="R44" s="155"/>
      <c r="S44" s="155" t="s">
        <v>145</v>
      </c>
      <c r="T44" s="155" t="s">
        <v>146</v>
      </c>
      <c r="U44" s="155">
        <v>0.38200000000000001</v>
      </c>
      <c r="V44" s="155">
        <f>ROUND(E44*U44,2)</f>
        <v>0.76</v>
      </c>
      <c r="W44" s="155"/>
      <c r="X44" s="155" t="s">
        <v>147</v>
      </c>
      <c r="Y44" s="155" t="s">
        <v>148</v>
      </c>
      <c r="Z44" s="147"/>
      <c r="AA44" s="147"/>
      <c r="AB44" s="147"/>
      <c r="AC44" s="147"/>
      <c r="AD44" s="147"/>
      <c r="AE44" s="147"/>
      <c r="AF44" s="147"/>
      <c r="AG44" s="147" t="s">
        <v>189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2">
        <v>24</v>
      </c>
      <c r="B45" s="173" t="s">
        <v>201</v>
      </c>
      <c r="C45" s="179" t="s">
        <v>341</v>
      </c>
      <c r="D45" s="174" t="s">
        <v>196</v>
      </c>
      <c r="E45" s="175">
        <v>1</v>
      </c>
      <c r="F45" s="176"/>
      <c r="G45" s="177">
        <f>ROUND(E45*F45,2)</f>
        <v>0</v>
      </c>
      <c r="H45" s="156">
        <v>683.31</v>
      </c>
      <c r="I45" s="155">
        <f>ROUND(E45*H45,2)</f>
        <v>683.31</v>
      </c>
      <c r="J45" s="156">
        <v>321.69</v>
      </c>
      <c r="K45" s="155">
        <f>ROUND(E45*J45,2)</f>
        <v>321.69</v>
      </c>
      <c r="L45" s="155">
        <v>21</v>
      </c>
      <c r="M45" s="155">
        <f>G45*(1+L45/100)</f>
        <v>0</v>
      </c>
      <c r="N45" s="154">
        <v>7.2000000000000005E-4</v>
      </c>
      <c r="O45" s="154">
        <f>ROUND(E45*N45,2)</f>
        <v>0</v>
      </c>
      <c r="P45" s="154">
        <v>0</v>
      </c>
      <c r="Q45" s="154">
        <f>ROUND(E45*P45,2)</f>
        <v>0</v>
      </c>
      <c r="R45" s="155"/>
      <c r="S45" s="155" t="s">
        <v>145</v>
      </c>
      <c r="T45" s="155" t="s">
        <v>146</v>
      </c>
      <c r="U45" s="155">
        <v>0.50600000000000001</v>
      </c>
      <c r="V45" s="155">
        <f>ROUND(E45*U45,2)</f>
        <v>0.51</v>
      </c>
      <c r="W45" s="155"/>
      <c r="X45" s="155" t="s">
        <v>147</v>
      </c>
      <c r="Y45" s="155" t="s">
        <v>148</v>
      </c>
      <c r="Z45" s="147"/>
      <c r="AA45" s="147"/>
      <c r="AB45" s="147"/>
      <c r="AC45" s="147"/>
      <c r="AD45" s="147"/>
      <c r="AE45" s="147"/>
      <c r="AF45" s="147"/>
      <c r="AG45" s="147" t="s">
        <v>189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4.75" customHeight="1" outlineLevel="1" x14ac:dyDescent="0.2">
      <c r="A46" s="172">
        <v>25</v>
      </c>
      <c r="B46" s="173" t="s">
        <v>202</v>
      </c>
      <c r="C46" s="179" t="s">
        <v>342</v>
      </c>
      <c r="D46" s="174" t="s">
        <v>154</v>
      </c>
      <c r="E46" s="175">
        <v>1</v>
      </c>
      <c r="F46" s="176"/>
      <c r="G46" s="177">
        <f>ROUND(E46*F46,2)</f>
        <v>0</v>
      </c>
      <c r="H46" s="156">
        <v>713.08</v>
      </c>
      <c r="I46" s="155">
        <f>ROUND(E46*H46,2)</f>
        <v>713.08</v>
      </c>
      <c r="J46" s="156">
        <v>282.92</v>
      </c>
      <c r="K46" s="155">
        <f>ROUND(E46*J46,2)</f>
        <v>282.92</v>
      </c>
      <c r="L46" s="155">
        <v>21</v>
      </c>
      <c r="M46" s="155">
        <f>G46*(1+L46/100)</f>
        <v>0</v>
      </c>
      <c r="N46" s="154">
        <v>1.1999999999999999E-3</v>
      </c>
      <c r="O46" s="154">
        <f>ROUND(E46*N46,2)</f>
        <v>0</v>
      </c>
      <c r="P46" s="154">
        <v>0</v>
      </c>
      <c r="Q46" s="154">
        <f>ROUND(E46*P46,2)</f>
        <v>0</v>
      </c>
      <c r="R46" s="155"/>
      <c r="S46" s="155" t="s">
        <v>145</v>
      </c>
      <c r="T46" s="155" t="s">
        <v>146</v>
      </c>
      <c r="U46" s="155">
        <v>0.44500000000000001</v>
      </c>
      <c r="V46" s="155">
        <f>ROUND(E46*U46,2)</f>
        <v>0.45</v>
      </c>
      <c r="W46" s="155"/>
      <c r="X46" s="155" t="s">
        <v>147</v>
      </c>
      <c r="Y46" s="155" t="s">
        <v>148</v>
      </c>
      <c r="Z46" s="147"/>
      <c r="AA46" s="147"/>
      <c r="AB46" s="147"/>
      <c r="AC46" s="147"/>
      <c r="AD46" s="147"/>
      <c r="AE46" s="147"/>
      <c r="AF46" s="147"/>
      <c r="AG46" s="147" t="s">
        <v>189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2">
        <v>26</v>
      </c>
      <c r="B47" s="173" t="s">
        <v>203</v>
      </c>
      <c r="C47" s="179" t="s">
        <v>204</v>
      </c>
      <c r="D47" s="174" t="s">
        <v>154</v>
      </c>
      <c r="E47" s="175">
        <v>1</v>
      </c>
      <c r="F47" s="176"/>
      <c r="G47" s="177">
        <f>ROUND(E47*F47,2)</f>
        <v>0</v>
      </c>
      <c r="H47" s="156">
        <v>9.34</v>
      </c>
      <c r="I47" s="155">
        <f>ROUND(E47*H47,2)</f>
        <v>9.34</v>
      </c>
      <c r="J47" s="156">
        <v>283.16000000000003</v>
      </c>
      <c r="K47" s="155">
        <f>ROUND(E47*J47,2)</f>
        <v>283.16000000000003</v>
      </c>
      <c r="L47" s="155">
        <v>21</v>
      </c>
      <c r="M47" s="155">
        <f>G47*(1+L47/100)</f>
        <v>0</v>
      </c>
      <c r="N47" s="154">
        <v>4.0000000000000003E-5</v>
      </c>
      <c r="O47" s="154">
        <f>ROUND(E47*N47,2)</f>
        <v>0</v>
      </c>
      <c r="P47" s="154">
        <v>0</v>
      </c>
      <c r="Q47" s="154">
        <f>ROUND(E47*P47,2)</f>
        <v>0</v>
      </c>
      <c r="R47" s="155"/>
      <c r="S47" s="155" t="s">
        <v>145</v>
      </c>
      <c r="T47" s="155" t="s">
        <v>146</v>
      </c>
      <c r="U47" s="155">
        <v>0.44500000000000001</v>
      </c>
      <c r="V47" s="155">
        <f>ROUND(E47*U47,2)</f>
        <v>0.45</v>
      </c>
      <c r="W47" s="155"/>
      <c r="X47" s="155" t="s">
        <v>147</v>
      </c>
      <c r="Y47" s="155" t="s">
        <v>148</v>
      </c>
      <c r="Z47" s="147"/>
      <c r="AA47" s="147"/>
      <c r="AB47" s="147"/>
      <c r="AC47" s="147"/>
      <c r="AD47" s="147"/>
      <c r="AE47" s="147"/>
      <c r="AF47" s="147"/>
      <c r="AG47" s="147" t="s">
        <v>189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2">
        <v>27</v>
      </c>
      <c r="B48" s="173" t="s">
        <v>205</v>
      </c>
      <c r="C48" s="179" t="s">
        <v>206</v>
      </c>
      <c r="D48" s="174" t="s">
        <v>154</v>
      </c>
      <c r="E48" s="175">
        <v>1</v>
      </c>
      <c r="F48" s="176"/>
      <c r="G48" s="177">
        <f>ROUND(E48*F48,2)</f>
        <v>0</v>
      </c>
      <c r="H48" s="156">
        <v>296.73</v>
      </c>
      <c r="I48" s="155">
        <f>ROUND(E48*H48,2)</f>
        <v>296.73</v>
      </c>
      <c r="J48" s="156">
        <v>158.27000000000001</v>
      </c>
      <c r="K48" s="155">
        <f>ROUND(E48*J48,2)</f>
        <v>158.27000000000001</v>
      </c>
      <c r="L48" s="155">
        <v>21</v>
      </c>
      <c r="M48" s="155">
        <f>G48*(1+L48/100)</f>
        <v>0</v>
      </c>
      <c r="N48" s="154">
        <v>2.0000000000000001E-4</v>
      </c>
      <c r="O48" s="154">
        <f>ROUND(E48*N48,2)</f>
        <v>0</v>
      </c>
      <c r="P48" s="154">
        <v>0</v>
      </c>
      <c r="Q48" s="154">
        <f>ROUND(E48*P48,2)</f>
        <v>0</v>
      </c>
      <c r="R48" s="155"/>
      <c r="S48" s="155" t="s">
        <v>145</v>
      </c>
      <c r="T48" s="155" t="s">
        <v>146</v>
      </c>
      <c r="U48" s="155">
        <v>0.246</v>
      </c>
      <c r="V48" s="155">
        <f>ROUND(E48*U48,2)</f>
        <v>0.25</v>
      </c>
      <c r="W48" s="155"/>
      <c r="X48" s="155" t="s">
        <v>147</v>
      </c>
      <c r="Y48" s="155" t="s">
        <v>148</v>
      </c>
      <c r="Z48" s="147"/>
      <c r="AA48" s="147"/>
      <c r="AB48" s="147"/>
      <c r="AC48" s="147"/>
      <c r="AD48" s="147"/>
      <c r="AE48" s="147"/>
      <c r="AF48" s="147"/>
      <c r="AG48" s="147" t="s">
        <v>189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59" t="s">
        <v>140</v>
      </c>
      <c r="B49" s="160" t="s">
        <v>87</v>
      </c>
      <c r="C49" s="178" t="s">
        <v>88</v>
      </c>
      <c r="D49" s="161"/>
      <c r="E49" s="162"/>
      <c r="F49" s="163"/>
      <c r="G49" s="164">
        <f>SUMIF(AG50:AG50,"&lt;&gt;NOR",G50:G50)</f>
        <v>0</v>
      </c>
      <c r="H49" s="158"/>
      <c r="I49" s="158">
        <f>SUM(I50:I50)</f>
        <v>0</v>
      </c>
      <c r="J49" s="158"/>
      <c r="K49" s="158">
        <f>SUM(K50:K50)</f>
        <v>5000</v>
      </c>
      <c r="L49" s="158"/>
      <c r="M49" s="158">
        <f>SUM(M50:M50)</f>
        <v>0</v>
      </c>
      <c r="N49" s="157"/>
      <c r="O49" s="157">
        <f>SUM(O50:O50)</f>
        <v>0</v>
      </c>
      <c r="P49" s="157"/>
      <c r="Q49" s="157">
        <f>SUM(Q50:Q50)</f>
        <v>0</v>
      </c>
      <c r="R49" s="158"/>
      <c r="S49" s="158"/>
      <c r="T49" s="158"/>
      <c r="U49" s="158"/>
      <c r="V49" s="158">
        <f>SUM(V50:V50)</f>
        <v>0</v>
      </c>
      <c r="W49" s="158"/>
      <c r="X49" s="158"/>
      <c r="Y49" s="158"/>
      <c r="AG49" t="s">
        <v>141</v>
      </c>
    </row>
    <row r="50" spans="1:60" ht="22.5" outlineLevel="1" x14ac:dyDescent="0.2">
      <c r="A50" s="172">
        <v>28</v>
      </c>
      <c r="B50" s="173" t="s">
        <v>207</v>
      </c>
      <c r="C50" s="179" t="s">
        <v>208</v>
      </c>
      <c r="D50" s="174" t="s">
        <v>196</v>
      </c>
      <c r="E50" s="175">
        <v>1</v>
      </c>
      <c r="F50" s="176"/>
      <c r="G50" s="177">
        <f>ROUND(E50*F50,2)</f>
        <v>0</v>
      </c>
      <c r="H50" s="156">
        <v>0</v>
      </c>
      <c r="I50" s="155">
        <f>ROUND(E50*H50,2)</f>
        <v>0</v>
      </c>
      <c r="J50" s="156">
        <v>5000</v>
      </c>
      <c r="K50" s="155">
        <f>ROUND(E50*J50,2)</f>
        <v>5000</v>
      </c>
      <c r="L50" s="155">
        <v>21</v>
      </c>
      <c r="M50" s="155">
        <f>G50*(1+L50/100)</f>
        <v>0</v>
      </c>
      <c r="N50" s="154">
        <v>0</v>
      </c>
      <c r="O50" s="154">
        <f>ROUND(E50*N50,2)</f>
        <v>0</v>
      </c>
      <c r="P50" s="154">
        <v>0</v>
      </c>
      <c r="Q50" s="154">
        <f>ROUND(E50*P50,2)</f>
        <v>0</v>
      </c>
      <c r="R50" s="155"/>
      <c r="S50" s="155" t="s">
        <v>155</v>
      </c>
      <c r="T50" s="155" t="s">
        <v>146</v>
      </c>
      <c r="U50" s="155">
        <v>0</v>
      </c>
      <c r="V50" s="155">
        <f>ROUND(E50*U50,2)</f>
        <v>0</v>
      </c>
      <c r="W50" s="155"/>
      <c r="X50" s="155" t="s">
        <v>147</v>
      </c>
      <c r="Y50" s="155" t="s">
        <v>148</v>
      </c>
      <c r="Z50" s="147"/>
      <c r="AA50" s="147"/>
      <c r="AB50" s="147"/>
      <c r="AC50" s="147"/>
      <c r="AD50" s="147"/>
      <c r="AE50" s="147"/>
      <c r="AF50" s="147"/>
      <c r="AG50" s="147" t="s">
        <v>189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59" t="s">
        <v>140</v>
      </c>
      <c r="B51" s="160" t="s">
        <v>93</v>
      </c>
      <c r="C51" s="178" t="s">
        <v>94</v>
      </c>
      <c r="D51" s="161"/>
      <c r="E51" s="162"/>
      <c r="F51" s="163"/>
      <c r="G51" s="164">
        <f>SUMIF(AG52:AG52,"&lt;&gt;NOR",G52:G52)</f>
        <v>0</v>
      </c>
      <c r="H51" s="158"/>
      <c r="I51" s="158">
        <f>SUM(I52:I52)</f>
        <v>0</v>
      </c>
      <c r="J51" s="158"/>
      <c r="K51" s="158">
        <f>SUM(K52:K52)</f>
        <v>611</v>
      </c>
      <c r="L51" s="158"/>
      <c r="M51" s="158">
        <f>SUM(M52:M52)</f>
        <v>0</v>
      </c>
      <c r="N51" s="157"/>
      <c r="O51" s="157">
        <f>SUM(O52:O52)</f>
        <v>0</v>
      </c>
      <c r="P51" s="157"/>
      <c r="Q51" s="157">
        <f>SUM(Q52:Q52)</f>
        <v>0.17</v>
      </c>
      <c r="R51" s="158"/>
      <c r="S51" s="158"/>
      <c r="T51" s="158"/>
      <c r="U51" s="158"/>
      <c r="V51" s="158">
        <f>SUM(V52:V52)</f>
        <v>0.95</v>
      </c>
      <c r="W51" s="158"/>
      <c r="X51" s="158"/>
      <c r="Y51" s="158"/>
      <c r="AG51" t="s">
        <v>141</v>
      </c>
    </row>
    <row r="52" spans="1:60" outlineLevel="1" x14ac:dyDescent="0.2">
      <c r="A52" s="172">
        <v>29</v>
      </c>
      <c r="B52" s="173" t="s">
        <v>209</v>
      </c>
      <c r="C52" s="179" t="s">
        <v>210</v>
      </c>
      <c r="D52" s="174" t="s">
        <v>154</v>
      </c>
      <c r="E52" s="175">
        <v>1</v>
      </c>
      <c r="F52" s="176"/>
      <c r="G52" s="177">
        <f>ROUND(E52*F52,2)</f>
        <v>0</v>
      </c>
      <c r="H52" s="156">
        <v>0</v>
      </c>
      <c r="I52" s="155">
        <f>ROUND(E52*H52,2)</f>
        <v>0</v>
      </c>
      <c r="J52" s="156">
        <v>611</v>
      </c>
      <c r="K52" s="155">
        <f>ROUND(E52*J52,2)</f>
        <v>611</v>
      </c>
      <c r="L52" s="155">
        <v>21</v>
      </c>
      <c r="M52" s="155">
        <f>G52*(1+L52/100)</f>
        <v>0</v>
      </c>
      <c r="N52" s="154">
        <v>0</v>
      </c>
      <c r="O52" s="154">
        <f>ROUND(E52*N52,2)</f>
        <v>0</v>
      </c>
      <c r="P52" s="154">
        <v>0.17399999999999999</v>
      </c>
      <c r="Q52" s="154">
        <f>ROUND(E52*P52,2)</f>
        <v>0.17</v>
      </c>
      <c r="R52" s="155"/>
      <c r="S52" s="155" t="s">
        <v>145</v>
      </c>
      <c r="T52" s="155" t="s">
        <v>145</v>
      </c>
      <c r="U52" s="155">
        <v>0.95</v>
      </c>
      <c r="V52" s="155">
        <f>ROUND(E52*U52,2)</f>
        <v>0.95</v>
      </c>
      <c r="W52" s="155"/>
      <c r="X52" s="155" t="s">
        <v>147</v>
      </c>
      <c r="Y52" s="155" t="s">
        <v>148</v>
      </c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59" t="s">
        <v>140</v>
      </c>
      <c r="B53" s="160" t="s">
        <v>89</v>
      </c>
      <c r="C53" s="178" t="s">
        <v>90</v>
      </c>
      <c r="D53" s="161"/>
      <c r="E53" s="162"/>
      <c r="F53" s="163"/>
      <c r="G53" s="164">
        <f>SUMIF(AG54:AG54,"&lt;&gt;NOR",G54:G54)</f>
        <v>0</v>
      </c>
      <c r="H53" s="158"/>
      <c r="I53" s="158">
        <f>SUM(I54:I54)</f>
        <v>0</v>
      </c>
      <c r="J53" s="158"/>
      <c r="K53" s="158">
        <f>SUM(K54:K54)</f>
        <v>44800</v>
      </c>
      <c r="L53" s="158"/>
      <c r="M53" s="158">
        <f>SUM(M54:M54)</f>
        <v>0</v>
      </c>
      <c r="N53" s="157"/>
      <c r="O53" s="157">
        <f>SUM(O54:O54)</f>
        <v>0</v>
      </c>
      <c r="P53" s="157"/>
      <c r="Q53" s="157">
        <f>SUM(Q54:Q54)</f>
        <v>0</v>
      </c>
      <c r="R53" s="158"/>
      <c r="S53" s="158"/>
      <c r="T53" s="158"/>
      <c r="U53" s="158"/>
      <c r="V53" s="158">
        <f>SUM(V54:V54)</f>
        <v>0</v>
      </c>
      <c r="W53" s="158"/>
      <c r="X53" s="158"/>
      <c r="Y53" s="158"/>
      <c r="AG53" t="s">
        <v>141</v>
      </c>
    </row>
    <row r="54" spans="1:60" ht="22.5" outlineLevel="1" x14ac:dyDescent="0.2">
      <c r="A54" s="172">
        <v>30</v>
      </c>
      <c r="B54" s="173" t="s">
        <v>211</v>
      </c>
      <c r="C54" s="179" t="s">
        <v>212</v>
      </c>
      <c r="D54" s="174" t="s">
        <v>196</v>
      </c>
      <c r="E54" s="175">
        <v>1</v>
      </c>
      <c r="F54" s="176"/>
      <c r="G54" s="177">
        <f>ROUND(E54*F54,2)</f>
        <v>0</v>
      </c>
      <c r="H54" s="156">
        <v>0</v>
      </c>
      <c r="I54" s="155">
        <f>ROUND(E54*H54,2)</f>
        <v>0</v>
      </c>
      <c r="J54" s="156">
        <v>44800</v>
      </c>
      <c r="K54" s="155">
        <f>ROUND(E54*J54,2)</f>
        <v>44800</v>
      </c>
      <c r="L54" s="155">
        <v>21</v>
      </c>
      <c r="M54" s="155">
        <f>G54*(1+L54/100)</f>
        <v>0</v>
      </c>
      <c r="N54" s="154">
        <v>0</v>
      </c>
      <c r="O54" s="154">
        <f>ROUND(E54*N54,2)</f>
        <v>0</v>
      </c>
      <c r="P54" s="154">
        <v>0</v>
      </c>
      <c r="Q54" s="154">
        <f>ROUND(E54*P54,2)</f>
        <v>0</v>
      </c>
      <c r="R54" s="155"/>
      <c r="S54" s="155" t="s">
        <v>155</v>
      </c>
      <c r="T54" s="155" t="s">
        <v>146</v>
      </c>
      <c r="U54" s="155">
        <v>0</v>
      </c>
      <c r="V54" s="155">
        <f>ROUND(E54*U54,2)</f>
        <v>0</v>
      </c>
      <c r="W54" s="155"/>
      <c r="X54" s="155" t="s">
        <v>147</v>
      </c>
      <c r="Y54" s="155" t="s">
        <v>148</v>
      </c>
      <c r="Z54" s="147"/>
      <c r="AA54" s="147"/>
      <c r="AB54" s="147"/>
      <c r="AC54" s="147"/>
      <c r="AD54" s="147"/>
      <c r="AE54" s="147"/>
      <c r="AF54" s="147"/>
      <c r="AG54" s="147" t="s">
        <v>189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59" t="s">
        <v>140</v>
      </c>
      <c r="B55" s="160" t="s">
        <v>91</v>
      </c>
      <c r="C55" s="178" t="s">
        <v>92</v>
      </c>
      <c r="D55" s="161"/>
      <c r="E55" s="162"/>
      <c r="F55" s="163"/>
      <c r="G55" s="164">
        <f>SUMIF(AG56:AG56,"&lt;&gt;NOR",G56:G56)</f>
        <v>0</v>
      </c>
      <c r="H55" s="158"/>
      <c r="I55" s="158">
        <f>SUM(I56:I56)</f>
        <v>0</v>
      </c>
      <c r="J55" s="158"/>
      <c r="K55" s="158">
        <f>SUM(K56:K56)</f>
        <v>69800</v>
      </c>
      <c r="L55" s="158"/>
      <c r="M55" s="158">
        <f>SUM(M56:M56)</f>
        <v>0</v>
      </c>
      <c r="N55" s="157"/>
      <c r="O55" s="157">
        <f>SUM(O56:O56)</f>
        <v>0</v>
      </c>
      <c r="P55" s="157"/>
      <c r="Q55" s="157">
        <f>SUM(Q56:Q56)</f>
        <v>0.01</v>
      </c>
      <c r="R55" s="158"/>
      <c r="S55" s="158"/>
      <c r="T55" s="158"/>
      <c r="U55" s="158"/>
      <c r="V55" s="158">
        <f>SUM(V56:V56)</f>
        <v>0.26</v>
      </c>
      <c r="W55" s="158"/>
      <c r="X55" s="158"/>
      <c r="Y55" s="158"/>
      <c r="AG55" t="s">
        <v>141</v>
      </c>
    </row>
    <row r="56" spans="1:60" ht="22.5" outlineLevel="1" x14ac:dyDescent="0.2">
      <c r="A56" s="172">
        <v>31</v>
      </c>
      <c r="B56" s="173" t="s">
        <v>213</v>
      </c>
      <c r="C56" s="179" t="s">
        <v>214</v>
      </c>
      <c r="D56" s="174" t="s">
        <v>196</v>
      </c>
      <c r="E56" s="175">
        <v>1</v>
      </c>
      <c r="F56" s="176"/>
      <c r="G56" s="177">
        <f>ROUND(E56*F56,2)</f>
        <v>0</v>
      </c>
      <c r="H56" s="156">
        <v>0</v>
      </c>
      <c r="I56" s="155">
        <f>ROUND(E56*H56,2)</f>
        <v>0</v>
      </c>
      <c r="J56" s="156">
        <v>69800</v>
      </c>
      <c r="K56" s="155">
        <f>ROUND(E56*J56,2)</f>
        <v>69800</v>
      </c>
      <c r="L56" s="155">
        <v>21</v>
      </c>
      <c r="M56" s="155">
        <f>G56*(1+L56/100)</f>
        <v>0</v>
      </c>
      <c r="N56" s="154">
        <v>0</v>
      </c>
      <c r="O56" s="154">
        <f>ROUND(E56*N56,2)</f>
        <v>0</v>
      </c>
      <c r="P56" s="154">
        <v>1.2999999999999999E-2</v>
      </c>
      <c r="Q56" s="154">
        <f>ROUND(E56*P56,2)</f>
        <v>0.01</v>
      </c>
      <c r="R56" s="155"/>
      <c r="S56" s="155" t="s">
        <v>145</v>
      </c>
      <c r="T56" s="155" t="s">
        <v>146</v>
      </c>
      <c r="U56" s="155">
        <v>0.26</v>
      </c>
      <c r="V56" s="155">
        <f>ROUND(E56*U56,2)</f>
        <v>0.26</v>
      </c>
      <c r="W56" s="155"/>
      <c r="X56" s="155" t="s">
        <v>147</v>
      </c>
      <c r="Y56" s="155" t="s">
        <v>148</v>
      </c>
      <c r="Z56" s="147"/>
      <c r="AA56" s="147"/>
      <c r="AB56" s="147"/>
      <c r="AC56" s="147"/>
      <c r="AD56" s="147"/>
      <c r="AE56" s="147"/>
      <c r="AF56" s="147"/>
      <c r="AG56" s="147" t="s">
        <v>189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59" t="s">
        <v>140</v>
      </c>
      <c r="B57" s="160" t="s">
        <v>95</v>
      </c>
      <c r="C57" s="178" t="s">
        <v>96</v>
      </c>
      <c r="D57" s="161"/>
      <c r="E57" s="162"/>
      <c r="F57" s="163"/>
      <c r="G57" s="164">
        <f>SUMIF(AG58:AG61,"&lt;&gt;NOR",G58:G61)</f>
        <v>0</v>
      </c>
      <c r="H57" s="158"/>
      <c r="I57" s="158">
        <f>SUM(I58:I61)</f>
        <v>31921.75</v>
      </c>
      <c r="J57" s="158"/>
      <c r="K57" s="158">
        <f>SUM(K58:K61)</f>
        <v>12063.03</v>
      </c>
      <c r="L57" s="158"/>
      <c r="M57" s="158">
        <f>SUM(M58:M61)</f>
        <v>0</v>
      </c>
      <c r="N57" s="157"/>
      <c r="O57" s="157">
        <f>SUM(O58:O61)</f>
        <v>0.22</v>
      </c>
      <c r="P57" s="157"/>
      <c r="Q57" s="157">
        <f>SUM(Q58:Q61)</f>
        <v>1.36</v>
      </c>
      <c r="R57" s="158"/>
      <c r="S57" s="158"/>
      <c r="T57" s="158"/>
      <c r="U57" s="158"/>
      <c r="V57" s="158">
        <f>SUM(V58:V61)</f>
        <v>19.279999999999998</v>
      </c>
      <c r="W57" s="158"/>
      <c r="X57" s="158"/>
      <c r="Y57" s="158"/>
      <c r="AG57" t="s">
        <v>141</v>
      </c>
    </row>
    <row r="58" spans="1:60" outlineLevel="1" x14ac:dyDescent="0.2">
      <c r="A58" s="172">
        <v>32</v>
      </c>
      <c r="B58" s="173" t="s">
        <v>215</v>
      </c>
      <c r="C58" s="179" t="s">
        <v>216</v>
      </c>
      <c r="D58" s="174" t="s">
        <v>144</v>
      </c>
      <c r="E58" s="175">
        <v>23.8</v>
      </c>
      <c r="F58" s="176"/>
      <c r="G58" s="177">
        <f>ROUND(E58*F58,2)</f>
        <v>0</v>
      </c>
      <c r="H58" s="156">
        <v>579.25</v>
      </c>
      <c r="I58" s="155">
        <f>ROUND(E58*H58,2)</f>
        <v>13786.15</v>
      </c>
      <c r="J58" s="156">
        <v>299.75</v>
      </c>
      <c r="K58" s="155">
        <f>ROUND(E58*J58,2)</f>
        <v>7134.05</v>
      </c>
      <c r="L58" s="155">
        <v>21</v>
      </c>
      <c r="M58" s="155">
        <f>G58*(1+L58/100)</f>
        <v>0</v>
      </c>
      <c r="N58" s="154">
        <v>4.8300000000000001E-3</v>
      </c>
      <c r="O58" s="154">
        <f>ROUND(E58*N58,2)</f>
        <v>0.11</v>
      </c>
      <c r="P58" s="154">
        <v>0</v>
      </c>
      <c r="Q58" s="154">
        <f>ROUND(E58*P58,2)</f>
        <v>0</v>
      </c>
      <c r="R58" s="155"/>
      <c r="S58" s="155" t="s">
        <v>145</v>
      </c>
      <c r="T58" s="155" t="s">
        <v>146</v>
      </c>
      <c r="U58" s="155">
        <v>0.48499999999999999</v>
      </c>
      <c r="V58" s="155">
        <f>ROUND(E58*U58,2)</f>
        <v>11.54</v>
      </c>
      <c r="W58" s="155"/>
      <c r="X58" s="155" t="s">
        <v>147</v>
      </c>
      <c r="Y58" s="155" t="s">
        <v>148</v>
      </c>
      <c r="Z58" s="147"/>
      <c r="AA58" s="147"/>
      <c r="AB58" s="147"/>
      <c r="AC58" s="147"/>
      <c r="AD58" s="147"/>
      <c r="AE58" s="147"/>
      <c r="AF58" s="147"/>
      <c r="AG58" s="147" t="s">
        <v>189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33</v>
      </c>
      <c r="B59" s="173" t="s">
        <v>217</v>
      </c>
      <c r="C59" s="179" t="s">
        <v>218</v>
      </c>
      <c r="D59" s="174" t="s">
        <v>144</v>
      </c>
      <c r="E59" s="175">
        <v>23.8</v>
      </c>
      <c r="F59" s="176"/>
      <c r="G59" s="177">
        <f>ROUND(E59*F59,2)</f>
        <v>0</v>
      </c>
      <c r="H59" s="156">
        <v>0</v>
      </c>
      <c r="I59" s="155">
        <f>ROUND(E59*H59,2)</f>
        <v>0</v>
      </c>
      <c r="J59" s="156">
        <v>143.5</v>
      </c>
      <c r="K59" s="155">
        <f>ROUND(E59*J59,2)</f>
        <v>3415.3</v>
      </c>
      <c r="L59" s="155">
        <v>21</v>
      </c>
      <c r="M59" s="155">
        <f>G59*(1+L59/100)</f>
        <v>0</v>
      </c>
      <c r="N59" s="154">
        <v>0</v>
      </c>
      <c r="O59" s="154">
        <f>ROUND(E59*N59,2)</f>
        <v>0</v>
      </c>
      <c r="P59" s="154">
        <v>5.5E-2</v>
      </c>
      <c r="Q59" s="154">
        <f>ROUND(E59*P59,2)</f>
        <v>1.31</v>
      </c>
      <c r="R59" s="155"/>
      <c r="S59" s="155" t="s">
        <v>145</v>
      </c>
      <c r="T59" s="155" t="s">
        <v>146</v>
      </c>
      <c r="U59" s="155">
        <v>0.22500000000000001</v>
      </c>
      <c r="V59" s="155">
        <f>ROUND(E59*U59,2)</f>
        <v>5.36</v>
      </c>
      <c r="W59" s="155"/>
      <c r="X59" s="155" t="s">
        <v>147</v>
      </c>
      <c r="Y59" s="155" t="s">
        <v>148</v>
      </c>
      <c r="Z59" s="147"/>
      <c r="AA59" s="147"/>
      <c r="AB59" s="147"/>
      <c r="AC59" s="147"/>
      <c r="AD59" s="147"/>
      <c r="AE59" s="147"/>
      <c r="AF59" s="147"/>
      <c r="AG59" s="147" t="s">
        <v>189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2">
        <v>34</v>
      </c>
      <c r="B60" s="173" t="s">
        <v>219</v>
      </c>
      <c r="C60" s="179" t="s">
        <v>220</v>
      </c>
      <c r="D60" s="174" t="s">
        <v>144</v>
      </c>
      <c r="E60" s="175">
        <v>23.8</v>
      </c>
      <c r="F60" s="176"/>
      <c r="G60" s="177">
        <f>ROUND(E60*F60,2)</f>
        <v>0</v>
      </c>
      <c r="H60" s="156">
        <v>0</v>
      </c>
      <c r="I60" s="155">
        <f>ROUND(E60*H60,2)</f>
        <v>0</v>
      </c>
      <c r="J60" s="156">
        <v>63.6</v>
      </c>
      <c r="K60" s="155">
        <f>ROUND(E60*J60,2)</f>
        <v>1513.68</v>
      </c>
      <c r="L60" s="155">
        <v>21</v>
      </c>
      <c r="M60" s="155">
        <f>G60*(1+L60/100)</f>
        <v>0</v>
      </c>
      <c r="N60" s="154">
        <v>0</v>
      </c>
      <c r="O60" s="154">
        <f>ROUND(E60*N60,2)</f>
        <v>0</v>
      </c>
      <c r="P60" s="154">
        <v>2E-3</v>
      </c>
      <c r="Q60" s="154">
        <f>ROUND(E60*P60,2)</f>
        <v>0.05</v>
      </c>
      <c r="R60" s="155"/>
      <c r="S60" s="155" t="s">
        <v>145</v>
      </c>
      <c r="T60" s="155" t="s">
        <v>146</v>
      </c>
      <c r="U60" s="155">
        <v>0.1</v>
      </c>
      <c r="V60" s="155">
        <f>ROUND(E60*U60,2)</f>
        <v>2.38</v>
      </c>
      <c r="W60" s="155"/>
      <c r="X60" s="155" t="s">
        <v>147</v>
      </c>
      <c r="Y60" s="155" t="s">
        <v>148</v>
      </c>
      <c r="Z60" s="147"/>
      <c r="AA60" s="147"/>
      <c r="AB60" s="147"/>
      <c r="AC60" s="147"/>
      <c r="AD60" s="147"/>
      <c r="AE60" s="147"/>
      <c r="AF60" s="147"/>
      <c r="AG60" s="147" t="s">
        <v>189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2">
        <v>35</v>
      </c>
      <c r="B61" s="173" t="s">
        <v>221</v>
      </c>
      <c r="C61" s="179" t="s">
        <v>222</v>
      </c>
      <c r="D61" s="174" t="s">
        <v>144</v>
      </c>
      <c r="E61" s="175">
        <v>23.8</v>
      </c>
      <c r="F61" s="176"/>
      <c r="G61" s="177">
        <f>ROUND(E61*F61,2)</f>
        <v>0</v>
      </c>
      <c r="H61" s="156">
        <v>762</v>
      </c>
      <c r="I61" s="155">
        <f>ROUND(E61*H61,2)</f>
        <v>18135.599999999999</v>
      </c>
      <c r="J61" s="156">
        <v>0</v>
      </c>
      <c r="K61" s="155">
        <f>ROUND(E61*J61,2)</f>
        <v>0</v>
      </c>
      <c r="L61" s="155">
        <v>21</v>
      </c>
      <c r="M61" s="155">
        <f>G61*(1+L61/100)</f>
        <v>0</v>
      </c>
      <c r="N61" s="154">
        <v>4.4999999999999997E-3</v>
      </c>
      <c r="O61" s="154">
        <f>ROUND(E61*N61,2)</f>
        <v>0.11</v>
      </c>
      <c r="P61" s="154">
        <v>0</v>
      </c>
      <c r="Q61" s="154">
        <f>ROUND(E61*P61,2)</f>
        <v>0</v>
      </c>
      <c r="R61" s="155" t="s">
        <v>223</v>
      </c>
      <c r="S61" s="155" t="s">
        <v>145</v>
      </c>
      <c r="T61" s="155" t="s">
        <v>146</v>
      </c>
      <c r="U61" s="155">
        <v>0</v>
      </c>
      <c r="V61" s="155">
        <f>ROUND(E61*U61,2)</f>
        <v>0</v>
      </c>
      <c r="W61" s="155"/>
      <c r="X61" s="155" t="s">
        <v>224</v>
      </c>
      <c r="Y61" s="155" t="s">
        <v>148</v>
      </c>
      <c r="Z61" s="147"/>
      <c r="AA61" s="147"/>
      <c r="AB61" s="147"/>
      <c r="AC61" s="147"/>
      <c r="AD61" s="147"/>
      <c r="AE61" s="147"/>
      <c r="AF61" s="147"/>
      <c r="AG61" s="147" t="s">
        <v>225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59" t="s">
        <v>140</v>
      </c>
      <c r="B62" s="160" t="s">
        <v>97</v>
      </c>
      <c r="C62" s="178" t="s">
        <v>98</v>
      </c>
      <c r="D62" s="161"/>
      <c r="E62" s="162"/>
      <c r="F62" s="163"/>
      <c r="G62" s="164">
        <f>SUMIF(AG63:AG68,"&lt;&gt;NOR",G63:G68)</f>
        <v>0</v>
      </c>
      <c r="H62" s="158"/>
      <c r="I62" s="158">
        <f>SUM(I63:I68)</f>
        <v>29633.38</v>
      </c>
      <c r="J62" s="158"/>
      <c r="K62" s="158">
        <f>SUM(K63:K68)</f>
        <v>10898.269999999999</v>
      </c>
      <c r="L62" s="158"/>
      <c r="M62" s="158">
        <f>SUM(M63:M68)</f>
        <v>0</v>
      </c>
      <c r="N62" s="157"/>
      <c r="O62" s="157">
        <f>SUM(O63:O68)</f>
        <v>0.09</v>
      </c>
      <c r="P62" s="157"/>
      <c r="Q62" s="157">
        <f>SUM(Q63:Q68)</f>
        <v>0.08</v>
      </c>
      <c r="R62" s="158"/>
      <c r="S62" s="158"/>
      <c r="T62" s="158"/>
      <c r="U62" s="158"/>
      <c r="V62" s="158">
        <f>SUM(V63:V68)</f>
        <v>17.57</v>
      </c>
      <c r="W62" s="158"/>
      <c r="X62" s="158"/>
      <c r="Y62" s="158"/>
      <c r="AG62" t="s">
        <v>141</v>
      </c>
    </row>
    <row r="63" spans="1:60" ht="22.5" outlineLevel="1" x14ac:dyDescent="0.2">
      <c r="A63" s="172">
        <v>36</v>
      </c>
      <c r="B63" s="173" t="s">
        <v>226</v>
      </c>
      <c r="C63" s="179" t="s">
        <v>227</v>
      </c>
      <c r="D63" s="174" t="s">
        <v>160</v>
      </c>
      <c r="E63" s="175">
        <v>22.76</v>
      </c>
      <c r="F63" s="176"/>
      <c r="G63" s="177">
        <f t="shared" ref="G63:G68" si="0">ROUND(E63*F63,2)</f>
        <v>0</v>
      </c>
      <c r="H63" s="156">
        <v>48.05</v>
      </c>
      <c r="I63" s="155">
        <f t="shared" ref="I63:I68" si="1">ROUND(E63*H63,2)</f>
        <v>1093.6199999999999</v>
      </c>
      <c r="J63" s="156">
        <v>146.44999999999999</v>
      </c>
      <c r="K63" s="155">
        <f t="shared" ref="K63:K68" si="2">ROUND(E63*J63,2)</f>
        <v>3333.2</v>
      </c>
      <c r="L63" s="155">
        <v>21</v>
      </c>
      <c r="M63" s="155">
        <f t="shared" ref="M63:M68" si="3">G63*(1+L63/100)</f>
        <v>0</v>
      </c>
      <c r="N63" s="154">
        <v>9.0000000000000006E-5</v>
      </c>
      <c r="O63" s="154">
        <f t="shared" ref="O63:O68" si="4">ROUND(E63*N63,2)</f>
        <v>0</v>
      </c>
      <c r="P63" s="154">
        <v>0</v>
      </c>
      <c r="Q63" s="154">
        <f t="shared" ref="Q63:Q68" si="5">ROUND(E63*P63,2)</f>
        <v>0</v>
      </c>
      <c r="R63" s="155"/>
      <c r="S63" s="155" t="s">
        <v>145</v>
      </c>
      <c r="T63" s="155" t="s">
        <v>146</v>
      </c>
      <c r="U63" s="155">
        <v>0.23</v>
      </c>
      <c r="V63" s="155">
        <f t="shared" ref="V63:V68" si="6">ROUND(E63*U63,2)</f>
        <v>5.23</v>
      </c>
      <c r="W63" s="155"/>
      <c r="X63" s="155" t="s">
        <v>147</v>
      </c>
      <c r="Y63" s="155" t="s">
        <v>148</v>
      </c>
      <c r="Z63" s="147"/>
      <c r="AA63" s="147"/>
      <c r="AB63" s="147"/>
      <c r="AC63" s="147"/>
      <c r="AD63" s="147"/>
      <c r="AE63" s="147"/>
      <c r="AF63" s="147"/>
      <c r="AG63" s="147" t="s">
        <v>189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2">
        <v>37</v>
      </c>
      <c r="B64" s="173" t="s">
        <v>228</v>
      </c>
      <c r="C64" s="179" t="s">
        <v>229</v>
      </c>
      <c r="D64" s="174" t="s">
        <v>144</v>
      </c>
      <c r="E64" s="175">
        <v>23.8</v>
      </c>
      <c r="F64" s="176"/>
      <c r="G64" s="177">
        <f t="shared" si="0"/>
        <v>0</v>
      </c>
      <c r="H64" s="156">
        <v>0</v>
      </c>
      <c r="I64" s="155">
        <f t="shared" si="1"/>
        <v>0</v>
      </c>
      <c r="J64" s="156">
        <v>52.7</v>
      </c>
      <c r="K64" s="155">
        <f t="shared" si="2"/>
        <v>1254.26</v>
      </c>
      <c r="L64" s="155">
        <v>21</v>
      </c>
      <c r="M64" s="155">
        <f t="shared" si="3"/>
        <v>0</v>
      </c>
      <c r="N64" s="154">
        <v>0</v>
      </c>
      <c r="O64" s="154">
        <f t="shared" si="4"/>
        <v>0</v>
      </c>
      <c r="P64" s="154">
        <v>3.5000000000000001E-3</v>
      </c>
      <c r="Q64" s="154">
        <f t="shared" si="5"/>
        <v>0.08</v>
      </c>
      <c r="R64" s="155"/>
      <c r="S64" s="155" t="s">
        <v>145</v>
      </c>
      <c r="T64" s="155" t="s">
        <v>146</v>
      </c>
      <c r="U64" s="155">
        <v>0.105</v>
      </c>
      <c r="V64" s="155">
        <f t="shared" si="6"/>
        <v>2.5</v>
      </c>
      <c r="W64" s="155"/>
      <c r="X64" s="155" t="s">
        <v>147</v>
      </c>
      <c r="Y64" s="155" t="s">
        <v>148</v>
      </c>
      <c r="Z64" s="147"/>
      <c r="AA64" s="147"/>
      <c r="AB64" s="147"/>
      <c r="AC64" s="147"/>
      <c r="AD64" s="147"/>
      <c r="AE64" s="147"/>
      <c r="AF64" s="147"/>
      <c r="AG64" s="147" t="s">
        <v>189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2">
        <v>38</v>
      </c>
      <c r="B65" s="173" t="s">
        <v>230</v>
      </c>
      <c r="C65" s="179" t="s">
        <v>231</v>
      </c>
      <c r="D65" s="174" t="s">
        <v>144</v>
      </c>
      <c r="E65" s="175">
        <v>23.8</v>
      </c>
      <c r="F65" s="176"/>
      <c r="G65" s="177">
        <f t="shared" si="0"/>
        <v>0</v>
      </c>
      <c r="H65" s="156">
        <v>56.89</v>
      </c>
      <c r="I65" s="155">
        <f t="shared" si="1"/>
        <v>1353.98</v>
      </c>
      <c r="J65" s="156">
        <v>241.61</v>
      </c>
      <c r="K65" s="155">
        <f t="shared" si="2"/>
        <v>5750.32</v>
      </c>
      <c r="L65" s="155">
        <v>21</v>
      </c>
      <c r="M65" s="155">
        <f t="shared" si="3"/>
        <v>0</v>
      </c>
      <c r="N65" s="154">
        <v>2.3000000000000001E-4</v>
      </c>
      <c r="O65" s="154">
        <f t="shared" si="4"/>
        <v>0.01</v>
      </c>
      <c r="P65" s="154">
        <v>0</v>
      </c>
      <c r="Q65" s="154">
        <f t="shared" si="5"/>
        <v>0</v>
      </c>
      <c r="R65" s="155"/>
      <c r="S65" s="155" t="s">
        <v>145</v>
      </c>
      <c r="T65" s="155" t="s">
        <v>146</v>
      </c>
      <c r="U65" s="155">
        <v>0.38</v>
      </c>
      <c r="V65" s="155">
        <f t="shared" si="6"/>
        <v>9.0399999999999991</v>
      </c>
      <c r="W65" s="155"/>
      <c r="X65" s="155" t="s">
        <v>147</v>
      </c>
      <c r="Y65" s="155" t="s">
        <v>148</v>
      </c>
      <c r="Z65" s="147"/>
      <c r="AA65" s="147"/>
      <c r="AB65" s="147"/>
      <c r="AC65" s="147"/>
      <c r="AD65" s="147"/>
      <c r="AE65" s="147"/>
      <c r="AF65" s="147"/>
      <c r="AG65" s="147" t="s">
        <v>189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3.75" outlineLevel="1" x14ac:dyDescent="0.2">
      <c r="A66" s="172">
        <v>39</v>
      </c>
      <c r="B66" s="173" t="s">
        <v>232</v>
      </c>
      <c r="C66" s="179" t="s">
        <v>233</v>
      </c>
      <c r="D66" s="174" t="s">
        <v>160</v>
      </c>
      <c r="E66" s="175">
        <v>10.199999999999999</v>
      </c>
      <c r="F66" s="176"/>
      <c r="G66" s="177">
        <f t="shared" si="0"/>
        <v>0</v>
      </c>
      <c r="H66" s="156">
        <v>15.95</v>
      </c>
      <c r="I66" s="155">
        <f t="shared" si="1"/>
        <v>162.69</v>
      </c>
      <c r="J66" s="156">
        <v>54.95</v>
      </c>
      <c r="K66" s="155">
        <f t="shared" si="2"/>
        <v>560.49</v>
      </c>
      <c r="L66" s="155">
        <v>21</v>
      </c>
      <c r="M66" s="155">
        <f t="shared" si="3"/>
        <v>0</v>
      </c>
      <c r="N66" s="154">
        <v>4.0000000000000003E-5</v>
      </c>
      <c r="O66" s="154">
        <f t="shared" si="4"/>
        <v>0</v>
      </c>
      <c r="P66" s="154">
        <v>0</v>
      </c>
      <c r="Q66" s="154">
        <f t="shared" si="5"/>
        <v>0</v>
      </c>
      <c r="R66" s="155"/>
      <c r="S66" s="155" t="s">
        <v>145</v>
      </c>
      <c r="T66" s="155" t="s">
        <v>145</v>
      </c>
      <c r="U66" s="155">
        <v>7.8200000000000006E-2</v>
      </c>
      <c r="V66" s="155">
        <f t="shared" si="6"/>
        <v>0.8</v>
      </c>
      <c r="W66" s="155"/>
      <c r="X66" s="155" t="s">
        <v>147</v>
      </c>
      <c r="Y66" s="155" t="s">
        <v>148</v>
      </c>
      <c r="Z66" s="147"/>
      <c r="AA66" s="147"/>
      <c r="AB66" s="147"/>
      <c r="AC66" s="147"/>
      <c r="AD66" s="147"/>
      <c r="AE66" s="147"/>
      <c r="AF66" s="147"/>
      <c r="AG66" s="147" t="s">
        <v>165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2">
        <v>40</v>
      </c>
      <c r="B67" s="173" t="s">
        <v>234</v>
      </c>
      <c r="C67" s="179" t="s">
        <v>235</v>
      </c>
      <c r="D67" s="174" t="s">
        <v>160</v>
      </c>
      <c r="E67" s="175">
        <v>22.76</v>
      </c>
      <c r="F67" s="176"/>
      <c r="G67" s="177">
        <f t="shared" si="0"/>
        <v>0</v>
      </c>
      <c r="H67" s="156">
        <v>29.2</v>
      </c>
      <c r="I67" s="155">
        <f t="shared" si="1"/>
        <v>664.59</v>
      </c>
      <c r="J67" s="156">
        <v>0</v>
      </c>
      <c r="K67" s="155">
        <f t="shared" si="2"/>
        <v>0</v>
      </c>
      <c r="L67" s="155">
        <v>21</v>
      </c>
      <c r="M67" s="155">
        <f t="shared" si="3"/>
        <v>0</v>
      </c>
      <c r="N67" s="154">
        <v>6.0000000000000002E-5</v>
      </c>
      <c r="O67" s="154">
        <f t="shared" si="4"/>
        <v>0</v>
      </c>
      <c r="P67" s="154">
        <v>0</v>
      </c>
      <c r="Q67" s="154">
        <f t="shared" si="5"/>
        <v>0</v>
      </c>
      <c r="R67" s="155" t="s">
        <v>223</v>
      </c>
      <c r="S67" s="155" t="s">
        <v>145</v>
      </c>
      <c r="T67" s="155" t="s">
        <v>146</v>
      </c>
      <c r="U67" s="155">
        <v>0</v>
      </c>
      <c r="V67" s="155">
        <f t="shared" si="6"/>
        <v>0</v>
      </c>
      <c r="W67" s="155"/>
      <c r="X67" s="155" t="s">
        <v>224</v>
      </c>
      <c r="Y67" s="155" t="s">
        <v>148</v>
      </c>
      <c r="Z67" s="147"/>
      <c r="AA67" s="147"/>
      <c r="AB67" s="147"/>
      <c r="AC67" s="147"/>
      <c r="AD67" s="147"/>
      <c r="AE67" s="147"/>
      <c r="AF67" s="147"/>
      <c r="AG67" s="147" t="s">
        <v>225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2">
        <v>41</v>
      </c>
      <c r="B68" s="173" t="s">
        <v>236</v>
      </c>
      <c r="C68" s="179" t="s">
        <v>237</v>
      </c>
      <c r="D68" s="174" t="s">
        <v>144</v>
      </c>
      <c r="E68" s="175">
        <v>29.75</v>
      </c>
      <c r="F68" s="176"/>
      <c r="G68" s="177">
        <f t="shared" si="0"/>
        <v>0</v>
      </c>
      <c r="H68" s="156">
        <v>886</v>
      </c>
      <c r="I68" s="155">
        <f t="shared" si="1"/>
        <v>26358.5</v>
      </c>
      <c r="J68" s="156">
        <v>0</v>
      </c>
      <c r="K68" s="155">
        <f t="shared" si="2"/>
        <v>0</v>
      </c>
      <c r="L68" s="155">
        <v>21</v>
      </c>
      <c r="M68" s="155">
        <f t="shared" si="3"/>
        <v>0</v>
      </c>
      <c r="N68" s="154">
        <v>2.7499999999999998E-3</v>
      </c>
      <c r="O68" s="154">
        <f t="shared" si="4"/>
        <v>0.08</v>
      </c>
      <c r="P68" s="154">
        <v>0</v>
      </c>
      <c r="Q68" s="154">
        <f t="shared" si="5"/>
        <v>0</v>
      </c>
      <c r="R68" s="155" t="s">
        <v>223</v>
      </c>
      <c r="S68" s="155" t="s">
        <v>145</v>
      </c>
      <c r="T68" s="155" t="s">
        <v>146</v>
      </c>
      <c r="U68" s="155">
        <v>0</v>
      </c>
      <c r="V68" s="155">
        <f t="shared" si="6"/>
        <v>0</v>
      </c>
      <c r="W68" s="155"/>
      <c r="X68" s="155" t="s">
        <v>224</v>
      </c>
      <c r="Y68" s="155" t="s">
        <v>148</v>
      </c>
      <c r="Z68" s="147"/>
      <c r="AA68" s="147"/>
      <c r="AB68" s="147"/>
      <c r="AC68" s="147"/>
      <c r="AD68" s="147"/>
      <c r="AE68" s="147"/>
      <c r="AF68" s="147"/>
      <c r="AG68" s="147" t="s">
        <v>225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59" t="s">
        <v>140</v>
      </c>
      <c r="B69" s="160" t="s">
        <v>99</v>
      </c>
      <c r="C69" s="178" t="s">
        <v>100</v>
      </c>
      <c r="D69" s="161"/>
      <c r="E69" s="162"/>
      <c r="F69" s="163"/>
      <c r="G69" s="164">
        <f>SUMIF(AG70:AG72,"&lt;&gt;NOR",G70:G72)</f>
        <v>0</v>
      </c>
      <c r="H69" s="158"/>
      <c r="I69" s="158">
        <f>SUM(I70:I72)</f>
        <v>2496.1099999999997</v>
      </c>
      <c r="J69" s="158"/>
      <c r="K69" s="158">
        <f>SUM(K70:K72)</f>
        <v>3129.79</v>
      </c>
      <c r="L69" s="158"/>
      <c r="M69" s="158">
        <f>SUM(M70:M72)</f>
        <v>0</v>
      </c>
      <c r="N69" s="157"/>
      <c r="O69" s="157">
        <f>SUM(O70:O72)</f>
        <v>7.0000000000000007E-2</v>
      </c>
      <c r="P69" s="157"/>
      <c r="Q69" s="157">
        <f>SUM(Q70:Q72)</f>
        <v>0</v>
      </c>
      <c r="R69" s="158"/>
      <c r="S69" s="158"/>
      <c r="T69" s="158"/>
      <c r="U69" s="158"/>
      <c r="V69" s="158">
        <f>SUM(V70:V72)</f>
        <v>4.8899999999999997</v>
      </c>
      <c r="W69" s="158"/>
      <c r="X69" s="158"/>
      <c r="Y69" s="158"/>
      <c r="AG69" t="s">
        <v>141</v>
      </c>
    </row>
    <row r="70" spans="1:60" ht="22.5" outlineLevel="1" x14ac:dyDescent="0.2">
      <c r="A70" s="172">
        <v>42</v>
      </c>
      <c r="B70" s="173" t="s">
        <v>238</v>
      </c>
      <c r="C70" s="179" t="s">
        <v>239</v>
      </c>
      <c r="D70" s="174" t="s">
        <v>144</v>
      </c>
      <c r="E70" s="175">
        <v>3.8</v>
      </c>
      <c r="F70" s="176"/>
      <c r="G70" s="177">
        <f>ROUND(E70*F70,2)</f>
        <v>0</v>
      </c>
      <c r="H70" s="156">
        <v>8.1</v>
      </c>
      <c r="I70" s="155">
        <f>ROUND(E70*H70,2)</f>
        <v>30.78</v>
      </c>
      <c r="J70" s="156">
        <v>0</v>
      </c>
      <c r="K70" s="155">
        <f>ROUND(E70*J70,2)</f>
        <v>0</v>
      </c>
      <c r="L70" s="155">
        <v>21</v>
      </c>
      <c r="M70" s="155">
        <f>G70*(1+L70/100)</f>
        <v>0</v>
      </c>
      <c r="N70" s="154">
        <v>2.9999999999999997E-4</v>
      </c>
      <c r="O70" s="154">
        <f>ROUND(E70*N70,2)</f>
        <v>0</v>
      </c>
      <c r="P70" s="154">
        <v>0</v>
      </c>
      <c r="Q70" s="154">
        <f>ROUND(E70*P70,2)</f>
        <v>0</v>
      </c>
      <c r="R70" s="155"/>
      <c r="S70" s="155" t="s">
        <v>145</v>
      </c>
      <c r="T70" s="155" t="s">
        <v>146</v>
      </c>
      <c r="U70" s="155">
        <v>0</v>
      </c>
      <c r="V70" s="155">
        <f>ROUND(E70*U70,2)</f>
        <v>0</v>
      </c>
      <c r="W70" s="155"/>
      <c r="X70" s="155" t="s">
        <v>147</v>
      </c>
      <c r="Y70" s="155" t="s">
        <v>148</v>
      </c>
      <c r="Z70" s="147"/>
      <c r="AA70" s="147"/>
      <c r="AB70" s="147"/>
      <c r="AC70" s="147"/>
      <c r="AD70" s="147"/>
      <c r="AE70" s="147"/>
      <c r="AF70" s="147"/>
      <c r="AG70" s="147" t="s">
        <v>189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2">
        <v>43</v>
      </c>
      <c r="B71" s="173" t="s">
        <v>240</v>
      </c>
      <c r="C71" s="179" t="s">
        <v>241</v>
      </c>
      <c r="D71" s="174" t="s">
        <v>144</v>
      </c>
      <c r="E71" s="175">
        <v>3.8</v>
      </c>
      <c r="F71" s="176"/>
      <c r="G71" s="177">
        <f>ROUND(E71*F71,2)</f>
        <v>0</v>
      </c>
      <c r="H71" s="156">
        <v>193.37</v>
      </c>
      <c r="I71" s="155">
        <f>ROUND(E71*H71,2)</f>
        <v>734.81</v>
      </c>
      <c r="J71" s="156">
        <v>823.63</v>
      </c>
      <c r="K71" s="155">
        <f>ROUND(E71*J71,2)</f>
        <v>3129.79</v>
      </c>
      <c r="L71" s="155">
        <v>21</v>
      </c>
      <c r="M71" s="155">
        <f>G71*(1+L71/100)</f>
        <v>0</v>
      </c>
      <c r="N71" s="154">
        <v>5.3499999999999997E-3</v>
      </c>
      <c r="O71" s="154">
        <f>ROUND(E71*N71,2)</f>
        <v>0.02</v>
      </c>
      <c r="P71" s="154">
        <v>0</v>
      </c>
      <c r="Q71" s="154">
        <f>ROUND(E71*P71,2)</f>
        <v>0</v>
      </c>
      <c r="R71" s="155"/>
      <c r="S71" s="155" t="s">
        <v>145</v>
      </c>
      <c r="T71" s="155" t="s">
        <v>146</v>
      </c>
      <c r="U71" s="155">
        <v>1.288</v>
      </c>
      <c r="V71" s="155">
        <f>ROUND(E71*U71,2)</f>
        <v>4.8899999999999997</v>
      </c>
      <c r="W71" s="155"/>
      <c r="X71" s="155" t="s">
        <v>147</v>
      </c>
      <c r="Y71" s="155" t="s">
        <v>148</v>
      </c>
      <c r="Z71" s="147"/>
      <c r="AA71" s="147"/>
      <c r="AB71" s="147"/>
      <c r="AC71" s="147"/>
      <c r="AD71" s="147"/>
      <c r="AE71" s="147"/>
      <c r="AF71" s="147"/>
      <c r="AG71" s="147" t="s">
        <v>189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2">
        <v>44</v>
      </c>
      <c r="B72" s="173" t="s">
        <v>242</v>
      </c>
      <c r="C72" s="179" t="s">
        <v>243</v>
      </c>
      <c r="D72" s="174" t="s">
        <v>144</v>
      </c>
      <c r="E72" s="175">
        <v>4.18</v>
      </c>
      <c r="F72" s="176"/>
      <c r="G72" s="177">
        <f>ROUND(E72*F72,2)</f>
        <v>0</v>
      </c>
      <c r="H72" s="156">
        <v>414</v>
      </c>
      <c r="I72" s="155">
        <f>ROUND(E72*H72,2)</f>
        <v>1730.52</v>
      </c>
      <c r="J72" s="156">
        <v>0</v>
      </c>
      <c r="K72" s="155">
        <f>ROUND(E72*J72,2)</f>
        <v>0</v>
      </c>
      <c r="L72" s="155">
        <v>21</v>
      </c>
      <c r="M72" s="155">
        <f>G72*(1+L72/100)</f>
        <v>0</v>
      </c>
      <c r="N72" s="154">
        <v>1.12E-2</v>
      </c>
      <c r="O72" s="154">
        <f>ROUND(E72*N72,2)</f>
        <v>0.05</v>
      </c>
      <c r="P72" s="154">
        <v>0</v>
      </c>
      <c r="Q72" s="154">
        <f>ROUND(E72*P72,2)</f>
        <v>0</v>
      </c>
      <c r="R72" s="155" t="s">
        <v>223</v>
      </c>
      <c r="S72" s="155" t="s">
        <v>145</v>
      </c>
      <c r="T72" s="155" t="s">
        <v>146</v>
      </c>
      <c r="U72" s="155">
        <v>0</v>
      </c>
      <c r="V72" s="155">
        <f>ROUND(E72*U72,2)</f>
        <v>0</v>
      </c>
      <c r="W72" s="155"/>
      <c r="X72" s="155" t="s">
        <v>224</v>
      </c>
      <c r="Y72" s="155" t="s">
        <v>148</v>
      </c>
      <c r="Z72" s="147"/>
      <c r="AA72" s="147"/>
      <c r="AB72" s="147"/>
      <c r="AC72" s="147"/>
      <c r="AD72" s="147"/>
      <c r="AE72" s="147"/>
      <c r="AF72" s="147"/>
      <c r="AG72" s="147" t="s">
        <v>225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9" t="s">
        <v>140</v>
      </c>
      <c r="B73" s="160" t="s">
        <v>101</v>
      </c>
      <c r="C73" s="178" t="s">
        <v>102</v>
      </c>
      <c r="D73" s="161"/>
      <c r="E73" s="162"/>
      <c r="F73" s="163"/>
      <c r="G73" s="164">
        <f>SUMIF(AG74:AG74,"&lt;&gt;NOR",G74:G74)</f>
        <v>0</v>
      </c>
      <c r="H73" s="158"/>
      <c r="I73" s="158">
        <f>SUM(I74:I74)</f>
        <v>613.79999999999995</v>
      </c>
      <c r="J73" s="158"/>
      <c r="K73" s="158">
        <f>SUM(K74:K74)</f>
        <v>1030.2</v>
      </c>
      <c r="L73" s="158"/>
      <c r="M73" s="158">
        <f>SUM(M74:M74)</f>
        <v>0</v>
      </c>
      <c r="N73" s="157"/>
      <c r="O73" s="157">
        <f>SUM(O74:O74)</f>
        <v>0</v>
      </c>
      <c r="P73" s="157"/>
      <c r="Q73" s="157">
        <f>SUM(Q74:Q74)</f>
        <v>0</v>
      </c>
      <c r="R73" s="158"/>
      <c r="S73" s="158"/>
      <c r="T73" s="158"/>
      <c r="U73" s="158"/>
      <c r="V73" s="158">
        <f>SUM(V74:V74)</f>
        <v>1.72</v>
      </c>
      <c r="W73" s="158"/>
      <c r="X73" s="158"/>
      <c r="Y73" s="158"/>
      <c r="AG73" t="s">
        <v>141</v>
      </c>
    </row>
    <row r="74" spans="1:60" outlineLevel="1" x14ac:dyDescent="0.2">
      <c r="A74" s="172">
        <v>45</v>
      </c>
      <c r="B74" s="173" t="s">
        <v>244</v>
      </c>
      <c r="C74" s="179" t="s">
        <v>245</v>
      </c>
      <c r="D74" s="174" t="s">
        <v>144</v>
      </c>
      <c r="E74" s="175">
        <v>6</v>
      </c>
      <c r="F74" s="176"/>
      <c r="G74" s="177">
        <f>ROUND(E74*F74,2)</f>
        <v>0</v>
      </c>
      <c r="H74" s="156">
        <v>102.3</v>
      </c>
      <c r="I74" s="155">
        <f>ROUND(E74*H74,2)</f>
        <v>613.79999999999995</v>
      </c>
      <c r="J74" s="156">
        <v>171.7</v>
      </c>
      <c r="K74" s="155">
        <f>ROUND(E74*J74,2)</f>
        <v>1030.2</v>
      </c>
      <c r="L74" s="155">
        <v>21</v>
      </c>
      <c r="M74" s="155">
        <f>G74*(1+L74/100)</f>
        <v>0</v>
      </c>
      <c r="N74" s="154">
        <v>4.0999999999999999E-4</v>
      </c>
      <c r="O74" s="154">
        <f>ROUND(E74*N74,2)</f>
        <v>0</v>
      </c>
      <c r="P74" s="154">
        <v>0</v>
      </c>
      <c r="Q74" s="154">
        <f>ROUND(E74*P74,2)</f>
        <v>0</v>
      </c>
      <c r="R74" s="155"/>
      <c r="S74" s="155" t="s">
        <v>145</v>
      </c>
      <c r="T74" s="155" t="s">
        <v>146</v>
      </c>
      <c r="U74" s="155">
        <v>0.28699999999999998</v>
      </c>
      <c r="V74" s="155">
        <f>ROUND(E74*U74,2)</f>
        <v>1.72</v>
      </c>
      <c r="W74" s="155"/>
      <c r="X74" s="155" t="s">
        <v>147</v>
      </c>
      <c r="Y74" s="155" t="s">
        <v>148</v>
      </c>
      <c r="Z74" s="147"/>
      <c r="AA74" s="147"/>
      <c r="AB74" s="147"/>
      <c r="AC74" s="147"/>
      <c r="AD74" s="147"/>
      <c r="AE74" s="147"/>
      <c r="AF74" s="147"/>
      <c r="AG74" s="147" t="s">
        <v>189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59" t="s">
        <v>140</v>
      </c>
      <c r="B75" s="160" t="s">
        <v>103</v>
      </c>
      <c r="C75" s="178" t="s">
        <v>104</v>
      </c>
      <c r="D75" s="161"/>
      <c r="E75" s="162"/>
      <c r="F75" s="163"/>
      <c r="G75" s="164">
        <f>SUMIF(AG76:AG77,"&lt;&gt;NOR",G76:G77)</f>
        <v>0</v>
      </c>
      <c r="H75" s="158"/>
      <c r="I75" s="158">
        <f>SUM(I76:I77)</f>
        <v>600.68000000000006</v>
      </c>
      <c r="J75" s="158"/>
      <c r="K75" s="158">
        <f>SUM(K76:K77)</f>
        <v>3820.67</v>
      </c>
      <c r="L75" s="158"/>
      <c r="M75" s="158">
        <f>SUM(M76:M77)</f>
        <v>0</v>
      </c>
      <c r="N75" s="157"/>
      <c r="O75" s="157">
        <f>SUM(O76:O77)</f>
        <v>0.01</v>
      </c>
      <c r="P75" s="157"/>
      <c r="Q75" s="157">
        <f>SUM(Q76:Q77)</f>
        <v>0</v>
      </c>
      <c r="R75" s="158"/>
      <c r="S75" s="158"/>
      <c r="T75" s="158"/>
      <c r="U75" s="158"/>
      <c r="V75" s="158">
        <f>SUM(V76:V77)</f>
        <v>6</v>
      </c>
      <c r="W75" s="158"/>
      <c r="X75" s="158"/>
      <c r="Y75" s="158"/>
      <c r="AG75" t="s">
        <v>141</v>
      </c>
    </row>
    <row r="76" spans="1:60" outlineLevel="1" x14ac:dyDescent="0.2">
      <c r="A76" s="172">
        <v>46</v>
      </c>
      <c r="B76" s="173" t="s">
        <v>246</v>
      </c>
      <c r="C76" s="179" t="s">
        <v>247</v>
      </c>
      <c r="D76" s="174" t="s">
        <v>144</v>
      </c>
      <c r="E76" s="175">
        <v>44.66</v>
      </c>
      <c r="F76" s="176"/>
      <c r="G76" s="177">
        <f>ROUND(E76*F76,2)</f>
        <v>0</v>
      </c>
      <c r="H76" s="156">
        <v>7.41</v>
      </c>
      <c r="I76" s="155">
        <f>ROUND(E76*H76,2)</f>
        <v>330.93</v>
      </c>
      <c r="J76" s="156">
        <v>20.69</v>
      </c>
      <c r="K76" s="155">
        <f>ROUND(E76*J76,2)</f>
        <v>924.02</v>
      </c>
      <c r="L76" s="155">
        <v>21</v>
      </c>
      <c r="M76" s="155">
        <f>G76*(1+L76/100)</f>
        <v>0</v>
      </c>
      <c r="N76" s="154">
        <v>6.9999999999999994E-5</v>
      </c>
      <c r="O76" s="154">
        <f>ROUND(E76*N76,2)</f>
        <v>0</v>
      </c>
      <c r="P76" s="154">
        <v>0</v>
      </c>
      <c r="Q76" s="154">
        <f>ROUND(E76*P76,2)</f>
        <v>0</v>
      </c>
      <c r="R76" s="155"/>
      <c r="S76" s="155" t="s">
        <v>145</v>
      </c>
      <c r="T76" s="155" t="s">
        <v>146</v>
      </c>
      <c r="U76" s="155">
        <v>3.2480000000000002E-2</v>
      </c>
      <c r="V76" s="155">
        <f>ROUND(E76*U76,2)</f>
        <v>1.45</v>
      </c>
      <c r="W76" s="155"/>
      <c r="X76" s="155" t="s">
        <v>147</v>
      </c>
      <c r="Y76" s="155" t="s">
        <v>148</v>
      </c>
      <c r="Z76" s="147"/>
      <c r="AA76" s="147"/>
      <c r="AB76" s="147"/>
      <c r="AC76" s="147"/>
      <c r="AD76" s="147"/>
      <c r="AE76" s="147"/>
      <c r="AF76" s="147"/>
      <c r="AG76" s="147" t="s">
        <v>189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2">
        <v>47</v>
      </c>
      <c r="B77" s="173" t="s">
        <v>248</v>
      </c>
      <c r="C77" s="179" t="s">
        <v>249</v>
      </c>
      <c r="D77" s="174" t="s">
        <v>144</v>
      </c>
      <c r="E77" s="175">
        <v>44.66</v>
      </c>
      <c r="F77" s="176"/>
      <c r="G77" s="177">
        <f>ROUND(E77*F77,2)</f>
        <v>0</v>
      </c>
      <c r="H77" s="156">
        <v>6.04</v>
      </c>
      <c r="I77" s="155">
        <f>ROUND(E77*H77,2)</f>
        <v>269.75</v>
      </c>
      <c r="J77" s="156">
        <v>64.86</v>
      </c>
      <c r="K77" s="155">
        <f>ROUND(E77*J77,2)</f>
        <v>2896.65</v>
      </c>
      <c r="L77" s="155">
        <v>21</v>
      </c>
      <c r="M77" s="155">
        <f>G77*(1+L77/100)</f>
        <v>0</v>
      </c>
      <c r="N77" s="154">
        <v>1.4999999999999999E-4</v>
      </c>
      <c r="O77" s="154">
        <f>ROUND(E77*N77,2)</f>
        <v>0.01</v>
      </c>
      <c r="P77" s="154">
        <v>0</v>
      </c>
      <c r="Q77" s="154">
        <f>ROUND(E77*P77,2)</f>
        <v>0</v>
      </c>
      <c r="R77" s="155"/>
      <c r="S77" s="155" t="s">
        <v>145</v>
      </c>
      <c r="T77" s="155" t="s">
        <v>146</v>
      </c>
      <c r="U77" s="155">
        <v>0.10191</v>
      </c>
      <c r="V77" s="155">
        <f>ROUND(E77*U77,2)</f>
        <v>4.55</v>
      </c>
      <c r="W77" s="155"/>
      <c r="X77" s="155" t="s">
        <v>147</v>
      </c>
      <c r="Y77" s="155" t="s">
        <v>148</v>
      </c>
      <c r="Z77" s="147"/>
      <c r="AA77" s="147"/>
      <c r="AB77" s="147"/>
      <c r="AC77" s="147"/>
      <c r="AD77" s="147"/>
      <c r="AE77" s="147"/>
      <c r="AF77" s="147"/>
      <c r="AG77" s="147" t="s">
        <v>189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59" t="s">
        <v>140</v>
      </c>
      <c r="B78" s="160" t="s">
        <v>105</v>
      </c>
      <c r="C78" s="178" t="s">
        <v>106</v>
      </c>
      <c r="D78" s="161"/>
      <c r="E78" s="162"/>
      <c r="F78" s="163"/>
      <c r="G78" s="164">
        <f>SUMIF(AG79:AG84,"&lt;&gt;NOR",G79:G84)</f>
        <v>0</v>
      </c>
      <c r="H78" s="158"/>
      <c r="I78" s="158">
        <f>SUM(I79:I84)</f>
        <v>0</v>
      </c>
      <c r="J78" s="158"/>
      <c r="K78" s="158">
        <f>SUM(K79:K84)</f>
        <v>45200</v>
      </c>
      <c r="L78" s="158"/>
      <c r="M78" s="158">
        <f>SUM(M79:M84)</f>
        <v>0</v>
      </c>
      <c r="N78" s="157"/>
      <c r="O78" s="157">
        <f>SUM(O79:O84)</f>
        <v>0</v>
      </c>
      <c r="P78" s="157"/>
      <c r="Q78" s="157">
        <f>SUM(Q79:Q84)</f>
        <v>0</v>
      </c>
      <c r="R78" s="158"/>
      <c r="S78" s="158"/>
      <c r="T78" s="158"/>
      <c r="U78" s="158"/>
      <c r="V78" s="158">
        <f>SUM(V79:V84)</f>
        <v>0</v>
      </c>
      <c r="W78" s="158"/>
      <c r="X78" s="158"/>
      <c r="Y78" s="158"/>
      <c r="AG78" t="s">
        <v>141</v>
      </c>
    </row>
    <row r="79" spans="1:60" outlineLevel="1" x14ac:dyDescent="0.2">
      <c r="A79" s="172">
        <v>48</v>
      </c>
      <c r="B79" s="173" t="s">
        <v>250</v>
      </c>
      <c r="C79" s="179" t="s">
        <v>251</v>
      </c>
      <c r="D79" s="174" t="s">
        <v>252</v>
      </c>
      <c r="E79" s="175">
        <v>5</v>
      </c>
      <c r="F79" s="176"/>
      <c r="G79" s="177">
        <f t="shared" ref="G79:G84" si="7">ROUND(E79*F79,2)</f>
        <v>0</v>
      </c>
      <c r="H79" s="156">
        <v>0</v>
      </c>
      <c r="I79" s="155">
        <f t="shared" ref="I79:I84" si="8">ROUND(E79*H79,2)</f>
        <v>0</v>
      </c>
      <c r="J79" s="156">
        <v>150</v>
      </c>
      <c r="K79" s="155">
        <f t="shared" ref="K79:K84" si="9">ROUND(E79*J79,2)</f>
        <v>750</v>
      </c>
      <c r="L79" s="155">
        <v>21</v>
      </c>
      <c r="M79" s="155">
        <f t="shared" ref="M79:M84" si="10">G79*(1+L79/100)</f>
        <v>0</v>
      </c>
      <c r="N79" s="154">
        <v>0</v>
      </c>
      <c r="O79" s="154">
        <f t="shared" ref="O79:O84" si="11">ROUND(E79*N79,2)</f>
        <v>0</v>
      </c>
      <c r="P79" s="154">
        <v>0</v>
      </c>
      <c r="Q79" s="154">
        <f t="shared" ref="Q79:Q84" si="12">ROUND(E79*P79,2)</f>
        <v>0</v>
      </c>
      <c r="R79" s="155"/>
      <c r="S79" s="155" t="s">
        <v>155</v>
      </c>
      <c r="T79" s="155" t="s">
        <v>146</v>
      </c>
      <c r="U79" s="155">
        <v>0</v>
      </c>
      <c r="V79" s="155">
        <f t="shared" ref="V79:V84" si="13">ROUND(E79*U79,2)</f>
        <v>0</v>
      </c>
      <c r="W79" s="155"/>
      <c r="X79" s="155" t="s">
        <v>147</v>
      </c>
      <c r="Y79" s="155" t="s">
        <v>148</v>
      </c>
      <c r="Z79" s="147"/>
      <c r="AA79" s="147"/>
      <c r="AB79" s="147"/>
      <c r="AC79" s="147"/>
      <c r="AD79" s="147"/>
      <c r="AE79" s="147"/>
      <c r="AF79" s="147"/>
      <c r="AG79" s="147" t="s">
        <v>253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2">
        <v>49</v>
      </c>
      <c r="B80" s="173" t="s">
        <v>254</v>
      </c>
      <c r="C80" s="179" t="s">
        <v>255</v>
      </c>
      <c r="D80" s="174" t="s">
        <v>252</v>
      </c>
      <c r="E80" s="175">
        <v>5</v>
      </c>
      <c r="F80" s="176"/>
      <c r="G80" s="177">
        <f t="shared" si="7"/>
        <v>0</v>
      </c>
      <c r="H80" s="156">
        <v>0</v>
      </c>
      <c r="I80" s="155">
        <f t="shared" si="8"/>
        <v>0</v>
      </c>
      <c r="J80" s="156">
        <v>2450</v>
      </c>
      <c r="K80" s="155">
        <f t="shared" si="9"/>
        <v>12250</v>
      </c>
      <c r="L80" s="155">
        <v>21</v>
      </c>
      <c r="M80" s="155">
        <f t="shared" si="10"/>
        <v>0</v>
      </c>
      <c r="N80" s="154">
        <v>0</v>
      </c>
      <c r="O80" s="154">
        <f t="shared" si="11"/>
        <v>0</v>
      </c>
      <c r="P80" s="154">
        <v>0</v>
      </c>
      <c r="Q80" s="154">
        <f t="shared" si="12"/>
        <v>0</v>
      </c>
      <c r="R80" s="155"/>
      <c r="S80" s="155" t="s">
        <v>155</v>
      </c>
      <c r="T80" s="155" t="s">
        <v>146</v>
      </c>
      <c r="U80" s="155">
        <v>0</v>
      </c>
      <c r="V80" s="155">
        <f t="shared" si="13"/>
        <v>0</v>
      </c>
      <c r="W80" s="155"/>
      <c r="X80" s="155" t="s">
        <v>147</v>
      </c>
      <c r="Y80" s="155" t="s">
        <v>148</v>
      </c>
      <c r="Z80" s="147"/>
      <c r="AA80" s="147"/>
      <c r="AB80" s="147"/>
      <c r="AC80" s="147"/>
      <c r="AD80" s="147"/>
      <c r="AE80" s="147"/>
      <c r="AF80" s="147"/>
      <c r="AG80" s="147" t="s">
        <v>253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2">
        <v>50</v>
      </c>
      <c r="B81" s="173" t="s">
        <v>256</v>
      </c>
      <c r="C81" s="179" t="s">
        <v>257</v>
      </c>
      <c r="D81" s="174" t="s">
        <v>196</v>
      </c>
      <c r="E81" s="175">
        <v>1</v>
      </c>
      <c r="F81" s="176"/>
      <c r="G81" s="177">
        <f t="shared" si="7"/>
        <v>0</v>
      </c>
      <c r="H81" s="156">
        <v>0</v>
      </c>
      <c r="I81" s="155">
        <f t="shared" si="8"/>
        <v>0</v>
      </c>
      <c r="J81" s="156">
        <v>5900</v>
      </c>
      <c r="K81" s="155">
        <f t="shared" si="9"/>
        <v>5900</v>
      </c>
      <c r="L81" s="155">
        <v>21</v>
      </c>
      <c r="M81" s="155">
        <f t="shared" si="10"/>
        <v>0</v>
      </c>
      <c r="N81" s="154">
        <v>0</v>
      </c>
      <c r="O81" s="154">
        <f t="shared" si="11"/>
        <v>0</v>
      </c>
      <c r="P81" s="154">
        <v>0</v>
      </c>
      <c r="Q81" s="154">
        <f t="shared" si="12"/>
        <v>0</v>
      </c>
      <c r="R81" s="155"/>
      <c r="S81" s="155" t="s">
        <v>155</v>
      </c>
      <c r="T81" s="155" t="s">
        <v>146</v>
      </c>
      <c r="U81" s="155">
        <v>0</v>
      </c>
      <c r="V81" s="155">
        <f t="shared" si="13"/>
        <v>0</v>
      </c>
      <c r="W81" s="155"/>
      <c r="X81" s="155" t="s">
        <v>147</v>
      </c>
      <c r="Y81" s="155" t="s">
        <v>148</v>
      </c>
      <c r="Z81" s="147"/>
      <c r="AA81" s="147"/>
      <c r="AB81" s="147"/>
      <c r="AC81" s="147"/>
      <c r="AD81" s="147"/>
      <c r="AE81" s="147"/>
      <c r="AF81" s="147"/>
      <c r="AG81" s="147" t="s">
        <v>253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72">
        <v>51</v>
      </c>
      <c r="B82" s="173" t="s">
        <v>258</v>
      </c>
      <c r="C82" s="179" t="s">
        <v>259</v>
      </c>
      <c r="D82" s="174" t="s">
        <v>196</v>
      </c>
      <c r="E82" s="175">
        <v>1</v>
      </c>
      <c r="F82" s="176"/>
      <c r="G82" s="177">
        <f t="shared" si="7"/>
        <v>0</v>
      </c>
      <c r="H82" s="156">
        <v>0</v>
      </c>
      <c r="I82" s="155">
        <f t="shared" si="8"/>
        <v>0</v>
      </c>
      <c r="J82" s="156">
        <v>14900</v>
      </c>
      <c r="K82" s="155">
        <f t="shared" si="9"/>
        <v>14900</v>
      </c>
      <c r="L82" s="155">
        <v>21</v>
      </c>
      <c r="M82" s="155">
        <f t="shared" si="10"/>
        <v>0</v>
      </c>
      <c r="N82" s="154">
        <v>0</v>
      </c>
      <c r="O82" s="154">
        <f t="shared" si="11"/>
        <v>0</v>
      </c>
      <c r="P82" s="154">
        <v>0</v>
      </c>
      <c r="Q82" s="154">
        <f t="shared" si="12"/>
        <v>0</v>
      </c>
      <c r="R82" s="155"/>
      <c r="S82" s="155" t="s">
        <v>155</v>
      </c>
      <c r="T82" s="155" t="s">
        <v>146</v>
      </c>
      <c r="U82" s="155">
        <v>0</v>
      </c>
      <c r="V82" s="155">
        <f t="shared" si="13"/>
        <v>0</v>
      </c>
      <c r="W82" s="155"/>
      <c r="X82" s="155" t="s">
        <v>147</v>
      </c>
      <c r="Y82" s="155" t="s">
        <v>148</v>
      </c>
      <c r="Z82" s="147"/>
      <c r="AA82" s="147"/>
      <c r="AB82" s="147"/>
      <c r="AC82" s="147"/>
      <c r="AD82" s="147"/>
      <c r="AE82" s="147"/>
      <c r="AF82" s="147"/>
      <c r="AG82" s="147" t="s">
        <v>253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2">
        <v>52</v>
      </c>
      <c r="B83" s="173" t="s">
        <v>260</v>
      </c>
      <c r="C83" s="179" t="s">
        <v>261</v>
      </c>
      <c r="D83" s="174" t="s">
        <v>252</v>
      </c>
      <c r="E83" s="175">
        <v>1</v>
      </c>
      <c r="F83" s="176"/>
      <c r="G83" s="177">
        <f t="shared" si="7"/>
        <v>0</v>
      </c>
      <c r="H83" s="156">
        <v>0</v>
      </c>
      <c r="I83" s="155">
        <f t="shared" si="8"/>
        <v>0</v>
      </c>
      <c r="J83" s="156">
        <v>3900</v>
      </c>
      <c r="K83" s="155">
        <f t="shared" si="9"/>
        <v>3900</v>
      </c>
      <c r="L83" s="155">
        <v>21</v>
      </c>
      <c r="M83" s="155">
        <f t="shared" si="10"/>
        <v>0</v>
      </c>
      <c r="N83" s="154">
        <v>0</v>
      </c>
      <c r="O83" s="154">
        <f t="shared" si="11"/>
        <v>0</v>
      </c>
      <c r="P83" s="154">
        <v>0</v>
      </c>
      <c r="Q83" s="154">
        <f t="shared" si="12"/>
        <v>0</v>
      </c>
      <c r="R83" s="155"/>
      <c r="S83" s="155" t="s">
        <v>155</v>
      </c>
      <c r="T83" s="155" t="s">
        <v>146</v>
      </c>
      <c r="U83" s="155">
        <v>0</v>
      </c>
      <c r="V83" s="155">
        <f t="shared" si="13"/>
        <v>0</v>
      </c>
      <c r="W83" s="155"/>
      <c r="X83" s="155" t="s">
        <v>147</v>
      </c>
      <c r="Y83" s="155" t="s">
        <v>148</v>
      </c>
      <c r="Z83" s="147"/>
      <c r="AA83" s="147"/>
      <c r="AB83" s="147"/>
      <c r="AC83" s="147"/>
      <c r="AD83" s="147"/>
      <c r="AE83" s="147"/>
      <c r="AF83" s="147"/>
      <c r="AG83" s="147" t="s">
        <v>253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2">
        <v>53</v>
      </c>
      <c r="B84" s="173" t="s">
        <v>262</v>
      </c>
      <c r="C84" s="179" t="s">
        <v>263</v>
      </c>
      <c r="D84" s="174" t="s">
        <v>196</v>
      </c>
      <c r="E84" s="175">
        <v>1</v>
      </c>
      <c r="F84" s="176"/>
      <c r="G84" s="177">
        <f t="shared" si="7"/>
        <v>0</v>
      </c>
      <c r="H84" s="156">
        <v>0</v>
      </c>
      <c r="I84" s="155">
        <f t="shared" si="8"/>
        <v>0</v>
      </c>
      <c r="J84" s="156">
        <v>7500</v>
      </c>
      <c r="K84" s="155">
        <f t="shared" si="9"/>
        <v>7500</v>
      </c>
      <c r="L84" s="155">
        <v>21</v>
      </c>
      <c r="M84" s="155">
        <f t="shared" si="10"/>
        <v>0</v>
      </c>
      <c r="N84" s="154">
        <v>0</v>
      </c>
      <c r="O84" s="154">
        <f t="shared" si="11"/>
        <v>0</v>
      </c>
      <c r="P84" s="154">
        <v>0</v>
      </c>
      <c r="Q84" s="154">
        <f t="shared" si="12"/>
        <v>0</v>
      </c>
      <c r="R84" s="155"/>
      <c r="S84" s="155" t="s">
        <v>155</v>
      </c>
      <c r="T84" s="155" t="s">
        <v>146</v>
      </c>
      <c r="U84" s="155">
        <v>0</v>
      </c>
      <c r="V84" s="155">
        <f t="shared" si="13"/>
        <v>0</v>
      </c>
      <c r="W84" s="155"/>
      <c r="X84" s="155" t="s">
        <v>147</v>
      </c>
      <c r="Y84" s="155" t="s">
        <v>148</v>
      </c>
      <c r="Z84" s="147"/>
      <c r="AA84" s="147"/>
      <c r="AB84" s="147"/>
      <c r="AC84" s="147"/>
      <c r="AD84" s="147"/>
      <c r="AE84" s="147"/>
      <c r="AF84" s="147"/>
      <c r="AG84" s="147" t="s">
        <v>253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59" t="s">
        <v>140</v>
      </c>
      <c r="B85" s="160" t="s">
        <v>107</v>
      </c>
      <c r="C85" s="178" t="s">
        <v>108</v>
      </c>
      <c r="D85" s="161"/>
      <c r="E85" s="162"/>
      <c r="F85" s="163"/>
      <c r="G85" s="164">
        <f>SUMIF(AG86:AG87,"&lt;&gt;NOR",G86:G87)</f>
        <v>0</v>
      </c>
      <c r="H85" s="158"/>
      <c r="I85" s="158">
        <f>SUM(I86:I87)</f>
        <v>0</v>
      </c>
      <c r="J85" s="158"/>
      <c r="K85" s="158">
        <f>SUM(K86:K87)</f>
        <v>41300</v>
      </c>
      <c r="L85" s="158"/>
      <c r="M85" s="158">
        <f>SUM(M86:M87)</f>
        <v>0</v>
      </c>
      <c r="N85" s="157"/>
      <c r="O85" s="157">
        <f>SUM(O86:O87)</f>
        <v>0</v>
      </c>
      <c r="P85" s="157"/>
      <c r="Q85" s="157">
        <f>SUM(Q86:Q87)</f>
        <v>0</v>
      </c>
      <c r="R85" s="158"/>
      <c r="S85" s="158"/>
      <c r="T85" s="158"/>
      <c r="U85" s="158"/>
      <c r="V85" s="158">
        <f>SUM(V86:V87)</f>
        <v>0</v>
      </c>
      <c r="W85" s="158"/>
      <c r="X85" s="158"/>
      <c r="Y85" s="158"/>
      <c r="AG85" t="s">
        <v>141</v>
      </c>
    </row>
    <row r="86" spans="1:60" ht="33.75" outlineLevel="1" x14ac:dyDescent="0.2">
      <c r="A86" s="172">
        <v>54</v>
      </c>
      <c r="B86" s="173" t="s">
        <v>264</v>
      </c>
      <c r="C86" s="179" t="s">
        <v>265</v>
      </c>
      <c r="D86" s="174" t="s">
        <v>196</v>
      </c>
      <c r="E86" s="175">
        <v>1</v>
      </c>
      <c r="F86" s="176"/>
      <c r="G86" s="177">
        <f>ROUND(E86*F86,2)</f>
        <v>0</v>
      </c>
      <c r="H86" s="156">
        <v>0</v>
      </c>
      <c r="I86" s="155">
        <f>ROUND(E86*H86,2)</f>
        <v>0</v>
      </c>
      <c r="J86" s="156">
        <v>39800</v>
      </c>
      <c r="K86" s="155">
        <f>ROUND(E86*J86,2)</f>
        <v>39800</v>
      </c>
      <c r="L86" s="155">
        <v>21</v>
      </c>
      <c r="M86" s="155">
        <f>G86*(1+L86/100)</f>
        <v>0</v>
      </c>
      <c r="N86" s="154">
        <v>0</v>
      </c>
      <c r="O86" s="154">
        <f>ROUND(E86*N86,2)</f>
        <v>0</v>
      </c>
      <c r="P86" s="154">
        <v>0</v>
      </c>
      <c r="Q86" s="154">
        <f>ROUND(E86*P86,2)</f>
        <v>0</v>
      </c>
      <c r="R86" s="155"/>
      <c r="S86" s="155" t="s">
        <v>155</v>
      </c>
      <c r="T86" s="155" t="s">
        <v>146</v>
      </c>
      <c r="U86" s="155">
        <v>0</v>
      </c>
      <c r="V86" s="155">
        <f>ROUND(E86*U86,2)</f>
        <v>0</v>
      </c>
      <c r="W86" s="155"/>
      <c r="X86" s="155" t="s">
        <v>147</v>
      </c>
      <c r="Y86" s="155" t="s">
        <v>148</v>
      </c>
      <c r="Z86" s="147"/>
      <c r="AA86" s="147"/>
      <c r="AB86" s="147"/>
      <c r="AC86" s="147"/>
      <c r="AD86" s="147"/>
      <c r="AE86" s="147"/>
      <c r="AF86" s="147"/>
      <c r="AG86" s="147" t="s">
        <v>253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2">
        <v>55</v>
      </c>
      <c r="B87" s="173" t="s">
        <v>266</v>
      </c>
      <c r="C87" s="179" t="s">
        <v>267</v>
      </c>
      <c r="D87" s="174" t="s">
        <v>196</v>
      </c>
      <c r="E87" s="175">
        <v>1</v>
      </c>
      <c r="F87" s="176"/>
      <c r="G87" s="177">
        <f>ROUND(E87*F87,2)</f>
        <v>0</v>
      </c>
      <c r="H87" s="156">
        <v>0</v>
      </c>
      <c r="I87" s="155">
        <f>ROUND(E87*H87,2)</f>
        <v>0</v>
      </c>
      <c r="J87" s="156">
        <v>1500</v>
      </c>
      <c r="K87" s="155">
        <f>ROUND(E87*J87,2)</f>
        <v>1500</v>
      </c>
      <c r="L87" s="155">
        <v>21</v>
      </c>
      <c r="M87" s="155">
        <f>G87*(1+L87/100)</f>
        <v>0</v>
      </c>
      <c r="N87" s="154">
        <v>0</v>
      </c>
      <c r="O87" s="154">
        <f>ROUND(E87*N87,2)</f>
        <v>0</v>
      </c>
      <c r="P87" s="154">
        <v>0</v>
      </c>
      <c r="Q87" s="154">
        <f>ROUND(E87*P87,2)</f>
        <v>0</v>
      </c>
      <c r="R87" s="155"/>
      <c r="S87" s="155" t="s">
        <v>155</v>
      </c>
      <c r="T87" s="155" t="s">
        <v>146</v>
      </c>
      <c r="U87" s="155">
        <v>0</v>
      </c>
      <c r="V87" s="155">
        <f>ROUND(E87*U87,2)</f>
        <v>0</v>
      </c>
      <c r="W87" s="155"/>
      <c r="X87" s="155" t="s">
        <v>147</v>
      </c>
      <c r="Y87" s="155" t="s">
        <v>148</v>
      </c>
      <c r="Z87" s="147"/>
      <c r="AA87" s="147"/>
      <c r="AB87" s="147"/>
      <c r="AC87" s="147"/>
      <c r="AD87" s="147"/>
      <c r="AE87" s="147"/>
      <c r="AF87" s="147"/>
      <c r="AG87" s="147" t="s">
        <v>253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59" t="s">
        <v>140</v>
      </c>
      <c r="B88" s="160" t="s">
        <v>109</v>
      </c>
      <c r="C88" s="178" t="s">
        <v>110</v>
      </c>
      <c r="D88" s="161"/>
      <c r="E88" s="162"/>
      <c r="F88" s="163"/>
      <c r="G88" s="164">
        <f>SUMIF(AG89:AG95,"&lt;&gt;NOR",G89:G95)</f>
        <v>0</v>
      </c>
      <c r="H88" s="158"/>
      <c r="I88" s="158">
        <f>SUM(I89:I95)</f>
        <v>0</v>
      </c>
      <c r="J88" s="158"/>
      <c r="K88" s="158">
        <f>SUM(K89:K95)</f>
        <v>9951.59</v>
      </c>
      <c r="L88" s="158"/>
      <c r="M88" s="158">
        <f>SUM(M89:M95)</f>
        <v>0</v>
      </c>
      <c r="N88" s="157"/>
      <c r="O88" s="157">
        <f>SUM(O89:O95)</f>
        <v>0</v>
      </c>
      <c r="P88" s="157"/>
      <c r="Q88" s="157">
        <f>SUM(Q89:Q95)</f>
        <v>0</v>
      </c>
      <c r="R88" s="158"/>
      <c r="S88" s="158"/>
      <c r="T88" s="158"/>
      <c r="U88" s="158"/>
      <c r="V88" s="158">
        <f>SUM(V89:V95)</f>
        <v>12.120000000000001</v>
      </c>
      <c r="W88" s="158"/>
      <c r="X88" s="158"/>
      <c r="Y88" s="158"/>
      <c r="AG88" t="s">
        <v>141</v>
      </c>
    </row>
    <row r="89" spans="1:60" outlineLevel="1" x14ac:dyDescent="0.2">
      <c r="A89" s="172">
        <v>56</v>
      </c>
      <c r="B89" s="173" t="s">
        <v>268</v>
      </c>
      <c r="C89" s="179" t="s">
        <v>269</v>
      </c>
      <c r="D89" s="174" t="s">
        <v>186</v>
      </c>
      <c r="E89" s="175">
        <v>3.8740000000000001</v>
      </c>
      <c r="F89" s="176"/>
      <c r="G89" s="177">
        <f t="shared" ref="G89:G95" si="14">ROUND(E89*F89,2)</f>
        <v>0</v>
      </c>
      <c r="H89" s="156">
        <v>0</v>
      </c>
      <c r="I89" s="155">
        <f t="shared" ref="I89:I95" si="15">ROUND(E89*H89,2)</f>
        <v>0</v>
      </c>
      <c r="J89" s="156">
        <v>471</v>
      </c>
      <c r="K89" s="155">
        <f t="shared" ref="K89:K95" si="16">ROUND(E89*J89,2)</f>
        <v>1824.65</v>
      </c>
      <c r="L89" s="155">
        <v>21</v>
      </c>
      <c r="M89" s="155">
        <f t="shared" ref="M89:M95" si="17">G89*(1+L89/100)</f>
        <v>0</v>
      </c>
      <c r="N89" s="154">
        <v>0</v>
      </c>
      <c r="O89" s="154">
        <f t="shared" ref="O89:O95" si="18">ROUND(E89*N89,2)</f>
        <v>0</v>
      </c>
      <c r="P89" s="154">
        <v>0</v>
      </c>
      <c r="Q89" s="154">
        <f t="shared" ref="Q89:Q95" si="19">ROUND(E89*P89,2)</f>
        <v>0</v>
      </c>
      <c r="R89" s="155"/>
      <c r="S89" s="155" t="s">
        <v>145</v>
      </c>
      <c r="T89" s="155" t="s">
        <v>146</v>
      </c>
      <c r="U89" s="155">
        <v>0.93300000000000005</v>
      </c>
      <c r="V89" s="155">
        <f t="shared" ref="V89:V95" si="20">ROUND(E89*U89,2)</f>
        <v>3.61</v>
      </c>
      <c r="W89" s="155"/>
      <c r="X89" s="155" t="s">
        <v>147</v>
      </c>
      <c r="Y89" s="155" t="s">
        <v>148</v>
      </c>
      <c r="Z89" s="147"/>
      <c r="AA89" s="147"/>
      <c r="AB89" s="147"/>
      <c r="AC89" s="147"/>
      <c r="AD89" s="147"/>
      <c r="AE89" s="147"/>
      <c r="AF89" s="147"/>
      <c r="AG89" s="147" t="s">
        <v>253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2">
        <v>57</v>
      </c>
      <c r="B90" s="173" t="s">
        <v>270</v>
      </c>
      <c r="C90" s="179" t="s">
        <v>271</v>
      </c>
      <c r="D90" s="174" t="s">
        <v>186</v>
      </c>
      <c r="E90" s="175">
        <v>3.8740000000000001</v>
      </c>
      <c r="F90" s="176"/>
      <c r="G90" s="177">
        <f t="shared" si="14"/>
        <v>0</v>
      </c>
      <c r="H90" s="156">
        <v>0</v>
      </c>
      <c r="I90" s="155">
        <f t="shared" si="15"/>
        <v>0</v>
      </c>
      <c r="J90" s="156">
        <v>440.5</v>
      </c>
      <c r="K90" s="155">
        <f t="shared" si="16"/>
        <v>1706.5</v>
      </c>
      <c r="L90" s="155">
        <v>21</v>
      </c>
      <c r="M90" s="155">
        <f t="shared" si="17"/>
        <v>0</v>
      </c>
      <c r="N90" s="154">
        <v>0</v>
      </c>
      <c r="O90" s="154">
        <f t="shared" si="18"/>
        <v>0</v>
      </c>
      <c r="P90" s="154">
        <v>0</v>
      </c>
      <c r="Q90" s="154">
        <f t="shared" si="19"/>
        <v>0</v>
      </c>
      <c r="R90" s="155"/>
      <c r="S90" s="155" t="s">
        <v>145</v>
      </c>
      <c r="T90" s="155" t="s">
        <v>146</v>
      </c>
      <c r="U90" s="155">
        <v>0.95899999999999996</v>
      </c>
      <c r="V90" s="155">
        <f t="shared" si="20"/>
        <v>3.72</v>
      </c>
      <c r="W90" s="155"/>
      <c r="X90" s="155" t="s">
        <v>147</v>
      </c>
      <c r="Y90" s="155" t="s">
        <v>148</v>
      </c>
      <c r="Z90" s="147"/>
      <c r="AA90" s="147"/>
      <c r="AB90" s="147"/>
      <c r="AC90" s="147"/>
      <c r="AD90" s="147"/>
      <c r="AE90" s="147"/>
      <c r="AF90" s="147"/>
      <c r="AG90" s="147" t="s">
        <v>253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2">
        <v>58</v>
      </c>
      <c r="B91" s="173" t="s">
        <v>272</v>
      </c>
      <c r="C91" s="179" t="s">
        <v>273</v>
      </c>
      <c r="D91" s="174" t="s">
        <v>186</v>
      </c>
      <c r="E91" s="175">
        <v>3.8740000000000001</v>
      </c>
      <c r="F91" s="176"/>
      <c r="G91" s="177">
        <f t="shared" si="14"/>
        <v>0</v>
      </c>
      <c r="H91" s="156">
        <v>0</v>
      </c>
      <c r="I91" s="155">
        <f t="shared" si="15"/>
        <v>0</v>
      </c>
      <c r="J91" s="156">
        <v>413.5</v>
      </c>
      <c r="K91" s="155">
        <f t="shared" si="16"/>
        <v>1601.9</v>
      </c>
      <c r="L91" s="155">
        <v>21</v>
      </c>
      <c r="M91" s="155">
        <f t="shared" si="17"/>
        <v>0</v>
      </c>
      <c r="N91" s="154">
        <v>0</v>
      </c>
      <c r="O91" s="154">
        <f t="shared" si="18"/>
        <v>0</v>
      </c>
      <c r="P91" s="154">
        <v>0</v>
      </c>
      <c r="Q91" s="154">
        <f t="shared" si="19"/>
        <v>0</v>
      </c>
      <c r="R91" s="155"/>
      <c r="S91" s="155" t="s">
        <v>145</v>
      </c>
      <c r="T91" s="155" t="s">
        <v>145</v>
      </c>
      <c r="U91" s="155">
        <v>0.746</v>
      </c>
      <c r="V91" s="155">
        <f t="shared" si="20"/>
        <v>2.89</v>
      </c>
      <c r="W91" s="155"/>
      <c r="X91" s="155" t="s">
        <v>147</v>
      </c>
      <c r="Y91" s="155" t="s">
        <v>148</v>
      </c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2">
        <v>59</v>
      </c>
      <c r="B92" s="173" t="s">
        <v>274</v>
      </c>
      <c r="C92" s="179" t="s">
        <v>275</v>
      </c>
      <c r="D92" s="174" t="s">
        <v>186</v>
      </c>
      <c r="E92" s="175">
        <v>3.8740000000000001</v>
      </c>
      <c r="F92" s="176"/>
      <c r="G92" s="177">
        <f t="shared" si="14"/>
        <v>0</v>
      </c>
      <c r="H92" s="156">
        <v>0</v>
      </c>
      <c r="I92" s="155">
        <f t="shared" si="15"/>
        <v>0</v>
      </c>
      <c r="J92" s="156">
        <v>301</v>
      </c>
      <c r="K92" s="155">
        <f t="shared" si="16"/>
        <v>1166.07</v>
      </c>
      <c r="L92" s="155">
        <v>21</v>
      </c>
      <c r="M92" s="155">
        <f t="shared" si="17"/>
        <v>0</v>
      </c>
      <c r="N92" s="154">
        <v>0</v>
      </c>
      <c r="O92" s="154">
        <f t="shared" si="18"/>
        <v>0</v>
      </c>
      <c r="P92" s="154">
        <v>0</v>
      </c>
      <c r="Q92" s="154">
        <f t="shared" si="19"/>
        <v>0</v>
      </c>
      <c r="R92" s="155"/>
      <c r="S92" s="155" t="s">
        <v>145</v>
      </c>
      <c r="T92" s="155" t="s">
        <v>146</v>
      </c>
      <c r="U92" s="155">
        <v>0.49</v>
      </c>
      <c r="V92" s="155">
        <f t="shared" si="20"/>
        <v>1.9</v>
      </c>
      <c r="W92" s="155"/>
      <c r="X92" s="155" t="s">
        <v>147</v>
      </c>
      <c r="Y92" s="155" t="s">
        <v>148</v>
      </c>
      <c r="Z92" s="147"/>
      <c r="AA92" s="147"/>
      <c r="AB92" s="147"/>
      <c r="AC92" s="147"/>
      <c r="AD92" s="147"/>
      <c r="AE92" s="147"/>
      <c r="AF92" s="147"/>
      <c r="AG92" s="147" t="s">
        <v>253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2">
        <v>60</v>
      </c>
      <c r="B93" s="173" t="s">
        <v>276</v>
      </c>
      <c r="C93" s="179" t="s">
        <v>277</v>
      </c>
      <c r="D93" s="174" t="s">
        <v>186</v>
      </c>
      <c r="E93" s="175">
        <v>38.74</v>
      </c>
      <c r="F93" s="176"/>
      <c r="G93" s="177">
        <f t="shared" si="14"/>
        <v>0</v>
      </c>
      <c r="H93" s="156">
        <v>0</v>
      </c>
      <c r="I93" s="155">
        <f t="shared" si="15"/>
        <v>0</v>
      </c>
      <c r="J93" s="156">
        <v>26.4</v>
      </c>
      <c r="K93" s="155">
        <f t="shared" si="16"/>
        <v>1022.74</v>
      </c>
      <c r="L93" s="155">
        <v>21</v>
      </c>
      <c r="M93" s="155">
        <f t="shared" si="17"/>
        <v>0</v>
      </c>
      <c r="N93" s="154">
        <v>0</v>
      </c>
      <c r="O93" s="154">
        <f t="shared" si="18"/>
        <v>0</v>
      </c>
      <c r="P93" s="154">
        <v>0</v>
      </c>
      <c r="Q93" s="154">
        <f t="shared" si="19"/>
        <v>0</v>
      </c>
      <c r="R93" s="155"/>
      <c r="S93" s="155" t="s">
        <v>145</v>
      </c>
      <c r="T93" s="155" t="s">
        <v>146</v>
      </c>
      <c r="U93" s="155">
        <v>0</v>
      </c>
      <c r="V93" s="155">
        <f t="shared" si="20"/>
        <v>0</v>
      </c>
      <c r="W93" s="155"/>
      <c r="X93" s="155" t="s">
        <v>147</v>
      </c>
      <c r="Y93" s="155" t="s">
        <v>148</v>
      </c>
      <c r="Z93" s="147"/>
      <c r="AA93" s="147"/>
      <c r="AB93" s="147"/>
      <c r="AC93" s="147"/>
      <c r="AD93" s="147"/>
      <c r="AE93" s="147"/>
      <c r="AF93" s="147"/>
      <c r="AG93" s="147" t="s">
        <v>253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2">
        <v>61</v>
      </c>
      <c r="B94" s="173" t="s">
        <v>278</v>
      </c>
      <c r="C94" s="179" t="s">
        <v>279</v>
      </c>
      <c r="D94" s="174" t="s">
        <v>186</v>
      </c>
      <c r="E94" s="175">
        <v>8.3000000000000004E-2</v>
      </c>
      <c r="F94" s="176"/>
      <c r="G94" s="177">
        <f t="shared" si="14"/>
        <v>0</v>
      </c>
      <c r="H94" s="156">
        <v>0</v>
      </c>
      <c r="I94" s="155">
        <f t="shared" si="15"/>
        <v>0</v>
      </c>
      <c r="J94" s="156">
        <v>6060</v>
      </c>
      <c r="K94" s="155">
        <f t="shared" si="16"/>
        <v>502.98</v>
      </c>
      <c r="L94" s="155">
        <v>21</v>
      </c>
      <c r="M94" s="155">
        <f t="shared" si="17"/>
        <v>0</v>
      </c>
      <c r="N94" s="154">
        <v>0</v>
      </c>
      <c r="O94" s="154">
        <f t="shared" si="18"/>
        <v>0</v>
      </c>
      <c r="P94" s="154">
        <v>0</v>
      </c>
      <c r="Q94" s="154">
        <f t="shared" si="19"/>
        <v>0</v>
      </c>
      <c r="R94" s="155"/>
      <c r="S94" s="155" t="s">
        <v>145</v>
      </c>
      <c r="T94" s="155" t="s">
        <v>146</v>
      </c>
      <c r="U94" s="155">
        <v>0</v>
      </c>
      <c r="V94" s="155">
        <f t="shared" si="20"/>
        <v>0</v>
      </c>
      <c r="W94" s="155"/>
      <c r="X94" s="155" t="s">
        <v>147</v>
      </c>
      <c r="Y94" s="155" t="s">
        <v>148</v>
      </c>
      <c r="Z94" s="147"/>
      <c r="AA94" s="147"/>
      <c r="AB94" s="147"/>
      <c r="AC94" s="147"/>
      <c r="AD94" s="147"/>
      <c r="AE94" s="147"/>
      <c r="AF94" s="147"/>
      <c r="AG94" s="147" t="s">
        <v>253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66">
        <v>62</v>
      </c>
      <c r="B95" s="167" t="s">
        <v>280</v>
      </c>
      <c r="C95" s="180" t="s">
        <v>281</v>
      </c>
      <c r="D95" s="168" t="s">
        <v>186</v>
      </c>
      <c r="E95" s="169">
        <v>3.7909999999999999</v>
      </c>
      <c r="F95" s="170"/>
      <c r="G95" s="171">
        <f t="shared" si="14"/>
        <v>0</v>
      </c>
      <c r="H95" s="156">
        <v>0</v>
      </c>
      <c r="I95" s="155">
        <f t="shared" si="15"/>
        <v>0</v>
      </c>
      <c r="J95" s="156">
        <v>561</v>
      </c>
      <c r="K95" s="155">
        <f t="shared" si="16"/>
        <v>2126.75</v>
      </c>
      <c r="L95" s="155">
        <v>21</v>
      </c>
      <c r="M95" s="155">
        <f t="shared" si="17"/>
        <v>0</v>
      </c>
      <c r="N95" s="154">
        <v>0</v>
      </c>
      <c r="O95" s="154">
        <f t="shared" si="18"/>
        <v>0</v>
      </c>
      <c r="P95" s="154">
        <v>0</v>
      </c>
      <c r="Q95" s="154">
        <f t="shared" si="19"/>
        <v>0</v>
      </c>
      <c r="R95" s="155"/>
      <c r="S95" s="155" t="s">
        <v>145</v>
      </c>
      <c r="T95" s="155" t="s">
        <v>146</v>
      </c>
      <c r="U95" s="155">
        <v>0</v>
      </c>
      <c r="V95" s="155">
        <f t="shared" si="20"/>
        <v>0</v>
      </c>
      <c r="W95" s="155"/>
      <c r="X95" s="155" t="s">
        <v>147</v>
      </c>
      <c r="Y95" s="155" t="s">
        <v>148</v>
      </c>
      <c r="Z95" s="147"/>
      <c r="AA95" s="147"/>
      <c r="AB95" s="147"/>
      <c r="AC95" s="147"/>
      <c r="AD95" s="147"/>
      <c r="AE95" s="147"/>
      <c r="AF95" s="147"/>
      <c r="AG95" s="147" t="s">
        <v>253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3"/>
      <c r="B96" s="4"/>
      <c r="C96" s="181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v>12</v>
      </c>
      <c r="AF96">
        <v>21</v>
      </c>
      <c r="AG96" t="s">
        <v>126</v>
      </c>
    </row>
    <row r="97" spans="1:33" x14ac:dyDescent="0.2">
      <c r="A97" s="150"/>
      <c r="B97" s="151" t="s">
        <v>31</v>
      </c>
      <c r="C97" s="182"/>
      <c r="D97" s="152"/>
      <c r="E97" s="153"/>
      <c r="F97" s="153"/>
      <c r="G97" s="165">
        <f>G8+G10+G13+G15+G17+G19+G22+G25+G27+G29+G34+G36+G41+G43+G49+G51+G53+G55+G57+G62+G69+G73+G75+G78+G85+G88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f>SUMIF(L7:L95,AE96,G7:G95)</f>
        <v>0</v>
      </c>
      <c r="AF97">
        <f>SUMIF(L7:L95,AF96,G7:G95)</f>
        <v>0</v>
      </c>
      <c r="AG97" t="s">
        <v>282</v>
      </c>
    </row>
    <row r="98" spans="1:33" x14ac:dyDescent="0.2">
      <c r="A98" s="3"/>
      <c r="B98" s="4"/>
      <c r="C98" s="181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3"/>
      <c r="B99" s="4"/>
      <c r="C99" s="181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72" t="s">
        <v>283</v>
      </c>
      <c r="B100" s="272"/>
      <c r="C100" s="27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55"/>
      <c r="B101" s="256"/>
      <c r="C101" s="257"/>
      <c r="D101" s="256"/>
      <c r="E101" s="256"/>
      <c r="F101" s="256"/>
      <c r="G101" s="25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G101" t="s">
        <v>284</v>
      </c>
    </row>
    <row r="102" spans="1:33" x14ac:dyDescent="0.2">
      <c r="A102" s="259"/>
      <c r="B102" s="260"/>
      <c r="C102" s="261"/>
      <c r="D102" s="260"/>
      <c r="E102" s="260"/>
      <c r="F102" s="260"/>
      <c r="G102" s="26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259"/>
      <c r="B103" s="260"/>
      <c r="C103" s="261"/>
      <c r="D103" s="260"/>
      <c r="E103" s="260"/>
      <c r="F103" s="260"/>
      <c r="G103" s="26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259"/>
      <c r="B104" s="260"/>
      <c r="C104" s="261"/>
      <c r="D104" s="260"/>
      <c r="E104" s="260"/>
      <c r="F104" s="260"/>
      <c r="G104" s="26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A105" s="263"/>
      <c r="B105" s="264"/>
      <c r="C105" s="265"/>
      <c r="D105" s="264"/>
      <c r="E105" s="264"/>
      <c r="F105" s="264"/>
      <c r="G105" s="26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">
      <c r="A106" s="3"/>
      <c r="B106" s="4"/>
      <c r="C106" s="181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">
      <c r="C107" s="183"/>
      <c r="D107" s="10"/>
      <c r="AG107" t="s">
        <v>285</v>
      </c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01:G105"/>
    <mergeCell ref="A1:G1"/>
    <mergeCell ref="C2:G2"/>
    <mergeCell ref="C3:G3"/>
    <mergeCell ref="C4:G4"/>
    <mergeCell ref="A100:C10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workbookViewId="0">
      <selection activeCell="H38" sqref="H38"/>
    </sheetView>
  </sheetViews>
  <sheetFormatPr defaultRowHeight="12.75" x14ac:dyDescent="0.2"/>
  <cols>
    <col min="1" max="1" width="4" style="198" customWidth="1"/>
    <col min="2" max="2" width="4.85546875" style="198" customWidth="1"/>
    <col min="3" max="3" width="5.28515625" style="198" customWidth="1"/>
    <col min="4" max="4" width="39.5703125" style="198" customWidth="1"/>
    <col min="5" max="5" width="9" style="198" customWidth="1"/>
    <col min="6" max="256" width="9.140625" style="198"/>
    <col min="257" max="257" width="4" style="198" customWidth="1"/>
    <col min="258" max="258" width="4.85546875" style="198" customWidth="1"/>
    <col min="259" max="259" width="5.28515625" style="198" customWidth="1"/>
    <col min="260" max="260" width="39.5703125" style="198" customWidth="1"/>
    <col min="261" max="261" width="9" style="198" customWidth="1"/>
    <col min="262" max="512" width="9.140625" style="198"/>
    <col min="513" max="513" width="4" style="198" customWidth="1"/>
    <col min="514" max="514" width="4.85546875" style="198" customWidth="1"/>
    <col min="515" max="515" width="5.28515625" style="198" customWidth="1"/>
    <col min="516" max="516" width="39.5703125" style="198" customWidth="1"/>
    <col min="517" max="517" width="9" style="198" customWidth="1"/>
    <col min="518" max="768" width="9.140625" style="198"/>
    <col min="769" max="769" width="4" style="198" customWidth="1"/>
    <col min="770" max="770" width="4.85546875" style="198" customWidth="1"/>
    <col min="771" max="771" width="5.28515625" style="198" customWidth="1"/>
    <col min="772" max="772" width="39.5703125" style="198" customWidth="1"/>
    <col min="773" max="773" width="9" style="198" customWidth="1"/>
    <col min="774" max="1024" width="9.140625" style="198"/>
    <col min="1025" max="1025" width="4" style="198" customWidth="1"/>
    <col min="1026" max="1026" width="4.85546875" style="198" customWidth="1"/>
    <col min="1027" max="1027" width="5.28515625" style="198" customWidth="1"/>
    <col min="1028" max="1028" width="39.5703125" style="198" customWidth="1"/>
    <col min="1029" max="1029" width="9" style="198" customWidth="1"/>
    <col min="1030" max="1280" width="9.140625" style="198"/>
    <col min="1281" max="1281" width="4" style="198" customWidth="1"/>
    <col min="1282" max="1282" width="4.85546875" style="198" customWidth="1"/>
    <col min="1283" max="1283" width="5.28515625" style="198" customWidth="1"/>
    <col min="1284" max="1284" width="39.5703125" style="198" customWidth="1"/>
    <col min="1285" max="1285" width="9" style="198" customWidth="1"/>
    <col min="1286" max="1536" width="9.140625" style="198"/>
    <col min="1537" max="1537" width="4" style="198" customWidth="1"/>
    <col min="1538" max="1538" width="4.85546875" style="198" customWidth="1"/>
    <col min="1539" max="1539" width="5.28515625" style="198" customWidth="1"/>
    <col min="1540" max="1540" width="39.5703125" style="198" customWidth="1"/>
    <col min="1541" max="1541" width="9" style="198" customWidth="1"/>
    <col min="1542" max="1792" width="9.140625" style="198"/>
    <col min="1793" max="1793" width="4" style="198" customWidth="1"/>
    <col min="1794" max="1794" width="4.85546875" style="198" customWidth="1"/>
    <col min="1795" max="1795" width="5.28515625" style="198" customWidth="1"/>
    <col min="1796" max="1796" width="39.5703125" style="198" customWidth="1"/>
    <col min="1797" max="1797" width="9" style="198" customWidth="1"/>
    <col min="1798" max="2048" width="9.140625" style="198"/>
    <col min="2049" max="2049" width="4" style="198" customWidth="1"/>
    <col min="2050" max="2050" width="4.85546875" style="198" customWidth="1"/>
    <col min="2051" max="2051" width="5.28515625" style="198" customWidth="1"/>
    <col min="2052" max="2052" width="39.5703125" style="198" customWidth="1"/>
    <col min="2053" max="2053" width="9" style="198" customWidth="1"/>
    <col min="2054" max="2304" width="9.140625" style="198"/>
    <col min="2305" max="2305" width="4" style="198" customWidth="1"/>
    <col min="2306" max="2306" width="4.85546875" style="198" customWidth="1"/>
    <col min="2307" max="2307" width="5.28515625" style="198" customWidth="1"/>
    <col min="2308" max="2308" width="39.5703125" style="198" customWidth="1"/>
    <col min="2309" max="2309" width="9" style="198" customWidth="1"/>
    <col min="2310" max="2560" width="9.140625" style="198"/>
    <col min="2561" max="2561" width="4" style="198" customWidth="1"/>
    <col min="2562" max="2562" width="4.85546875" style="198" customWidth="1"/>
    <col min="2563" max="2563" width="5.28515625" style="198" customWidth="1"/>
    <col min="2564" max="2564" width="39.5703125" style="198" customWidth="1"/>
    <col min="2565" max="2565" width="9" style="198" customWidth="1"/>
    <col min="2566" max="2816" width="9.140625" style="198"/>
    <col min="2817" max="2817" width="4" style="198" customWidth="1"/>
    <col min="2818" max="2818" width="4.85546875" style="198" customWidth="1"/>
    <col min="2819" max="2819" width="5.28515625" style="198" customWidth="1"/>
    <col min="2820" max="2820" width="39.5703125" style="198" customWidth="1"/>
    <col min="2821" max="2821" width="9" style="198" customWidth="1"/>
    <col min="2822" max="3072" width="9.140625" style="198"/>
    <col min="3073" max="3073" width="4" style="198" customWidth="1"/>
    <col min="3074" max="3074" width="4.85546875" style="198" customWidth="1"/>
    <col min="3075" max="3075" width="5.28515625" style="198" customWidth="1"/>
    <col min="3076" max="3076" width="39.5703125" style="198" customWidth="1"/>
    <col min="3077" max="3077" width="9" style="198" customWidth="1"/>
    <col min="3078" max="3328" width="9.140625" style="198"/>
    <col min="3329" max="3329" width="4" style="198" customWidth="1"/>
    <col min="3330" max="3330" width="4.85546875" style="198" customWidth="1"/>
    <col min="3331" max="3331" width="5.28515625" style="198" customWidth="1"/>
    <col min="3332" max="3332" width="39.5703125" style="198" customWidth="1"/>
    <col min="3333" max="3333" width="9" style="198" customWidth="1"/>
    <col min="3334" max="3584" width="9.140625" style="198"/>
    <col min="3585" max="3585" width="4" style="198" customWidth="1"/>
    <col min="3586" max="3586" width="4.85546875" style="198" customWidth="1"/>
    <col min="3587" max="3587" width="5.28515625" style="198" customWidth="1"/>
    <col min="3588" max="3588" width="39.5703125" style="198" customWidth="1"/>
    <col min="3589" max="3589" width="9" style="198" customWidth="1"/>
    <col min="3590" max="3840" width="9.140625" style="198"/>
    <col min="3841" max="3841" width="4" style="198" customWidth="1"/>
    <col min="3842" max="3842" width="4.85546875" style="198" customWidth="1"/>
    <col min="3843" max="3843" width="5.28515625" style="198" customWidth="1"/>
    <col min="3844" max="3844" width="39.5703125" style="198" customWidth="1"/>
    <col min="3845" max="3845" width="9" style="198" customWidth="1"/>
    <col min="3846" max="4096" width="9.140625" style="198"/>
    <col min="4097" max="4097" width="4" style="198" customWidth="1"/>
    <col min="4098" max="4098" width="4.85546875" style="198" customWidth="1"/>
    <col min="4099" max="4099" width="5.28515625" style="198" customWidth="1"/>
    <col min="4100" max="4100" width="39.5703125" style="198" customWidth="1"/>
    <col min="4101" max="4101" width="9" style="198" customWidth="1"/>
    <col min="4102" max="4352" width="9.140625" style="198"/>
    <col min="4353" max="4353" width="4" style="198" customWidth="1"/>
    <col min="4354" max="4354" width="4.85546875" style="198" customWidth="1"/>
    <col min="4355" max="4355" width="5.28515625" style="198" customWidth="1"/>
    <col min="4356" max="4356" width="39.5703125" style="198" customWidth="1"/>
    <col min="4357" max="4357" width="9" style="198" customWidth="1"/>
    <col min="4358" max="4608" width="9.140625" style="198"/>
    <col min="4609" max="4609" width="4" style="198" customWidth="1"/>
    <col min="4610" max="4610" width="4.85546875" style="198" customWidth="1"/>
    <col min="4611" max="4611" width="5.28515625" style="198" customWidth="1"/>
    <col min="4612" max="4612" width="39.5703125" style="198" customWidth="1"/>
    <col min="4613" max="4613" width="9" style="198" customWidth="1"/>
    <col min="4614" max="4864" width="9.140625" style="198"/>
    <col min="4865" max="4865" width="4" style="198" customWidth="1"/>
    <col min="4866" max="4866" width="4.85546875" style="198" customWidth="1"/>
    <col min="4867" max="4867" width="5.28515625" style="198" customWidth="1"/>
    <col min="4868" max="4868" width="39.5703125" style="198" customWidth="1"/>
    <col min="4869" max="4869" width="9" style="198" customWidth="1"/>
    <col min="4870" max="5120" width="9.140625" style="198"/>
    <col min="5121" max="5121" width="4" style="198" customWidth="1"/>
    <col min="5122" max="5122" width="4.85546875" style="198" customWidth="1"/>
    <col min="5123" max="5123" width="5.28515625" style="198" customWidth="1"/>
    <col min="5124" max="5124" width="39.5703125" style="198" customWidth="1"/>
    <col min="5125" max="5125" width="9" style="198" customWidth="1"/>
    <col min="5126" max="5376" width="9.140625" style="198"/>
    <col min="5377" max="5377" width="4" style="198" customWidth="1"/>
    <col min="5378" max="5378" width="4.85546875" style="198" customWidth="1"/>
    <col min="5379" max="5379" width="5.28515625" style="198" customWidth="1"/>
    <col min="5380" max="5380" width="39.5703125" style="198" customWidth="1"/>
    <col min="5381" max="5381" width="9" style="198" customWidth="1"/>
    <col min="5382" max="5632" width="9.140625" style="198"/>
    <col min="5633" max="5633" width="4" style="198" customWidth="1"/>
    <col min="5634" max="5634" width="4.85546875" style="198" customWidth="1"/>
    <col min="5635" max="5635" width="5.28515625" style="198" customWidth="1"/>
    <col min="5636" max="5636" width="39.5703125" style="198" customWidth="1"/>
    <col min="5637" max="5637" width="9" style="198" customWidth="1"/>
    <col min="5638" max="5888" width="9.140625" style="198"/>
    <col min="5889" max="5889" width="4" style="198" customWidth="1"/>
    <col min="5890" max="5890" width="4.85546875" style="198" customWidth="1"/>
    <col min="5891" max="5891" width="5.28515625" style="198" customWidth="1"/>
    <col min="5892" max="5892" width="39.5703125" style="198" customWidth="1"/>
    <col min="5893" max="5893" width="9" style="198" customWidth="1"/>
    <col min="5894" max="6144" width="9.140625" style="198"/>
    <col min="6145" max="6145" width="4" style="198" customWidth="1"/>
    <col min="6146" max="6146" width="4.85546875" style="198" customWidth="1"/>
    <col min="6147" max="6147" width="5.28515625" style="198" customWidth="1"/>
    <col min="6148" max="6148" width="39.5703125" style="198" customWidth="1"/>
    <col min="6149" max="6149" width="9" style="198" customWidth="1"/>
    <col min="6150" max="6400" width="9.140625" style="198"/>
    <col min="6401" max="6401" width="4" style="198" customWidth="1"/>
    <col min="6402" max="6402" width="4.85546875" style="198" customWidth="1"/>
    <col min="6403" max="6403" width="5.28515625" style="198" customWidth="1"/>
    <col min="6404" max="6404" width="39.5703125" style="198" customWidth="1"/>
    <col min="6405" max="6405" width="9" style="198" customWidth="1"/>
    <col min="6406" max="6656" width="9.140625" style="198"/>
    <col min="6657" max="6657" width="4" style="198" customWidth="1"/>
    <col min="6658" max="6658" width="4.85546875" style="198" customWidth="1"/>
    <col min="6659" max="6659" width="5.28515625" style="198" customWidth="1"/>
    <col min="6660" max="6660" width="39.5703125" style="198" customWidth="1"/>
    <col min="6661" max="6661" width="9" style="198" customWidth="1"/>
    <col min="6662" max="6912" width="9.140625" style="198"/>
    <col min="6913" max="6913" width="4" style="198" customWidth="1"/>
    <col min="6914" max="6914" width="4.85546875" style="198" customWidth="1"/>
    <col min="6915" max="6915" width="5.28515625" style="198" customWidth="1"/>
    <col min="6916" max="6916" width="39.5703125" style="198" customWidth="1"/>
    <col min="6917" max="6917" width="9" style="198" customWidth="1"/>
    <col min="6918" max="7168" width="9.140625" style="198"/>
    <col min="7169" max="7169" width="4" style="198" customWidth="1"/>
    <col min="7170" max="7170" width="4.85546875" style="198" customWidth="1"/>
    <col min="7171" max="7171" width="5.28515625" style="198" customWidth="1"/>
    <col min="7172" max="7172" width="39.5703125" style="198" customWidth="1"/>
    <col min="7173" max="7173" width="9" style="198" customWidth="1"/>
    <col min="7174" max="7424" width="9.140625" style="198"/>
    <col min="7425" max="7425" width="4" style="198" customWidth="1"/>
    <col min="7426" max="7426" width="4.85546875" style="198" customWidth="1"/>
    <col min="7427" max="7427" width="5.28515625" style="198" customWidth="1"/>
    <col min="7428" max="7428" width="39.5703125" style="198" customWidth="1"/>
    <col min="7429" max="7429" width="9" style="198" customWidth="1"/>
    <col min="7430" max="7680" width="9.140625" style="198"/>
    <col min="7681" max="7681" width="4" style="198" customWidth="1"/>
    <col min="7682" max="7682" width="4.85546875" style="198" customWidth="1"/>
    <col min="7683" max="7683" width="5.28515625" style="198" customWidth="1"/>
    <col min="7684" max="7684" width="39.5703125" style="198" customWidth="1"/>
    <col min="7685" max="7685" width="9" style="198" customWidth="1"/>
    <col min="7686" max="7936" width="9.140625" style="198"/>
    <col min="7937" max="7937" width="4" style="198" customWidth="1"/>
    <col min="7938" max="7938" width="4.85546875" style="198" customWidth="1"/>
    <col min="7939" max="7939" width="5.28515625" style="198" customWidth="1"/>
    <col min="7940" max="7940" width="39.5703125" style="198" customWidth="1"/>
    <col min="7941" max="7941" width="9" style="198" customWidth="1"/>
    <col min="7942" max="8192" width="9.140625" style="198"/>
    <col min="8193" max="8193" width="4" style="198" customWidth="1"/>
    <col min="8194" max="8194" width="4.85546875" style="198" customWidth="1"/>
    <col min="8195" max="8195" width="5.28515625" style="198" customWidth="1"/>
    <col min="8196" max="8196" width="39.5703125" style="198" customWidth="1"/>
    <col min="8197" max="8197" width="9" style="198" customWidth="1"/>
    <col min="8198" max="8448" width="9.140625" style="198"/>
    <col min="8449" max="8449" width="4" style="198" customWidth="1"/>
    <col min="8450" max="8450" width="4.85546875" style="198" customWidth="1"/>
    <col min="8451" max="8451" width="5.28515625" style="198" customWidth="1"/>
    <col min="8452" max="8452" width="39.5703125" style="198" customWidth="1"/>
    <col min="8453" max="8453" width="9" style="198" customWidth="1"/>
    <col min="8454" max="8704" width="9.140625" style="198"/>
    <col min="8705" max="8705" width="4" style="198" customWidth="1"/>
    <col min="8706" max="8706" width="4.85546875" style="198" customWidth="1"/>
    <col min="8707" max="8707" width="5.28515625" style="198" customWidth="1"/>
    <col min="8708" max="8708" width="39.5703125" style="198" customWidth="1"/>
    <col min="8709" max="8709" width="9" style="198" customWidth="1"/>
    <col min="8710" max="8960" width="9.140625" style="198"/>
    <col min="8961" max="8961" width="4" style="198" customWidth="1"/>
    <col min="8962" max="8962" width="4.85546875" style="198" customWidth="1"/>
    <col min="8963" max="8963" width="5.28515625" style="198" customWidth="1"/>
    <col min="8964" max="8964" width="39.5703125" style="198" customWidth="1"/>
    <col min="8965" max="8965" width="9" style="198" customWidth="1"/>
    <col min="8966" max="9216" width="9.140625" style="198"/>
    <col min="9217" max="9217" width="4" style="198" customWidth="1"/>
    <col min="9218" max="9218" width="4.85546875" style="198" customWidth="1"/>
    <col min="9219" max="9219" width="5.28515625" style="198" customWidth="1"/>
    <col min="9220" max="9220" width="39.5703125" style="198" customWidth="1"/>
    <col min="9221" max="9221" width="9" style="198" customWidth="1"/>
    <col min="9222" max="9472" width="9.140625" style="198"/>
    <col min="9473" max="9473" width="4" style="198" customWidth="1"/>
    <col min="9474" max="9474" width="4.85546875" style="198" customWidth="1"/>
    <col min="9475" max="9475" width="5.28515625" style="198" customWidth="1"/>
    <col min="9476" max="9476" width="39.5703125" style="198" customWidth="1"/>
    <col min="9477" max="9477" width="9" style="198" customWidth="1"/>
    <col min="9478" max="9728" width="9.140625" style="198"/>
    <col min="9729" max="9729" width="4" style="198" customWidth="1"/>
    <col min="9730" max="9730" width="4.85546875" style="198" customWidth="1"/>
    <col min="9731" max="9731" width="5.28515625" style="198" customWidth="1"/>
    <col min="9732" max="9732" width="39.5703125" style="198" customWidth="1"/>
    <col min="9733" max="9733" width="9" style="198" customWidth="1"/>
    <col min="9734" max="9984" width="9.140625" style="198"/>
    <col min="9985" max="9985" width="4" style="198" customWidth="1"/>
    <col min="9986" max="9986" width="4.85546875" style="198" customWidth="1"/>
    <col min="9987" max="9987" width="5.28515625" style="198" customWidth="1"/>
    <col min="9988" max="9988" width="39.5703125" style="198" customWidth="1"/>
    <col min="9989" max="9989" width="9" style="198" customWidth="1"/>
    <col min="9990" max="10240" width="9.140625" style="198"/>
    <col min="10241" max="10241" width="4" style="198" customWidth="1"/>
    <col min="10242" max="10242" width="4.85546875" style="198" customWidth="1"/>
    <col min="10243" max="10243" width="5.28515625" style="198" customWidth="1"/>
    <col min="10244" max="10244" width="39.5703125" style="198" customWidth="1"/>
    <col min="10245" max="10245" width="9" style="198" customWidth="1"/>
    <col min="10246" max="10496" width="9.140625" style="198"/>
    <col min="10497" max="10497" width="4" style="198" customWidth="1"/>
    <col min="10498" max="10498" width="4.85546875" style="198" customWidth="1"/>
    <col min="10499" max="10499" width="5.28515625" style="198" customWidth="1"/>
    <col min="10500" max="10500" width="39.5703125" style="198" customWidth="1"/>
    <col min="10501" max="10501" width="9" style="198" customWidth="1"/>
    <col min="10502" max="10752" width="9.140625" style="198"/>
    <col min="10753" max="10753" width="4" style="198" customWidth="1"/>
    <col min="10754" max="10754" width="4.85546875" style="198" customWidth="1"/>
    <col min="10755" max="10755" width="5.28515625" style="198" customWidth="1"/>
    <col min="10756" max="10756" width="39.5703125" style="198" customWidth="1"/>
    <col min="10757" max="10757" width="9" style="198" customWidth="1"/>
    <col min="10758" max="11008" width="9.140625" style="198"/>
    <col min="11009" max="11009" width="4" style="198" customWidth="1"/>
    <col min="11010" max="11010" width="4.85546875" style="198" customWidth="1"/>
    <col min="11011" max="11011" width="5.28515625" style="198" customWidth="1"/>
    <col min="11012" max="11012" width="39.5703125" style="198" customWidth="1"/>
    <col min="11013" max="11013" width="9" style="198" customWidth="1"/>
    <col min="11014" max="11264" width="9.140625" style="198"/>
    <col min="11265" max="11265" width="4" style="198" customWidth="1"/>
    <col min="11266" max="11266" width="4.85546875" style="198" customWidth="1"/>
    <col min="11267" max="11267" width="5.28515625" style="198" customWidth="1"/>
    <col min="11268" max="11268" width="39.5703125" style="198" customWidth="1"/>
    <col min="11269" max="11269" width="9" style="198" customWidth="1"/>
    <col min="11270" max="11520" width="9.140625" style="198"/>
    <col min="11521" max="11521" width="4" style="198" customWidth="1"/>
    <col min="11522" max="11522" width="4.85546875" style="198" customWidth="1"/>
    <col min="11523" max="11523" width="5.28515625" style="198" customWidth="1"/>
    <col min="11524" max="11524" width="39.5703125" style="198" customWidth="1"/>
    <col min="11525" max="11525" width="9" style="198" customWidth="1"/>
    <col min="11526" max="11776" width="9.140625" style="198"/>
    <col min="11777" max="11777" width="4" style="198" customWidth="1"/>
    <col min="11778" max="11778" width="4.85546875" style="198" customWidth="1"/>
    <col min="11779" max="11779" width="5.28515625" style="198" customWidth="1"/>
    <col min="11780" max="11780" width="39.5703125" style="198" customWidth="1"/>
    <col min="11781" max="11781" width="9" style="198" customWidth="1"/>
    <col min="11782" max="12032" width="9.140625" style="198"/>
    <col min="12033" max="12033" width="4" style="198" customWidth="1"/>
    <col min="12034" max="12034" width="4.85546875" style="198" customWidth="1"/>
    <col min="12035" max="12035" width="5.28515625" style="198" customWidth="1"/>
    <col min="12036" max="12036" width="39.5703125" style="198" customWidth="1"/>
    <col min="12037" max="12037" width="9" style="198" customWidth="1"/>
    <col min="12038" max="12288" width="9.140625" style="198"/>
    <col min="12289" max="12289" width="4" style="198" customWidth="1"/>
    <col min="12290" max="12290" width="4.85546875" style="198" customWidth="1"/>
    <col min="12291" max="12291" width="5.28515625" style="198" customWidth="1"/>
    <col min="12292" max="12292" width="39.5703125" style="198" customWidth="1"/>
    <col min="12293" max="12293" width="9" style="198" customWidth="1"/>
    <col min="12294" max="12544" width="9.140625" style="198"/>
    <col min="12545" max="12545" width="4" style="198" customWidth="1"/>
    <col min="12546" max="12546" width="4.85546875" style="198" customWidth="1"/>
    <col min="12547" max="12547" width="5.28515625" style="198" customWidth="1"/>
    <col min="12548" max="12548" width="39.5703125" style="198" customWidth="1"/>
    <col min="12549" max="12549" width="9" style="198" customWidth="1"/>
    <col min="12550" max="12800" width="9.140625" style="198"/>
    <col min="12801" max="12801" width="4" style="198" customWidth="1"/>
    <col min="12802" max="12802" width="4.85546875" style="198" customWidth="1"/>
    <col min="12803" max="12803" width="5.28515625" style="198" customWidth="1"/>
    <col min="12804" max="12804" width="39.5703125" style="198" customWidth="1"/>
    <col min="12805" max="12805" width="9" style="198" customWidth="1"/>
    <col min="12806" max="13056" width="9.140625" style="198"/>
    <col min="13057" max="13057" width="4" style="198" customWidth="1"/>
    <col min="13058" max="13058" width="4.85546875" style="198" customWidth="1"/>
    <col min="13059" max="13059" width="5.28515625" style="198" customWidth="1"/>
    <col min="13060" max="13060" width="39.5703125" style="198" customWidth="1"/>
    <col min="13061" max="13061" width="9" style="198" customWidth="1"/>
    <col min="13062" max="13312" width="9.140625" style="198"/>
    <col min="13313" max="13313" width="4" style="198" customWidth="1"/>
    <col min="13314" max="13314" width="4.85546875" style="198" customWidth="1"/>
    <col min="13315" max="13315" width="5.28515625" style="198" customWidth="1"/>
    <col min="13316" max="13316" width="39.5703125" style="198" customWidth="1"/>
    <col min="13317" max="13317" width="9" style="198" customWidth="1"/>
    <col min="13318" max="13568" width="9.140625" style="198"/>
    <col min="13569" max="13569" width="4" style="198" customWidth="1"/>
    <col min="13570" max="13570" width="4.85546875" style="198" customWidth="1"/>
    <col min="13571" max="13571" width="5.28515625" style="198" customWidth="1"/>
    <col min="13572" max="13572" width="39.5703125" style="198" customWidth="1"/>
    <col min="13573" max="13573" width="9" style="198" customWidth="1"/>
    <col min="13574" max="13824" width="9.140625" style="198"/>
    <col min="13825" max="13825" width="4" style="198" customWidth="1"/>
    <col min="13826" max="13826" width="4.85546875" style="198" customWidth="1"/>
    <col min="13827" max="13827" width="5.28515625" style="198" customWidth="1"/>
    <col min="13828" max="13828" width="39.5703125" style="198" customWidth="1"/>
    <col min="13829" max="13829" width="9" style="198" customWidth="1"/>
    <col min="13830" max="14080" width="9.140625" style="198"/>
    <col min="14081" max="14081" width="4" style="198" customWidth="1"/>
    <col min="14082" max="14082" width="4.85546875" style="198" customWidth="1"/>
    <col min="14083" max="14083" width="5.28515625" style="198" customWidth="1"/>
    <col min="14084" max="14084" width="39.5703125" style="198" customWidth="1"/>
    <col min="14085" max="14085" width="9" style="198" customWidth="1"/>
    <col min="14086" max="14336" width="9.140625" style="198"/>
    <col min="14337" max="14337" width="4" style="198" customWidth="1"/>
    <col min="14338" max="14338" width="4.85546875" style="198" customWidth="1"/>
    <col min="14339" max="14339" width="5.28515625" style="198" customWidth="1"/>
    <col min="14340" max="14340" width="39.5703125" style="198" customWidth="1"/>
    <col min="14341" max="14341" width="9" style="198" customWidth="1"/>
    <col min="14342" max="14592" width="9.140625" style="198"/>
    <col min="14593" max="14593" width="4" style="198" customWidth="1"/>
    <col min="14594" max="14594" width="4.85546875" style="198" customWidth="1"/>
    <col min="14595" max="14595" width="5.28515625" style="198" customWidth="1"/>
    <col min="14596" max="14596" width="39.5703125" style="198" customWidth="1"/>
    <col min="14597" max="14597" width="9" style="198" customWidth="1"/>
    <col min="14598" max="14848" width="9.140625" style="198"/>
    <col min="14849" max="14849" width="4" style="198" customWidth="1"/>
    <col min="14850" max="14850" width="4.85546875" style="198" customWidth="1"/>
    <col min="14851" max="14851" width="5.28515625" style="198" customWidth="1"/>
    <col min="14852" max="14852" width="39.5703125" style="198" customWidth="1"/>
    <col min="14853" max="14853" width="9" style="198" customWidth="1"/>
    <col min="14854" max="15104" width="9.140625" style="198"/>
    <col min="15105" max="15105" width="4" style="198" customWidth="1"/>
    <col min="15106" max="15106" width="4.85546875" style="198" customWidth="1"/>
    <col min="15107" max="15107" width="5.28515625" style="198" customWidth="1"/>
    <col min="15108" max="15108" width="39.5703125" style="198" customWidth="1"/>
    <col min="15109" max="15109" width="9" style="198" customWidth="1"/>
    <col min="15110" max="15360" width="9.140625" style="198"/>
    <col min="15361" max="15361" width="4" style="198" customWidth="1"/>
    <col min="15362" max="15362" width="4.85546875" style="198" customWidth="1"/>
    <col min="15363" max="15363" width="5.28515625" style="198" customWidth="1"/>
    <col min="15364" max="15364" width="39.5703125" style="198" customWidth="1"/>
    <col min="15365" max="15365" width="9" style="198" customWidth="1"/>
    <col min="15366" max="15616" width="9.140625" style="198"/>
    <col min="15617" max="15617" width="4" style="198" customWidth="1"/>
    <col min="15618" max="15618" width="4.85546875" style="198" customWidth="1"/>
    <col min="15619" max="15619" width="5.28515625" style="198" customWidth="1"/>
    <col min="15620" max="15620" width="39.5703125" style="198" customWidth="1"/>
    <col min="15621" max="15621" width="9" style="198" customWidth="1"/>
    <col min="15622" max="15872" width="9.140625" style="198"/>
    <col min="15873" max="15873" width="4" style="198" customWidth="1"/>
    <col min="15874" max="15874" width="4.85546875" style="198" customWidth="1"/>
    <col min="15875" max="15875" width="5.28515625" style="198" customWidth="1"/>
    <col min="15876" max="15876" width="39.5703125" style="198" customWidth="1"/>
    <col min="15877" max="15877" width="9" style="198" customWidth="1"/>
    <col min="15878" max="16128" width="9.140625" style="198"/>
    <col min="16129" max="16129" width="4" style="198" customWidth="1"/>
    <col min="16130" max="16130" width="4.85546875" style="198" customWidth="1"/>
    <col min="16131" max="16131" width="5.28515625" style="198" customWidth="1"/>
    <col min="16132" max="16132" width="39.5703125" style="198" customWidth="1"/>
    <col min="16133" max="16133" width="9" style="198" customWidth="1"/>
    <col min="16134" max="16384" width="9.140625" style="198"/>
  </cols>
  <sheetData>
    <row r="1" spans="2:6" s="187" customFormat="1" ht="15.75" x14ac:dyDescent="0.25">
      <c r="B1" s="187" t="s">
        <v>292</v>
      </c>
    </row>
    <row r="2" spans="2:6" s="188" customFormat="1" ht="18" x14ac:dyDescent="0.25">
      <c r="B2" s="188" t="s">
        <v>293</v>
      </c>
    </row>
    <row r="3" spans="2:6" s="188" customFormat="1" ht="18" x14ac:dyDescent="0.25">
      <c r="B3" s="188" t="s">
        <v>294</v>
      </c>
    </row>
    <row r="4" spans="2:6" s="188" customFormat="1" ht="18" x14ac:dyDescent="0.25"/>
    <row r="5" spans="2:6" s="188" customFormat="1" ht="18" x14ac:dyDescent="0.25">
      <c r="B5" s="188" t="s">
        <v>295</v>
      </c>
    </row>
    <row r="6" spans="2:6" s="189" customFormat="1" x14ac:dyDescent="0.2">
      <c r="B6" s="189" t="s">
        <v>296</v>
      </c>
    </row>
    <row r="7" spans="2:6" s="189" customFormat="1" x14ac:dyDescent="0.2">
      <c r="B7" s="189" t="s">
        <v>297</v>
      </c>
    </row>
    <row r="8" spans="2:6" s="189" customFormat="1" x14ac:dyDescent="0.2">
      <c r="B8" s="189" t="s">
        <v>298</v>
      </c>
    </row>
    <row r="9" spans="2:6" s="189" customFormat="1" x14ac:dyDescent="0.2">
      <c r="B9" s="189" t="s">
        <v>299</v>
      </c>
    </row>
    <row r="10" spans="2:6" s="189" customFormat="1" x14ac:dyDescent="0.2">
      <c r="B10" s="189" t="s">
        <v>300</v>
      </c>
    </row>
    <row r="11" spans="2:6" s="189" customFormat="1" x14ac:dyDescent="0.2">
      <c r="B11" s="189" t="s">
        <v>301</v>
      </c>
    </row>
    <row r="12" spans="2:6" s="189" customFormat="1" x14ac:dyDescent="0.2">
      <c r="B12" s="189" t="s">
        <v>302</v>
      </c>
    </row>
    <row r="13" spans="2:6" s="191" customFormat="1" x14ac:dyDescent="0.2">
      <c r="B13" s="190" t="s">
        <v>303</v>
      </c>
      <c r="C13" s="190" t="s">
        <v>304</v>
      </c>
      <c r="D13" s="190" t="s">
        <v>305</v>
      </c>
      <c r="E13" s="190" t="s">
        <v>306</v>
      </c>
      <c r="F13" s="190" t="s">
        <v>307</v>
      </c>
    </row>
    <row r="14" spans="2:6" s="191" customFormat="1" x14ac:dyDescent="0.2">
      <c r="B14" s="190">
        <v>360</v>
      </c>
      <c r="C14" s="190" t="s">
        <v>308</v>
      </c>
      <c r="D14" s="192" t="s">
        <v>309</v>
      </c>
      <c r="E14" s="190"/>
      <c r="F14" s="193">
        <f t="shared" ref="F14:F37" si="0">B14*E14</f>
        <v>0</v>
      </c>
    </row>
    <row r="15" spans="2:6" s="191" customFormat="1" x14ac:dyDescent="0.2">
      <c r="B15" s="190">
        <v>4</v>
      </c>
      <c r="C15" s="190" t="s">
        <v>252</v>
      </c>
      <c r="D15" s="190" t="s">
        <v>310</v>
      </c>
      <c r="E15" s="190"/>
      <c r="F15" s="193">
        <f t="shared" si="0"/>
        <v>0</v>
      </c>
    </row>
    <row r="16" spans="2:6" s="191" customFormat="1" x14ac:dyDescent="0.2">
      <c r="B16" s="190">
        <v>8</v>
      </c>
      <c r="C16" s="190" t="s">
        <v>252</v>
      </c>
      <c r="D16" s="190" t="s">
        <v>311</v>
      </c>
      <c r="E16" s="190"/>
      <c r="F16" s="193">
        <f t="shared" si="0"/>
        <v>0</v>
      </c>
    </row>
    <row r="17" spans="2:6" s="191" customFormat="1" x14ac:dyDescent="0.2">
      <c r="B17" s="190">
        <v>10</v>
      </c>
      <c r="C17" s="190" t="s">
        <v>308</v>
      </c>
      <c r="D17" s="192" t="s">
        <v>312</v>
      </c>
      <c r="E17" s="190"/>
      <c r="F17" s="193">
        <f t="shared" si="0"/>
        <v>0</v>
      </c>
    </row>
    <row r="18" spans="2:6" s="191" customFormat="1" hidden="1" x14ac:dyDescent="0.2">
      <c r="B18" s="190">
        <v>0</v>
      </c>
      <c r="C18" s="190" t="s">
        <v>308</v>
      </c>
      <c r="D18" s="192" t="s">
        <v>313</v>
      </c>
      <c r="E18" s="190"/>
      <c r="F18" s="193">
        <f t="shared" si="0"/>
        <v>0</v>
      </c>
    </row>
    <row r="19" spans="2:6" s="191" customFormat="1" hidden="1" x14ac:dyDescent="0.2">
      <c r="B19" s="190">
        <v>0</v>
      </c>
      <c r="C19" s="190" t="s">
        <v>308</v>
      </c>
      <c r="D19" s="192" t="s">
        <v>314</v>
      </c>
      <c r="E19" s="190"/>
      <c r="F19" s="193">
        <f t="shared" si="0"/>
        <v>0</v>
      </c>
    </row>
    <row r="20" spans="2:6" s="191" customFormat="1" hidden="1" x14ac:dyDescent="0.2">
      <c r="B20" s="190">
        <v>0</v>
      </c>
      <c r="C20" s="190" t="s">
        <v>252</v>
      </c>
      <c r="D20" s="192" t="s">
        <v>315</v>
      </c>
      <c r="E20" s="190"/>
      <c r="F20" s="193">
        <f t="shared" si="0"/>
        <v>0</v>
      </c>
    </row>
    <row r="21" spans="2:6" s="191" customFormat="1" hidden="1" x14ac:dyDescent="0.2">
      <c r="B21" s="190">
        <v>0</v>
      </c>
      <c r="C21" s="190" t="s">
        <v>252</v>
      </c>
      <c r="D21" s="192" t="s">
        <v>316</v>
      </c>
      <c r="E21" s="190"/>
      <c r="F21" s="193">
        <f t="shared" si="0"/>
        <v>0</v>
      </c>
    </row>
    <row r="22" spans="2:6" s="191" customFormat="1" hidden="1" x14ac:dyDescent="0.2">
      <c r="B22" s="190">
        <v>0</v>
      </c>
      <c r="C22" s="190" t="s">
        <v>252</v>
      </c>
      <c r="D22" s="192" t="s">
        <v>317</v>
      </c>
      <c r="E22" s="190"/>
      <c r="F22" s="193">
        <f t="shared" si="0"/>
        <v>0</v>
      </c>
    </row>
    <row r="23" spans="2:6" s="191" customFormat="1" hidden="1" x14ac:dyDescent="0.2">
      <c r="B23" s="190">
        <v>0</v>
      </c>
      <c r="C23" s="190" t="s">
        <v>252</v>
      </c>
      <c r="D23" s="192" t="s">
        <v>318</v>
      </c>
      <c r="E23" s="190"/>
      <c r="F23" s="193">
        <f t="shared" si="0"/>
        <v>0</v>
      </c>
    </row>
    <row r="24" spans="2:6" s="191" customFormat="1" hidden="1" x14ac:dyDescent="0.2">
      <c r="B24" s="190">
        <v>0</v>
      </c>
      <c r="C24" s="190" t="s">
        <v>252</v>
      </c>
      <c r="D24" s="192" t="s">
        <v>319</v>
      </c>
      <c r="E24" s="190"/>
      <c r="F24" s="193">
        <f t="shared" si="0"/>
        <v>0</v>
      </c>
    </row>
    <row r="25" spans="2:6" s="191" customFormat="1" hidden="1" x14ac:dyDescent="0.2">
      <c r="B25" s="190">
        <v>0</v>
      </c>
      <c r="C25" s="190" t="s">
        <v>252</v>
      </c>
      <c r="D25" s="192" t="s">
        <v>320</v>
      </c>
      <c r="E25" s="190"/>
      <c r="F25" s="193">
        <f t="shared" si="0"/>
        <v>0</v>
      </c>
    </row>
    <row r="26" spans="2:6" s="191" customFormat="1" hidden="1" x14ac:dyDescent="0.2">
      <c r="B26" s="190">
        <v>0</v>
      </c>
      <c r="C26" s="190" t="s">
        <v>252</v>
      </c>
      <c r="D26" s="192" t="s">
        <v>321</v>
      </c>
      <c r="E26" s="190"/>
      <c r="F26" s="193">
        <f t="shared" si="0"/>
        <v>0</v>
      </c>
    </row>
    <row r="27" spans="2:6" s="191" customFormat="1" hidden="1" x14ac:dyDescent="0.2">
      <c r="B27" s="190">
        <v>0</v>
      </c>
      <c r="C27" s="190" t="s">
        <v>252</v>
      </c>
      <c r="D27" s="192" t="s">
        <v>322</v>
      </c>
      <c r="E27" s="190"/>
      <c r="F27" s="193">
        <f t="shared" si="0"/>
        <v>0</v>
      </c>
    </row>
    <row r="28" spans="2:6" s="191" customFormat="1" ht="15" hidden="1" x14ac:dyDescent="0.25">
      <c r="B28" s="190">
        <v>0</v>
      </c>
      <c r="C28" s="190" t="s">
        <v>308</v>
      </c>
      <c r="D28" s="192" t="s">
        <v>323</v>
      </c>
      <c r="E28" s="190"/>
      <c r="F28" s="193">
        <f t="shared" si="0"/>
        <v>0</v>
      </c>
    </row>
    <row r="29" spans="2:6" s="191" customFormat="1" hidden="1" x14ac:dyDescent="0.2">
      <c r="B29" s="190">
        <v>0</v>
      </c>
      <c r="C29" s="190" t="s">
        <v>308</v>
      </c>
      <c r="D29" s="192" t="s">
        <v>324</v>
      </c>
      <c r="E29" s="190"/>
      <c r="F29" s="193">
        <f t="shared" si="0"/>
        <v>0</v>
      </c>
    </row>
    <row r="30" spans="2:6" s="191" customFormat="1" ht="15" hidden="1" x14ac:dyDescent="0.25">
      <c r="B30" s="190">
        <v>0</v>
      </c>
      <c r="C30" s="190" t="s">
        <v>308</v>
      </c>
      <c r="D30" s="192" t="s">
        <v>325</v>
      </c>
      <c r="E30" s="190"/>
      <c r="F30" s="193">
        <f t="shared" si="0"/>
        <v>0</v>
      </c>
    </row>
    <row r="31" spans="2:6" s="191" customFormat="1" ht="15" hidden="1" x14ac:dyDescent="0.25">
      <c r="B31" s="190">
        <v>0</v>
      </c>
      <c r="C31" s="190" t="s">
        <v>308</v>
      </c>
      <c r="D31" s="192" t="s">
        <v>326</v>
      </c>
      <c r="E31" s="190"/>
      <c r="F31" s="193">
        <f t="shared" si="0"/>
        <v>0</v>
      </c>
    </row>
    <row r="32" spans="2:6" s="191" customFormat="1" x14ac:dyDescent="0.2">
      <c r="B32" s="190">
        <v>22</v>
      </c>
      <c r="C32" s="190" t="s">
        <v>252</v>
      </c>
      <c r="D32" s="192" t="s">
        <v>327</v>
      </c>
      <c r="E32" s="190"/>
      <c r="F32" s="193">
        <f t="shared" si="0"/>
        <v>0</v>
      </c>
    </row>
    <row r="33" spans="2:9" s="191" customFormat="1" x14ac:dyDescent="0.2">
      <c r="B33" s="190">
        <v>50</v>
      </c>
      <c r="C33" s="190" t="s">
        <v>328</v>
      </c>
      <c r="D33" s="192" t="s">
        <v>329</v>
      </c>
      <c r="E33" s="190"/>
      <c r="F33" s="193">
        <f t="shared" si="0"/>
        <v>0</v>
      </c>
    </row>
    <row r="34" spans="2:9" s="191" customFormat="1" x14ac:dyDescent="0.2">
      <c r="B34" s="190">
        <v>3</v>
      </c>
      <c r="C34" s="190" t="s">
        <v>252</v>
      </c>
      <c r="D34" s="192" t="s">
        <v>330</v>
      </c>
      <c r="E34" s="190"/>
      <c r="F34" s="193">
        <f t="shared" si="0"/>
        <v>0</v>
      </c>
    </row>
    <row r="35" spans="2:9" s="191" customFormat="1" x14ac:dyDescent="0.2">
      <c r="B35" s="190">
        <v>30</v>
      </c>
      <c r="C35" s="190" t="s">
        <v>331</v>
      </c>
      <c r="D35" s="192" t="s">
        <v>332</v>
      </c>
      <c r="E35" s="190"/>
      <c r="F35" s="193">
        <f t="shared" si="0"/>
        <v>0</v>
      </c>
    </row>
    <row r="36" spans="2:9" s="191" customFormat="1" x14ac:dyDescent="0.2">
      <c r="B36" s="190">
        <v>4</v>
      </c>
      <c r="C36" s="190" t="s">
        <v>333</v>
      </c>
      <c r="D36" s="192" t="s">
        <v>334</v>
      </c>
      <c r="E36" s="190"/>
      <c r="F36" s="193">
        <f t="shared" si="0"/>
        <v>0</v>
      </c>
    </row>
    <row r="37" spans="2:9" s="191" customFormat="1" x14ac:dyDescent="0.2">
      <c r="B37" s="190">
        <v>1</v>
      </c>
      <c r="C37" s="190" t="s">
        <v>252</v>
      </c>
      <c r="D37" s="192" t="s">
        <v>335</v>
      </c>
      <c r="E37" s="190"/>
      <c r="F37" s="193">
        <f t="shared" si="0"/>
        <v>0</v>
      </c>
    </row>
    <row r="38" spans="2:9" s="196" customFormat="1" x14ac:dyDescent="0.2">
      <c r="B38" s="194"/>
      <c r="C38" s="194"/>
      <c r="D38" s="194" t="s">
        <v>336</v>
      </c>
      <c r="E38" s="194">
        <v>0</v>
      </c>
      <c r="F38" s="195">
        <f>SUM(F14:F37)</f>
        <v>0</v>
      </c>
      <c r="I38" s="191"/>
    </row>
    <row r="39" spans="2:9" s="191" customFormat="1" x14ac:dyDescent="0.2">
      <c r="B39" s="190">
        <v>11</v>
      </c>
      <c r="C39" s="190" t="s">
        <v>252</v>
      </c>
      <c r="D39" s="190" t="s">
        <v>337</v>
      </c>
      <c r="E39" s="190"/>
      <c r="F39" s="193">
        <f>B39*E39</f>
        <v>0</v>
      </c>
    </row>
    <row r="40" spans="2:9" s="191" customFormat="1" x14ac:dyDescent="0.2">
      <c r="B40" s="190">
        <v>7</v>
      </c>
      <c r="C40" s="190" t="s">
        <v>252</v>
      </c>
      <c r="D40" s="190" t="s">
        <v>338</v>
      </c>
      <c r="E40" s="190"/>
      <c r="F40" s="193">
        <f>B40*E40</f>
        <v>0</v>
      </c>
    </row>
    <row r="41" spans="2:9" s="191" customFormat="1" x14ac:dyDescent="0.2">
      <c r="B41" s="190">
        <v>2</v>
      </c>
      <c r="C41" s="190" t="s">
        <v>252</v>
      </c>
      <c r="D41" s="190" t="s">
        <v>339</v>
      </c>
      <c r="E41" s="190"/>
      <c r="F41" s="193">
        <f>B41*E41</f>
        <v>0</v>
      </c>
    </row>
    <row r="42" spans="2:9" s="196" customFormat="1" x14ac:dyDescent="0.2">
      <c r="B42" s="194"/>
      <c r="C42" s="194"/>
      <c r="D42" s="194" t="s">
        <v>340</v>
      </c>
      <c r="E42" s="194"/>
      <c r="F42" s="195">
        <f>SUM(F38:F41)</f>
        <v>0</v>
      </c>
    </row>
    <row r="43" spans="2:9" s="196" customFormat="1" ht="10.5" x14ac:dyDescent="0.15">
      <c r="F43" s="197"/>
    </row>
    <row r="44" spans="2:9" s="196" customFormat="1" ht="10.5" x14ac:dyDescent="0.15">
      <c r="F44" s="197"/>
    </row>
    <row r="46" spans="2:9" s="189" customFormat="1" x14ac:dyDescent="0.2"/>
    <row r="47" spans="2:9" x14ac:dyDescent="0.2">
      <c r="E47" s="18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Stavba</vt:lpstr>
      <vt:lpstr>VzorPolozky</vt:lpstr>
      <vt:lpstr>01 2 Pol</vt:lpstr>
      <vt:lpstr>SLP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oadresa</vt:lpstr>
      <vt:lpstr>Stavba!Objednatel</vt:lpstr>
      <vt:lpstr>Stavba!Objekt</vt:lpstr>
      <vt:lpstr>'01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aUDA</dc:creator>
  <cp:lastModifiedBy>Vlková Jana</cp:lastModifiedBy>
  <cp:lastPrinted>2019-03-19T12:27:02Z</cp:lastPrinted>
  <dcterms:created xsi:type="dcterms:W3CDTF">2009-04-08T07:15:50Z</dcterms:created>
  <dcterms:modified xsi:type="dcterms:W3CDTF">2025-04-23T09:37:05Z</dcterms:modified>
</cp:coreProperties>
</file>