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Zpevněné plochy" sheetId="2" r:id="rId2"/>
    <sheet name="2 - Retence a dešťové vpusti" sheetId="3" r:id="rId3"/>
    <sheet name="3 - Oplocení" sheetId="4" r:id="rId4"/>
    <sheet name="4 - Elektro" sheetId="5" r:id="rId5"/>
    <sheet name="5 - Vedlejší náklady" sheetId="6" r:id="rId6"/>
    <sheet name="Seznam figur" sheetId="7" r:id="rId7"/>
    <sheet name="Pokyny pro vyplnění" sheetId="8" r:id="rId8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'1 - Zpevněné plochy'!$C$84:$K$149</definedName>
    <definedName name="_xlnm.Print_Area" localSheetId="1">'1 - Zpevněné plochy'!$C$4:$J$39,'1 - Zpevněné plochy'!$C$45:$J$66,'1 - Zpevněné plochy'!$C$72:$K$149</definedName>
    <definedName name="_xlnm.Print_Titles" localSheetId="1">'1 - Zpevněné plochy'!$84:$84</definedName>
    <definedName name="_xlnm._FilterDatabase" localSheetId="2" hidden="1">'2 - Retence a dešťové vpusti'!$C$85:$K$197</definedName>
    <definedName name="_xlnm.Print_Area" localSheetId="2">'2 - Retence a dešťové vpusti'!$C$4:$J$39,'2 - Retence a dešťové vpusti'!$C$45:$J$67,'2 - Retence a dešťové vpusti'!$C$73:$K$197</definedName>
    <definedName name="_xlnm.Print_Titles" localSheetId="2">'2 - Retence a dešťové vpusti'!$85:$85</definedName>
    <definedName name="_xlnm._FilterDatabase" localSheetId="3" hidden="1">'3 - Oplocení'!$C$89:$K$194</definedName>
    <definedName name="_xlnm.Print_Area" localSheetId="3">'3 - Oplocení'!$C$4:$J$39,'3 - Oplocení'!$C$45:$J$71,'3 - Oplocení'!$C$77:$K$194</definedName>
    <definedName name="_xlnm.Print_Titles" localSheetId="3">'3 - Oplocení'!$89:$89</definedName>
    <definedName name="_xlnm._FilterDatabase" localSheetId="4" hidden="1">'4 - Elektro'!$C$80:$K$98</definedName>
    <definedName name="_xlnm.Print_Area" localSheetId="4">'4 - Elektro'!$C$4:$J$39,'4 - Elektro'!$C$45:$J$62,'4 - Elektro'!$C$68:$K$98</definedName>
    <definedName name="_xlnm.Print_Titles" localSheetId="4">'4 - Elektro'!$80:$80</definedName>
    <definedName name="_xlnm._FilterDatabase" localSheetId="5" hidden="1">'5 - Vedlejší náklady'!$C$83:$K$105</definedName>
    <definedName name="_xlnm.Print_Area" localSheetId="5">'5 - Vedlejší náklady'!$C$4:$J$39,'5 - Vedlejší náklady'!$C$45:$J$65,'5 - Vedlejší náklady'!$C$71:$K$105</definedName>
    <definedName name="_xlnm.Print_Titles" localSheetId="5">'5 - Vedlejší náklady'!$83:$83</definedName>
    <definedName name="_xlnm.Print_Area" localSheetId="6">'Seznam figur'!$C$4:$G$95</definedName>
    <definedName name="_xlnm.Print_Titles" localSheetId="6">'Seznam figur'!$9:$9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59"/>
  <c i="6" r="J35"/>
  <c i="1" r="AX59"/>
  <c i="6" r="BI104"/>
  <c r="BH104"/>
  <c r="BG104"/>
  <c r="BF104"/>
  <c r="T104"/>
  <c r="T103"/>
  <c r="R104"/>
  <c r="R103"/>
  <c r="P104"/>
  <c r="P103"/>
  <c r="BI101"/>
  <c r="BH101"/>
  <c r="BG101"/>
  <c r="BF101"/>
  <c r="T101"/>
  <c r="T100"/>
  <c r="R101"/>
  <c r="R100"/>
  <c r="P101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54"/>
  <c r="J14"/>
  <c r="J12"/>
  <c r="J78"/>
  <c r="E7"/>
  <c r="E74"/>
  <c i="5" r="J37"/>
  <c r="J36"/>
  <c i="1" r="AY58"/>
  <c i="5" r="J35"/>
  <c i="1" r="AX58"/>
  <c i="5"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F75"/>
  <c r="E73"/>
  <c r="F52"/>
  <c r="E50"/>
  <c r="J24"/>
  <c r="E24"/>
  <c r="J55"/>
  <c r="J23"/>
  <c r="J21"/>
  <c r="E21"/>
  <c r="J77"/>
  <c r="J20"/>
  <c r="J18"/>
  <c r="E18"/>
  <c r="F78"/>
  <c r="J17"/>
  <c r="J15"/>
  <c r="E15"/>
  <c r="F77"/>
  <c r="J14"/>
  <c r="J12"/>
  <c r="J75"/>
  <c r="E7"/>
  <c r="E71"/>
  <c i="4" r="J37"/>
  <c r="J36"/>
  <c i="1" r="AY57"/>
  <c i="4" r="J35"/>
  <c i="1" r="AX57"/>
  <c i="4" r="BI194"/>
  <c r="BH194"/>
  <c r="BG194"/>
  <c r="BF194"/>
  <c r="T194"/>
  <c r="T193"/>
  <c r="R194"/>
  <c r="R193"/>
  <c r="P194"/>
  <c r="P193"/>
  <c r="BI191"/>
  <c r="BH191"/>
  <c r="BG191"/>
  <c r="BF191"/>
  <c r="T191"/>
  <c r="R191"/>
  <c r="P191"/>
  <c r="BI189"/>
  <c r="BH189"/>
  <c r="BG189"/>
  <c r="BF189"/>
  <c r="T189"/>
  <c r="R189"/>
  <c r="P189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3"/>
  <c r="BH93"/>
  <c r="BG93"/>
  <c r="BF93"/>
  <c r="T93"/>
  <c r="R93"/>
  <c r="P93"/>
  <c r="F84"/>
  <c r="E82"/>
  <c r="F52"/>
  <c r="E50"/>
  <c r="J24"/>
  <c r="E24"/>
  <c r="J55"/>
  <c r="J23"/>
  <c r="J21"/>
  <c r="E21"/>
  <c r="J86"/>
  <c r="J20"/>
  <c r="J18"/>
  <c r="E18"/>
  <c r="F55"/>
  <c r="J17"/>
  <c r="J15"/>
  <c r="E15"/>
  <c r="F54"/>
  <c r="J14"/>
  <c r="J12"/>
  <c r="J84"/>
  <c r="E7"/>
  <c r="E48"/>
  <c i="3" r="J37"/>
  <c r="J36"/>
  <c i="1" r="AY56"/>
  <c i="3" r="J35"/>
  <c i="1" r="AX56"/>
  <c i="3"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89"/>
  <c r="BH89"/>
  <c r="BG89"/>
  <c r="BF89"/>
  <c r="T89"/>
  <c r="R89"/>
  <c r="P89"/>
  <c r="F80"/>
  <c r="E78"/>
  <c r="F52"/>
  <c r="E50"/>
  <c r="J24"/>
  <c r="E24"/>
  <c r="J55"/>
  <c r="J23"/>
  <c r="J21"/>
  <c r="E21"/>
  <c r="J54"/>
  <c r="J20"/>
  <c r="J18"/>
  <c r="E18"/>
  <c r="F55"/>
  <c r="J17"/>
  <c r="J15"/>
  <c r="E15"/>
  <c r="F82"/>
  <c r="J14"/>
  <c r="J12"/>
  <c r="J80"/>
  <c r="E7"/>
  <c r="E76"/>
  <c i="2" r="J37"/>
  <c r="J36"/>
  <c i="1" r="AY55"/>
  <c i="2" r="J35"/>
  <c i="1" r="AX55"/>
  <c i="2"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8"/>
  <c r="BH88"/>
  <c r="BG88"/>
  <c r="BF88"/>
  <c r="T88"/>
  <c r="R88"/>
  <c r="P88"/>
  <c r="F79"/>
  <c r="E77"/>
  <c r="F52"/>
  <c r="E50"/>
  <c r="J24"/>
  <c r="E24"/>
  <c r="J55"/>
  <c r="J23"/>
  <c r="J21"/>
  <c r="E21"/>
  <c r="J81"/>
  <c r="J20"/>
  <c r="J18"/>
  <c r="E18"/>
  <c r="F82"/>
  <c r="J17"/>
  <c r="J15"/>
  <c r="E15"/>
  <c r="F54"/>
  <c r="J14"/>
  <c r="J12"/>
  <c r="J52"/>
  <c r="E7"/>
  <c r="E75"/>
  <c i="1" r="L50"/>
  <c r="AM50"/>
  <c r="AM49"/>
  <c r="L49"/>
  <c r="AM47"/>
  <c r="L47"/>
  <c r="L45"/>
  <c r="L44"/>
  <c i="2" r="BK106"/>
  <c i="3" r="J89"/>
  <c r="BK119"/>
  <c r="BK149"/>
  <c i="4" r="BK189"/>
  <c i="5" r="J87"/>
  <c i="2" r="BK130"/>
  <c r="BK103"/>
  <c i="3" r="BK131"/>
  <c r="J150"/>
  <c i="4" r="BK161"/>
  <c r="J166"/>
  <c i="6" r="BK97"/>
  <c i="2" r="J128"/>
  <c i="3" r="J106"/>
  <c r="J193"/>
  <c i="4" r="J172"/>
  <c i="6" r="BK89"/>
  <c i="2" r="BK133"/>
  <c i="3" r="BK168"/>
  <c r="J157"/>
  <c i="4" r="J101"/>
  <c r="J98"/>
  <c i="5" r="BK85"/>
  <c i="2" r="BK109"/>
  <c i="3" r="BK193"/>
  <c r="J171"/>
  <c r="J163"/>
  <c r="J108"/>
  <c i="4" r="BK98"/>
  <c i="5" r="J95"/>
  <c i="2" r="J137"/>
  <c i="3" r="J151"/>
  <c r="BK191"/>
  <c r="J136"/>
  <c i="4" r="BK131"/>
  <c i="5" r="J91"/>
  <c i="2" r="BK124"/>
  <c i="3" r="J114"/>
  <c r="J167"/>
  <c i="4" r="J145"/>
  <c r="J113"/>
  <c i="6" r="BK101"/>
  <c i="2" r="J88"/>
  <c i="3" r="J144"/>
  <c r="J186"/>
  <c i="4" r="J174"/>
  <c r="J191"/>
  <c i="6" r="J101"/>
  <c i="2" r="J143"/>
  <c i="3" r="J188"/>
  <c r="BK182"/>
  <c i="4" r="J93"/>
  <c i="5" r="J85"/>
  <c i="6" r="BK95"/>
  <c i="3" r="J147"/>
  <c r="J179"/>
  <c i="4" r="BK166"/>
  <c r="J135"/>
  <c i="6" r="J92"/>
  <c i="3" r="BK171"/>
  <c r="BK108"/>
  <c i="4" r="BK135"/>
  <c r="J131"/>
  <c i="2" r="BK143"/>
  <c r="BK120"/>
  <c i="3" r="J194"/>
  <c r="J96"/>
  <c r="BK161"/>
  <c i="4" r="BK191"/>
  <c i="5" r="BK95"/>
  <c i="6" r="J87"/>
  <c i="2" r="BK112"/>
  <c i="3" r="BK190"/>
  <c r="BK183"/>
  <c i="4" r="J125"/>
  <c r="J183"/>
  <c i="2" r="J146"/>
  <c i="3" r="BK196"/>
  <c r="J101"/>
  <c r="BK114"/>
  <c i="4" r="J194"/>
  <c i="5" r="J84"/>
  <c i="6" r="J95"/>
  <c i="2" r="J115"/>
  <c i="3" r="BK123"/>
  <c r="J156"/>
  <c i="4" r="BK118"/>
  <c i="5" r="J88"/>
  <c i="2" r="J120"/>
  <c i="3" r="BK186"/>
  <c r="J190"/>
  <c i="4" r="BK120"/>
  <c r="BK111"/>
  <c i="5" r="BK93"/>
  <c i="2" r="J109"/>
  <c i="3" r="BK157"/>
  <c i="4" r="J189"/>
  <c r="BK146"/>
  <c i="5" r="J86"/>
  <c i="2" r="BK96"/>
  <c i="3" r="BK194"/>
  <c r="J191"/>
  <c i="4" r="BK101"/>
  <c i="6" r="BK87"/>
  <c i="2" r="J147"/>
  <c i="3" r="BK101"/>
  <c r="J128"/>
  <c i="4" r="BK194"/>
  <c r="BK172"/>
  <c i="6" r="BK104"/>
  <c i="3" r="BK156"/>
  <c i="4" r="BK93"/>
  <c i="5" r="BK90"/>
  <c i="4" r="BK153"/>
  <c i="2" r="BK140"/>
  <c i="3" r="BK176"/>
  <c r="J196"/>
  <c i="4" r="J150"/>
  <c r="BK177"/>
  <c i="6" r="BK99"/>
  <c i="3" r="BK159"/>
  <c r="J132"/>
  <c i="4" r="BK163"/>
  <c r="J146"/>
  <c i="5" r="J93"/>
  <c i="2" r="BK115"/>
  <c i="3" r="J173"/>
  <c r="BK163"/>
  <c i="4" r="BK115"/>
  <c i="2" r="J133"/>
  <c i="3" r="BK96"/>
  <c r="BK106"/>
  <c r="BK128"/>
  <c i="4" r="J161"/>
  <c i="6" r="J104"/>
  <c i="2" r="BK93"/>
  <c i="3" r="J146"/>
  <c r="BK136"/>
  <c r="J123"/>
  <c i="4" r="BK129"/>
  <c r="BK183"/>
  <c i="5" r="BK84"/>
  <c i="2" r="J99"/>
  <c r="BK99"/>
  <c i="3" r="J161"/>
  <c r="BK89"/>
  <c r="J176"/>
  <c i="4" r="J118"/>
  <c r="J120"/>
  <c i="6" r="J97"/>
  <c i="2" r="J140"/>
  <c i="3" r="BK164"/>
  <c r="J131"/>
  <c r="J168"/>
  <c i="4" r="J111"/>
  <c i="5" r="BK86"/>
  <c i="2" r="J103"/>
  <c i="3" r="BK167"/>
  <c r="BK154"/>
  <c i="4" r="BK113"/>
  <c i="2" r="BK137"/>
  <c i="3" r="BK132"/>
  <c r="J184"/>
  <c r="BK153"/>
  <c i="4" r="BK157"/>
  <c i="2" r="BK128"/>
  <c i="3" r="BK173"/>
  <c r="BK188"/>
  <c i="4" r="J104"/>
  <c r="J163"/>
  <c i="5" r="BK91"/>
  <c i="2" r="J124"/>
  <c i="3" r="J182"/>
  <c r="BK146"/>
  <c i="4" r="BK150"/>
  <c i="5" r="BK87"/>
  <c i="4" r="BK174"/>
  <c r="J141"/>
  <c i="6" r="J89"/>
  <c i="3" r="J119"/>
  <c r="J159"/>
  <c r="BK150"/>
  <c i="4" r="J115"/>
  <c i="6" r="BK92"/>
  <c i="2" r="J106"/>
  <c i="3" r="J183"/>
  <c r="BK151"/>
  <c i="4" r="J153"/>
  <c i="5" r="BK88"/>
  <c i="2" r="J112"/>
  <c i="3" r="BK184"/>
  <c r="BK197"/>
  <c i="4" r="BK141"/>
  <c i="6" r="J99"/>
  <c i="1" r="AS54"/>
  <c i="5" r="J97"/>
  <c i="2" r="BK147"/>
  <c i="3" r="BK189"/>
  <c r="BK179"/>
  <c i="4" r="BK145"/>
  <c i="5" r="BK97"/>
  <c i="2" r="J93"/>
  <c i="3" r="BK147"/>
  <c r="J164"/>
  <c r="J197"/>
  <c i="4" r="J129"/>
  <c r="BK125"/>
  <c i="2" r="J130"/>
  <c r="J96"/>
  <c i="3" r="J149"/>
  <c r="J153"/>
  <c r="BK144"/>
  <c i="4" r="J177"/>
  <c i="5" r="J90"/>
  <c i="2" r="BK146"/>
  <c r="BK88"/>
  <c i="3" r="J189"/>
  <c r="J154"/>
  <c i="4" r="J157"/>
  <c r="BK104"/>
  <c i="2" l="1" r="T87"/>
  <c r="P123"/>
  <c i="3" r="BK113"/>
  <c r="J113"/>
  <c r="J62"/>
  <c r="R160"/>
  <c i="4" r="R92"/>
  <c r="BK152"/>
  <c r="J152"/>
  <c r="J69"/>
  <c i="5" r="BK83"/>
  <c r="BK82"/>
  <c r="J82"/>
  <c r="J60"/>
  <c i="2" r="P87"/>
  <c r="T136"/>
  <c i="3" r="R113"/>
  <c r="R88"/>
  <c r="T160"/>
  <c i="4" r="BK110"/>
  <c r="J110"/>
  <c r="J62"/>
  <c r="P152"/>
  <c i="2" r="P105"/>
  <c r="P136"/>
  <c i="3" r="T113"/>
  <c r="T88"/>
  <c r="BK143"/>
  <c r="J143"/>
  <c r="J65"/>
  <c r="R143"/>
  <c i="4" r="T92"/>
  <c r="T152"/>
  <c i="5" r="P83"/>
  <c r="P82"/>
  <c r="P81"/>
  <c i="1" r="AU58"/>
  <c i="2" r="BK123"/>
  <c r="J123"/>
  <c r="J64"/>
  <c r="T123"/>
  <c i="3" r="BK160"/>
  <c r="J160"/>
  <c r="J66"/>
  <c i="4" r="P110"/>
  <c r="T128"/>
  <c r="T123"/>
  <c r="T122"/>
  <c r="T140"/>
  <c r="T139"/>
  <c i="6" r="R86"/>
  <c i="2" r="BK105"/>
  <c r="J105"/>
  <c r="J63"/>
  <c r="BK136"/>
  <c r="J136"/>
  <c r="J65"/>
  <c i="3" r="P130"/>
  <c r="T130"/>
  <c r="T143"/>
  <c i="4" r="P92"/>
  <c r="P91"/>
  <c r="BK128"/>
  <c r="J128"/>
  <c r="J66"/>
  <c r="R128"/>
  <c r="R123"/>
  <c r="P140"/>
  <c r="P139"/>
  <c i="6" r="P91"/>
  <c i="2" r="BK87"/>
  <c r="J87"/>
  <c r="J61"/>
  <c r="T105"/>
  <c r="R123"/>
  <c i="3" r="BK130"/>
  <c r="J130"/>
  <c r="J64"/>
  <c r="P160"/>
  <c i="4" r="BK92"/>
  <c r="BK91"/>
  <c r="R110"/>
  <c r="P128"/>
  <c r="P123"/>
  <c r="P122"/>
  <c r="BK140"/>
  <c r="J140"/>
  <c r="J68"/>
  <c r="R140"/>
  <c i="5" r="R83"/>
  <c r="R82"/>
  <c r="R81"/>
  <c i="6" r="P86"/>
  <c r="P85"/>
  <c r="P84"/>
  <c i="1" r="AU59"/>
  <c i="6" r="BK91"/>
  <c r="J91"/>
  <c r="J62"/>
  <c r="T91"/>
  <c i="2" r="R87"/>
  <c r="R105"/>
  <c r="R136"/>
  <c i="3" r="P113"/>
  <c r="P88"/>
  <c r="R130"/>
  <c r="R127"/>
  <c r="P143"/>
  <c i="4" r="T110"/>
  <c r="R152"/>
  <c i="5" r="T83"/>
  <c r="T82"/>
  <c r="T81"/>
  <c i="6" r="BK86"/>
  <c r="J86"/>
  <c r="J61"/>
  <c r="T86"/>
  <c r="T85"/>
  <c r="T84"/>
  <c r="R91"/>
  <c i="3" r="BK127"/>
  <c r="J127"/>
  <c r="J63"/>
  <c i="2" r="BK102"/>
  <c r="J102"/>
  <c r="J62"/>
  <c i="3" r="BK88"/>
  <c r="J88"/>
  <c r="J61"/>
  <c i="4" r="BK124"/>
  <c r="J124"/>
  <c r="J65"/>
  <c r="BK193"/>
  <c r="J193"/>
  <c r="J70"/>
  <c i="6" r="BK100"/>
  <c r="J100"/>
  <c r="J63"/>
  <c r="BK103"/>
  <c r="J103"/>
  <c r="J64"/>
  <c i="5" r="J83"/>
  <c r="J61"/>
  <c i="6" r="J52"/>
  <c r="J81"/>
  <c r="E48"/>
  <c r="F55"/>
  <c r="BE89"/>
  <c r="F80"/>
  <c r="BE101"/>
  <c r="BE104"/>
  <c i="5" r="BK81"/>
  <c r="J81"/>
  <c r="J59"/>
  <c i="6" r="BE87"/>
  <c r="J54"/>
  <c r="BE92"/>
  <c r="BE95"/>
  <c r="BE97"/>
  <c r="BE99"/>
  <c i="4" r="J92"/>
  <c r="J61"/>
  <c i="5" r="E48"/>
  <c r="F55"/>
  <c r="J78"/>
  <c r="BE85"/>
  <c r="BE95"/>
  <c r="J52"/>
  <c r="BE86"/>
  <c r="BE88"/>
  <c r="BE91"/>
  <c r="F54"/>
  <c i="4" r="J91"/>
  <c r="J60"/>
  <c i="5" r="J54"/>
  <c r="BE87"/>
  <c r="BE90"/>
  <c r="BE84"/>
  <c r="BE93"/>
  <c r="BE97"/>
  <c i="4" r="J54"/>
  <c r="F87"/>
  <c r="BE101"/>
  <c r="BE111"/>
  <c r="BE146"/>
  <c r="BE150"/>
  <c r="BE166"/>
  <c i="3" r="BK87"/>
  <c r="J87"/>
  <c r="J60"/>
  <c i="4" r="J52"/>
  <c r="E80"/>
  <c r="F86"/>
  <c r="BE120"/>
  <c r="BE135"/>
  <c r="BE145"/>
  <c r="BE157"/>
  <c r="BE172"/>
  <c r="BE174"/>
  <c r="BE191"/>
  <c r="BE129"/>
  <c r="BE131"/>
  <c r="BE153"/>
  <c r="BE177"/>
  <c r="J87"/>
  <c r="BE93"/>
  <c r="BE104"/>
  <c r="BE115"/>
  <c r="BE189"/>
  <c r="BE98"/>
  <c r="BE113"/>
  <c r="BE125"/>
  <c r="BE163"/>
  <c r="BE183"/>
  <c r="BE118"/>
  <c r="BE141"/>
  <c r="BE161"/>
  <c r="BE194"/>
  <c i="3" r="E48"/>
  <c r="F54"/>
  <c r="J82"/>
  <c r="BE123"/>
  <c r="BE131"/>
  <c r="BE149"/>
  <c r="BE156"/>
  <c r="BE186"/>
  <c r="BE196"/>
  <c r="BE197"/>
  <c i="2" r="BK86"/>
  <c r="J86"/>
  <c r="J60"/>
  <c i="3" r="F83"/>
  <c r="BE108"/>
  <c r="BE147"/>
  <c r="BE188"/>
  <c r="BE194"/>
  <c r="J83"/>
  <c r="BE146"/>
  <c r="BE151"/>
  <c r="BE159"/>
  <c r="BE168"/>
  <c r="BE191"/>
  <c r="BE193"/>
  <c r="J52"/>
  <c r="BE161"/>
  <c r="BE171"/>
  <c r="BE173"/>
  <c r="BE154"/>
  <c r="BE184"/>
  <c r="BE114"/>
  <c r="BE150"/>
  <c r="BE157"/>
  <c r="BE89"/>
  <c r="BE128"/>
  <c r="BE153"/>
  <c r="BE176"/>
  <c r="BE182"/>
  <c r="BE96"/>
  <c r="BE101"/>
  <c r="BE106"/>
  <c r="BE119"/>
  <c r="BE132"/>
  <c r="BE136"/>
  <c r="BE144"/>
  <c r="BE163"/>
  <c r="BE164"/>
  <c r="BE167"/>
  <c r="BE179"/>
  <c r="BE183"/>
  <c r="BE189"/>
  <c r="BE190"/>
  <c i="2" r="E48"/>
  <c r="J54"/>
  <c r="F55"/>
  <c r="J79"/>
  <c r="F81"/>
  <c r="BE103"/>
  <c r="BE128"/>
  <c r="BE120"/>
  <c r="BE133"/>
  <c r="BE143"/>
  <c r="J82"/>
  <c r="BE93"/>
  <c r="BE124"/>
  <c r="BE88"/>
  <c r="BE112"/>
  <c r="BE140"/>
  <c r="BE147"/>
  <c r="BE96"/>
  <c r="BE99"/>
  <c r="BE106"/>
  <c r="BE109"/>
  <c r="BE115"/>
  <c r="BE130"/>
  <c r="BE137"/>
  <c r="BE146"/>
  <c i="5" r="F35"/>
  <c i="1" r="BB58"/>
  <c i="2" r="F37"/>
  <c i="1" r="BD55"/>
  <c i="2" r="F35"/>
  <c i="1" r="BB55"/>
  <c i="4" r="J34"/>
  <c i="1" r="AW57"/>
  <c i="2" r="F36"/>
  <c i="1" r="BC55"/>
  <c i="6" r="F36"/>
  <c i="1" r="BC59"/>
  <c i="6" r="F37"/>
  <c i="1" r="BD59"/>
  <c i="3" r="F36"/>
  <c i="1" r="BC56"/>
  <c i="2" r="J34"/>
  <c i="1" r="AW55"/>
  <c i="6" r="F34"/>
  <c i="1" r="BA59"/>
  <c i="2" r="F34"/>
  <c i="1" r="BA55"/>
  <c i="5" r="F36"/>
  <c i="1" r="BC58"/>
  <c i="3" r="F37"/>
  <c i="1" r="BD56"/>
  <c i="6" r="J34"/>
  <c i="1" r="AW59"/>
  <c i="4" r="F36"/>
  <c i="1" r="BC57"/>
  <c i="5" r="F37"/>
  <c i="1" r="BD58"/>
  <c i="6" r="F35"/>
  <c i="1" r="BB59"/>
  <c i="5" r="F34"/>
  <c i="1" r="BA58"/>
  <c i="3" r="F34"/>
  <c i="1" r="BA56"/>
  <c i="3" r="F35"/>
  <c i="1" r="BB56"/>
  <c i="5" r="J34"/>
  <c i="1" r="AW58"/>
  <c i="4" r="F34"/>
  <c i="1" r="BA57"/>
  <c i="4" r="F35"/>
  <c i="1" r="BB57"/>
  <c i="4" r="F37"/>
  <c i="1" r="BD57"/>
  <c i="3" r="J34"/>
  <c i="1" r="AW56"/>
  <c i="3" l="1" r="P127"/>
  <c r="P87"/>
  <c r="P86"/>
  <c i="1" r="AU56"/>
  <c i="2" r="R86"/>
  <c r="R85"/>
  <c i="3" r="T127"/>
  <c r="R87"/>
  <c r="R86"/>
  <c i="4" r="T91"/>
  <c r="T90"/>
  <c r="R91"/>
  <c r="P90"/>
  <c i="1" r="AU57"/>
  <c i="6" r="R85"/>
  <c r="R84"/>
  <c i="2" r="P86"/>
  <c r="P85"/>
  <c i="1" r="AU55"/>
  <c i="2" r="T86"/>
  <c r="T85"/>
  <c i="4" r="R139"/>
  <c r="R122"/>
  <c r="BK139"/>
  <c i="3" r="T87"/>
  <c r="T86"/>
  <c i="6" r="BK85"/>
  <c r="J85"/>
  <c r="J60"/>
  <c i="4" r="BK123"/>
  <c r="J123"/>
  <c r="J64"/>
  <c i="3" r="BK86"/>
  <c r="J86"/>
  <c r="J59"/>
  <c i="2" r="BK85"/>
  <c r="J85"/>
  <c r="J30"/>
  <c i="1" r="AG55"/>
  <c i="3" r="J33"/>
  <c i="1" r="AV56"/>
  <c r="AT56"/>
  <c i="2" r="J33"/>
  <c i="1" r="AV55"/>
  <c r="AT55"/>
  <c i="6" r="J33"/>
  <c i="1" r="AV59"/>
  <c r="AT59"/>
  <c i="5" r="F33"/>
  <c i="1" r="AZ58"/>
  <c r="BB54"/>
  <c r="AX54"/>
  <c i="4" r="F33"/>
  <c i="1" r="AZ57"/>
  <c i="2" r="F33"/>
  <c i="1" r="AZ55"/>
  <c i="5" r="J33"/>
  <c i="1" r="AV58"/>
  <c r="AT58"/>
  <c i="3" r="F33"/>
  <c i="1" r="AZ56"/>
  <c i="4" r="J33"/>
  <c i="1" r="AV57"/>
  <c r="AT57"/>
  <c r="BA54"/>
  <c r="W30"/>
  <c r="BC54"/>
  <c r="W32"/>
  <c i="5" r="J30"/>
  <c i="1" r="AG58"/>
  <c r="BD54"/>
  <c r="W33"/>
  <c i="6" r="F33"/>
  <c i="1" r="AZ59"/>
  <c i="4" l="1" r="R90"/>
  <c r="BK122"/>
  <c r="J122"/>
  <c r="J63"/>
  <c i="6" r="BK84"/>
  <c r="J84"/>
  <c r="J59"/>
  <c i="4" r="J139"/>
  <c r="J67"/>
  <c i="1" r="AN58"/>
  <c i="5" r="J39"/>
  <c i="1" r="AN55"/>
  <c i="2" r="J59"/>
  <c r="J39"/>
  <c i="1" r="AW54"/>
  <c r="AK30"/>
  <c r="W31"/>
  <c r="AU54"/>
  <c r="AY54"/>
  <c r="AZ54"/>
  <c r="AV54"/>
  <c r="AK29"/>
  <c i="3" r="J30"/>
  <c i="1" r="AG56"/>
  <c i="4" l="1" r="BK90"/>
  <c r="J90"/>
  <c r="J59"/>
  <c i="3" r="J39"/>
  <c i="1" r="AN56"/>
  <c i="6" r="J30"/>
  <c i="1" r="AG59"/>
  <c r="AT54"/>
  <c r="W29"/>
  <c i="6" l="1" r="J39"/>
  <c i="1" r="AN59"/>
  <c i="4" r="J30"/>
  <c i="1" r="AG57"/>
  <c r="AG54"/>
  <c r="AK26"/>
  <c r="AK35"/>
  <c l="1" r="AN54"/>
  <c i="4" r="J39"/>
  <c i="1" r="AN57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<sst xmlns="http://schemas.openxmlformats.org/spreadsheetml/2006/main">
  <si>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</si>
  <si>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</si>
  <si>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</si>
  <si>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</si>
  <si>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</si>
  <si>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{31211454-cf38-4406-894b-3661d33f0782}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</si>
  <si>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</si>
  <si>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</si>
  <si>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</si>
  <si>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</si>
  <si>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</si>
  <si>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</si>
  <si>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</si>
  <si>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</si>
  <si>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</si>
  <si>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</si>
  <si>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</si>
  <si>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Manipulační a odstavná plocha, areál FN Brno - pracoviště Dětská nemocnice</t>
  </si>
  <si>
    <t>KSO:</t>
  </si>
  <si>
    <t/>
  </si>
  <si>
    <t>CC-CZ:</t>
  </si>
  <si>
    <t>Místo:</t>
  </si>
  <si>
    <t xml:space="preserve"> </t>
  </si>
  <si>
    <t>Datum:</t>
  </si>
  <si>
    <t>20. 5. 2025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</si>
  <si>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</si>
  <si>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</si>
  <si>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</si>
  <si>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</si>
  <si>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</si>
  <si>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</si>
  <si>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</si>
  <si>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</si>
  <si>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</si>
  <si>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</si>
  <si>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</si>
  <si>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</si>
  <si>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</si>
  <si>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</si>
  <si>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</si>
  <si>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</si>
  <si>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</si>
  <si>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</si>
  <si>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</si>
  <si>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</si>
  <si>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</si>
  <si>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</si>
  <si>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</si>
  <si>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</si>
  <si>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</si>
  <si>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</si>
  <si>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</si>
  <si>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</si>
  <si>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</si>
  <si>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</si>
  <si>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</si>
  <si>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</si>
  <si>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</si>
  <si>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</si>
  <si>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</si>
  <si>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</si>
  <si>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</si>
  <si>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</si>
  <si>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</si>
  <si>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</si>
  <si>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</si>
  <si>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</si>
  <si>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</si>
  <si>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</si>
  <si>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</si>
  <si>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</si>
  <si>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</si>
  <si>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</si>
  <si>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</si>
  <si>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</si>
  <si>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Zpevněné plochy</t>
  </si>
  <si>
    <t>STA</t>
  </si>
  <si>
    <t>{4d880f6d-f104-4f3f-bf89-57330b84f7b4}</t>
  </si>
  <si>
    <t>2</t>
  </si>
  <si>
    <t>Retence a dešťové vpusti</t>
  </si>
  <si>
    <t>{f7dd4460-c4ab-4401-af11-e85fb4577172}</t>
  </si>
  <si>
    <t>3</t>
  </si>
  <si>
    <t>Oplocení</t>
  </si>
  <si>
    <t>{49197df5-c783-4c97-82d3-be0f7c96083d}</t>
  </si>
  <si>
    <t>4</t>
  </si>
  <si>
    <t>Elektro</t>
  </si>
  <si>
    <t>{9a838fad-1a82-4da5-a60a-b4ad183aab18}</t>
  </si>
  <si>
    <t>5</t>
  </si>
  <si>
    <t>Vedlejší náklady</t>
  </si>
  <si>
    <t>{90dbbc35-e64c-4348-8c2d-403e197f0d42}</t>
  </si>
  <si>
    <t>obrubník1</t>
  </si>
  <si>
    <t xml:space="preserve">Délka obrubníku - silniční </t>
  </si>
  <si>
    <t>bm</t>
  </si>
  <si>
    <t>117,8</t>
  </si>
  <si>
    <t>obrubník3</t>
  </si>
  <si>
    <t xml:space="preserve">Délka obrubníku  nájezdový vč. přechodového</t>
  </si>
  <si>
    <t>8,425</t>
  </si>
  <si>
    <t>KRYCÍ LIST SOUPISU PRACÍ</t>
  </si>
  <si>
    <t>pojízdná</t>
  </si>
  <si>
    <t>Pojízdná plocha skladba</t>
  </si>
  <si>
    <t>m2</t>
  </si>
  <si>
    <t>769</t>
  </si>
  <si>
    <t>výkop</t>
  </si>
  <si>
    <t>Výkop pro zpevněné plochy</t>
  </si>
  <si>
    <t>m3</t>
  </si>
  <si>
    <t>178,382</t>
  </si>
  <si>
    <t>drenáž</t>
  </si>
  <si>
    <t>Délka drenáže vč. náběhů u zlomů vedení</t>
  </si>
  <si>
    <t>37,9</t>
  </si>
  <si>
    <t>Objekt:</t>
  </si>
  <si>
    <t>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</si>
  <si>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</si>
  <si>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</si>
  <si>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</si>
  <si>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</si>
  <si>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</si>
  <si>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500 - Zemní práce ke zpevněným plochám</t>
  </si>
  <si>
    <t xml:space="preserve">    998 - Přesun hmot</t>
  </si>
  <si>
    <t xml:space="preserve">    51 - Pojezdová plocha</t>
  </si>
  <si>
    <t xml:space="preserve">    26 - Zakládání - drenáže</t>
  </si>
  <si>
    <t xml:space="preserve">    57 - Obrubníky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</si>
  <si>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</si>
  <si>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</si>
  <si>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</si>
  <si>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</si>
  <si>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</si>
  <si>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</si>
  <si>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</si>
  <si>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</si>
  <si>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</si>
  <si>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</si>
  <si>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</si>
  <si>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</si>
  <si>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</si>
  <si>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</si>
  <si>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</si>
  <si>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</si>
  <si>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500</t>
  </si>
  <si>
    <t>Zemní práce ke zpevněným plochám</t>
  </si>
  <si>
    <t>K</t>
  </si>
  <si>
    <t>131251103</t>
  </si>
  <si>
    <t>Hloubení nezapažených jam a zářezů strojně s urovnáním dna do předepsaného profilu a spádu v hornině třídy těžitelnosti I skupiny 3 přes 50 do 100 m3</t>
  </si>
  <si>
    <t>CS ÚRS 2024 02</t>
  </si>
  <si>
    <t>846500397</t>
  </si>
  <si>
    <t>Online PSC</t>
  </si>
  <si>
    <t>https://podminky.urs.cz/item/CS_URS_2024_02/131251103</t>
  </si>
  <si>
    <t>VV</t>
  </si>
  <si>
    <t>pojízdná*0,3</t>
  </si>
  <si>
    <t>"odpočet sklepa"-15,06*5,79*0,6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</si>
  <si>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</si>
  <si>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</si>
  <si>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</si>
  <si>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1058029828</t>
  </si>
  <si>
    <t>https://podminky.urs.cz/item/CS_URS_2024_02/162751117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</si>
  <si>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</si>
  <si>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</si>
  <si>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-1703718997</t>
  </si>
  <si>
    <t>https://podminky.urs.cz/item/CS_URS_2024_02/162751119</t>
  </si>
  <si>
    <t>178,382*5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</si>
  <si>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</si>
  <si>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</si>
  <si>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t</t>
  </si>
  <si>
    <t>280864846</t>
  </si>
  <si>
    <t>https://podminky.urs.cz/item/CS_URS_2024_02/997013873</t>
  </si>
  <si>
    <t>178,382*1,6 'Přepočtené koeficientem množství</t>
  </si>
  <si>
    <t>998</t>
  </si>
  <si>
    <t>Přesun hmot</t>
  </si>
  <si>
    <t>998223011</t>
  </si>
  <si>
    <t>Přesun hmot pro pozemní komunikace s krytem dlážděným dopravní vzdálenost do 200 m jakékoliv délky objektu</t>
  </si>
  <si>
    <t>1758450753</t>
  </si>
  <si>
    <t>https://podminky.urs.cz/item/CS_URS_2024_02/998223011</t>
  </si>
  <si>
    <t>51</t>
  </si>
  <si>
    <t>Pojezdová plocha</t>
  </si>
  <si>
    <t>6</t>
  </si>
  <si>
    <t>181252305.1</t>
  </si>
  <si>
    <t>Úprava pláně na stavbách silnic a dálnic strojně na násypech se zhutněním</t>
  </si>
  <si>
    <t>-800715550</t>
  </si>
  <si>
    <t>https://podminky.urs.cz/item/CS_URS_2024_02/181252305.1</t>
  </si>
  <si>
    <t>7</t>
  </si>
  <si>
    <t>564750011</t>
  </si>
  <si>
    <t>Podklad nebo kryt z kameniva hrubého drceného vel. 8-16 mm s rozprostřením a zhutněním plochy přes 100 m2, po zhutnění tl. 150 mm</t>
  </si>
  <si>
    <t>9099985</t>
  </si>
  <si>
    <t>https://podminky.urs.cz/item/CS_URS_2024_02/564750011</t>
  </si>
  <si>
    <t>8</t>
  </si>
  <si>
    <t>564750111</t>
  </si>
  <si>
    <t>Podklad nebo kryt z kameniva hrubého drceného vel. 16-32 mm s rozprostřením a zhutněním plochy přes 100 m2, po zhutnění tl. 150 mm</t>
  </si>
  <si>
    <t>CS ÚRS 2025 01</t>
  </si>
  <si>
    <t>921778317</t>
  </si>
  <si>
    <t>https://podminky.urs.cz/item/CS_URS_2025_01/564750111</t>
  </si>
  <si>
    <t>9</t>
  </si>
  <si>
    <t>596211213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</si>
  <si>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300 m2</t>
  </si>
  <si>
    <t>1603368967</t>
  </si>
  <si>
    <t>https://podminky.urs.cz/item/CS_URS_2024_02/596211213</t>
  </si>
  <si>
    <t>"lokální oprava a vyrovnání stávající dlažby"100*0,3</t>
  </si>
  <si>
    <t>10</t>
  </si>
  <si>
    <t>M</t>
  </si>
  <si>
    <t>59245020</t>
  </si>
  <si>
    <t>dlažba skladebná betonová 200x100mm tl 80mm přírodní</t>
  </si>
  <si>
    <t>-1721126495</t>
  </si>
  <si>
    <t>769*1,1 'Přepočtené koeficientem množství</t>
  </si>
  <si>
    <t>26</t>
  </si>
  <si>
    <t>Zakládání - drenáže</t>
  </si>
  <si>
    <t>11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</si>
  <si>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</si>
  <si>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</si>
  <si>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16</t>
  </si>
  <si>
    <t>1190863042</t>
  </si>
  <si>
    <t>https://podminky.urs.cz/item/CS_URS_2024_02/175111101</t>
  </si>
  <si>
    <t>"obsyp trubky - vytvoření drenu cca 500*400</t>
  </si>
  <si>
    <t>drenáž*0,5*0,4</t>
  </si>
  <si>
    <t>58343930</t>
  </si>
  <si>
    <t>kamenivo drcené hrubé frakce 16/32</t>
  </si>
  <si>
    <t>32</t>
  </si>
  <si>
    <t>764052943</t>
  </si>
  <si>
    <t>7,58*1,6 'Přepočtené koeficientem množství</t>
  </si>
  <si>
    <t>13</t>
  </si>
  <si>
    <t>212755213</t>
  </si>
  <si>
    <t>Trativody bez lože a obsypu z drenážních trubek plastových flexibilních DN 80 mm</t>
  </si>
  <si>
    <t>m</t>
  </si>
  <si>
    <t>-599054306</t>
  </si>
  <si>
    <t>https://podminky.urs.cz/item/CS_URS_2025_01/212755213</t>
  </si>
  <si>
    <t>14</t>
  </si>
  <si>
    <t>212312111</t>
  </si>
  <si>
    <t>Lože pro trativody z betonu prostého</t>
  </si>
  <si>
    <t>309956784</t>
  </si>
  <si>
    <t>https://podminky.urs.cz/item/CS_URS_2025_01/212312111</t>
  </si>
  <si>
    <t>drenáž*0,4*0,1</t>
  </si>
  <si>
    <t>57</t>
  </si>
  <si>
    <t>Obrubníky</t>
  </si>
  <si>
    <t>15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</si>
  <si>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</si>
  <si>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</si>
  <si>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1279523452</t>
  </si>
  <si>
    <t>https://podminky.urs.cz/item/CS_URS_2024_02/916131113</t>
  </si>
  <si>
    <t>59217029</t>
  </si>
  <si>
    <t>obrubník silniční betonový nájezdový 1000x150x150mm</t>
  </si>
  <si>
    <t>-836459648</t>
  </si>
  <si>
    <t>8,425*1,02 'Přepočtené koeficientem množství</t>
  </si>
  <si>
    <t>17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</si>
  <si>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</si>
  <si>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</si>
  <si>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1974302580</t>
  </si>
  <si>
    <t>https://podminky.urs.cz/item/CS_URS_2024_02/916131213</t>
  </si>
  <si>
    <t>18</t>
  </si>
  <si>
    <t>59217034</t>
  </si>
  <si>
    <t>obrubník betonový silniční 1000x150x300mm</t>
  </si>
  <si>
    <t>1942867796</t>
  </si>
  <si>
    <t>19</t>
  </si>
  <si>
    <t>916991121</t>
  </si>
  <si>
    <t>Lože pod obrubníky, krajníky nebo obruby z dlažebních kostek z betonu prostého</t>
  </si>
  <si>
    <t>-1876080285</t>
  </si>
  <si>
    <t>https://podminky.urs.cz/item/CS_URS_2024_02/916991121</t>
  </si>
  <si>
    <t>(obrubník1+0+obrubník3)*0,15*0,2</t>
  </si>
  <si>
    <t>dešťovka</t>
  </si>
  <si>
    <t>délka dešťové kanalizace v zemi</t>
  </si>
  <si>
    <t>18,61</t>
  </si>
  <si>
    <t>dešťovka2</t>
  </si>
  <si>
    <t>Délka potrubá dešťového potrubí DN 200</t>
  </si>
  <si>
    <t>14,39</t>
  </si>
  <si>
    <t>2 - Retence a dešťové vpusti</t>
  </si>
  <si>
    <t xml:space="preserve">    1 - Zemní práce</t>
  </si>
  <si>
    <t xml:space="preserve">      15 - Zemní práce - odvoz zeminy</t>
  </si>
  <si>
    <t xml:space="preserve">    8 - Trubní vedení</t>
  </si>
  <si>
    <t xml:space="preserve">      3 - Jímky a nádrže</t>
  </si>
  <si>
    <t xml:space="preserve">      83 - Šachty - betonové</t>
  </si>
  <si>
    <t xml:space="preserve">      7221 - Dešťová kanalizace</t>
  </si>
  <si>
    <t>Zemní práce</t>
  </si>
  <si>
    <t>132251102</t>
  </si>
  <si>
    <t>Hloubení nezapažených rýh šířky do 800 mm strojně s urovnáním dna do předepsaného profilu a spádu v hornině třídy těžitelnosti I skupiny 3 přes 20 do 50 m3</t>
  </si>
  <si>
    <t>-765235660</t>
  </si>
  <si>
    <t>https://podminky.urs.cz/item/CS_URS_2024_02/132251102</t>
  </si>
  <si>
    <t xml:space="preserve">"průměrná hloubka </t>
  </si>
  <si>
    <t>dešťovka*0,8*0,9</t>
  </si>
  <si>
    <t>dešťovka2*0,8*0,9</t>
  </si>
  <si>
    <t>"rozšíření pro šachty"2*2</t>
  </si>
  <si>
    <t>174111101</t>
  </si>
  <si>
    <t>Zásyp sypaninou z jakékoliv horniny ručně s uložením výkopku ve vrstvách se zhutněním jam, šachet, rýh nebo kolem objektů v těchto vykopávkách</t>
  </si>
  <si>
    <t>-490722676</t>
  </si>
  <si>
    <t>https://podminky.urs.cz/item/CS_URS_2024_02/174111101</t>
  </si>
  <si>
    <t>dešťovka*0,8*(0,9-0,3-0,1-0,16)</t>
  </si>
  <si>
    <t>dešťovka2*0,8*(0,9-0,3-0,1-0,2)</t>
  </si>
  <si>
    <t>-135244546</t>
  </si>
  <si>
    <t>dešťovka*0,8*(0,16+0,3)</t>
  </si>
  <si>
    <t>dešťovka2*0,8*(0,2+0,3)</t>
  </si>
  <si>
    <t>58337310</t>
  </si>
  <si>
    <t>štěrkopísek frakce 0/4</t>
  </si>
  <si>
    <t>-425566037</t>
  </si>
  <si>
    <t>12,604*2 'Přepočtené koeficientem množství</t>
  </si>
  <si>
    <t>451572111</t>
  </si>
  <si>
    <t>Lože pod potrubí, stoky a drobné objekty v otevřeném výkopu z kameniva drobného těženého 0 až 4 mm</t>
  </si>
  <si>
    <t>2146126743</t>
  </si>
  <si>
    <t>https://podminky.urs.cz/item/CS_URS_2024_02/451572111</t>
  </si>
  <si>
    <t>dešťovka*0,8*0,1</t>
  </si>
  <si>
    <t>dešťovka2*0,8*0,1</t>
  </si>
  <si>
    <t>Zemní práce - odvoz zeminy</t>
  </si>
  <si>
    <t>-501323177</t>
  </si>
  <si>
    <t>"výkop"27,76</t>
  </si>
  <si>
    <t>"zásyp"-8,516</t>
  </si>
  <si>
    <t>1106338652</t>
  </si>
  <si>
    <t>P</t>
  </si>
  <si>
    <t xml:space="preserve">Poznámka k položce:_x000d_
15 km celkem_x000d_
</t>
  </si>
  <si>
    <t>19,244*15 'Přepočtené koeficientem množství</t>
  </si>
  <si>
    <t>540068104</t>
  </si>
  <si>
    <t xml:space="preserve">Poznámka k položce:_x000d_
1600 kg/m3_x000d_
</t>
  </si>
  <si>
    <t>19,244*1,8 'Přepočtené koeficientem množství</t>
  </si>
  <si>
    <t>Trubní vedení</t>
  </si>
  <si>
    <t>998271201</t>
  </si>
  <si>
    <t>Přesun hmot pro kanalizace (stoky) hloubené zděné v otevřeném výkopu dopravní vzdálenost do 15 m</t>
  </si>
  <si>
    <t>1995275444</t>
  </si>
  <si>
    <t>https://podminky.urs.cz/item/CS_URS_2024_02/998271201</t>
  </si>
  <si>
    <t>Jímky a nádrže</t>
  </si>
  <si>
    <t>K002</t>
  </si>
  <si>
    <t>D+M retenční nádrž, betonová prefa, dle předpisu PD vč. PD</t>
  </si>
  <si>
    <t>kpl</t>
  </si>
  <si>
    <t xml:space="preserve">vlastní </t>
  </si>
  <si>
    <t>-825773117</t>
  </si>
  <si>
    <t>452312151</t>
  </si>
  <si>
    <t>Podkladní a zajišťovací konstrukce z betonu prostého v otevřeném výkopu bez zvýšených nároků na prostředí sedlové lože pod potrubí z betonu tř. C 20/25</t>
  </si>
  <si>
    <t>2117968010</t>
  </si>
  <si>
    <t>https://podminky.urs.cz/item/CS_URS_2024_02/452312151</t>
  </si>
  <si>
    <t>"podklad pod retenci"</t>
  </si>
  <si>
    <t>6*3,2*0,15</t>
  </si>
  <si>
    <t>653563450</t>
  </si>
  <si>
    <t xml:space="preserve">"pod retenci </t>
  </si>
  <si>
    <t>6*3,2*0,12</t>
  </si>
  <si>
    <t xml:space="preserve">"písek jako kladecí lože </t>
  </si>
  <si>
    <t>5,5*2,8*0,03</t>
  </si>
  <si>
    <t>83</t>
  </si>
  <si>
    <t>Šachty - betonové</t>
  </si>
  <si>
    <t>452112112</t>
  </si>
  <si>
    <t>Osazení betonových dílců prstenců nebo rámů pod poklopy a mříže, výšky do 100 mm</t>
  </si>
  <si>
    <t>kus</t>
  </si>
  <si>
    <t>-1426607918</t>
  </si>
  <si>
    <t>https://podminky.urs.cz/item/CS_URS_2024_02/452112112</t>
  </si>
  <si>
    <t>59224176</t>
  </si>
  <si>
    <t>prstenec šachtový vyrovnávací betonový 625x120x80mm</t>
  </si>
  <si>
    <t>626878594</t>
  </si>
  <si>
    <t>894411311</t>
  </si>
  <si>
    <t>Osazení betonových nebo železobetonových dílců pro šachty skruží rovných</t>
  </si>
  <si>
    <t>-1584641505</t>
  </si>
  <si>
    <t>https://podminky.urs.cz/item/CS_URS_2024_02/894411311</t>
  </si>
  <si>
    <t>59224161</t>
  </si>
  <si>
    <t>skruž betonová kanalizační se stupadly 100x50x12cm</t>
  </si>
  <si>
    <t>-1279474298</t>
  </si>
  <si>
    <t>59224160</t>
  </si>
  <si>
    <t>skruž betonová kanalizační se stupadly 100x25x12cm</t>
  </si>
  <si>
    <t>385780312</t>
  </si>
  <si>
    <t>894412411</t>
  </si>
  <si>
    <t>Osazení betonových nebo železobetonových dílců pro šachty skruží přechodových</t>
  </si>
  <si>
    <t>-1430558942</t>
  </si>
  <si>
    <t>https://podminky.urs.cz/item/CS_URS_2024_02/894412411</t>
  </si>
  <si>
    <t>59224168</t>
  </si>
  <si>
    <t>skruž betonová přechodová 62,5/100x60x12cm stupadla poplastovaná kapsová</t>
  </si>
  <si>
    <t>1110498475</t>
  </si>
  <si>
    <t>20</t>
  </si>
  <si>
    <t>894414111</t>
  </si>
  <si>
    <t>Osazení betonových nebo železobetonových dílců pro šachty skruží základových (dno)</t>
  </si>
  <si>
    <t>873177672</t>
  </si>
  <si>
    <t>https://podminky.urs.cz/item/CS_URS_2024_02/894414111</t>
  </si>
  <si>
    <t>59224063</t>
  </si>
  <si>
    <t>dno betonové šachtové DN 1000 100x100x15cm výtok 25-40cm</t>
  </si>
  <si>
    <t>-288794562</t>
  </si>
  <si>
    <t>22</t>
  </si>
  <si>
    <t>899102113</t>
  </si>
  <si>
    <t>Osazení poklopů litinových, ocelových nebo železobetonových bez rámů hmotnosti jednotlivě přes 50 kg do 100 kg</t>
  </si>
  <si>
    <t>151954564</t>
  </si>
  <si>
    <t>https://podminky.urs.cz/item/CS_URS_2024_02/899102113</t>
  </si>
  <si>
    <t>23</t>
  </si>
  <si>
    <t>55241017R</t>
  </si>
  <si>
    <t>poklop šachtový litinový kruhový DN 600 bez ventilace tř C250</t>
  </si>
  <si>
    <t>-1693490897</t>
  </si>
  <si>
    <t>7221</t>
  </si>
  <si>
    <t>Dešťová kanalizace</t>
  </si>
  <si>
    <t>24</t>
  </si>
  <si>
    <t>877350310</t>
  </si>
  <si>
    <t>Montáž tvarovek na kanalizačním plastovém potrubí z PP nebo PVC-U hladkého plnostěnného kolen, víček nebo hrdlových uzávěrů DN 200</t>
  </si>
  <si>
    <t>-2005129770</t>
  </si>
  <si>
    <t>https://podminky.urs.cz/item/CS_URS_2024_02/877350310</t>
  </si>
  <si>
    <t>25</t>
  </si>
  <si>
    <t>28611366</t>
  </si>
  <si>
    <t>koleno kanalizační PVC KG 200x45°</t>
  </si>
  <si>
    <t>-1877195000</t>
  </si>
  <si>
    <t>877310310</t>
  </si>
  <si>
    <t>Montáž tvarovek na kanalizačním plastovém potrubí z PP nebo PVC-U hladkého plnostěnného kolen, víček nebo hrdlových uzávěrů DN 150</t>
  </si>
  <si>
    <t>948330389</t>
  </si>
  <si>
    <t>https://podminky.urs.cz/item/CS_URS_2024_02/877310310</t>
  </si>
  <si>
    <t>"napojení na vpusť"2*2</t>
  </si>
  <si>
    <t>27</t>
  </si>
  <si>
    <t>28651202</t>
  </si>
  <si>
    <t>koleno kanalizační PVC-U plnostěnné 160x45°</t>
  </si>
  <si>
    <t>2013868348</t>
  </si>
  <si>
    <t>28</t>
  </si>
  <si>
    <t>871353122</t>
  </si>
  <si>
    <t>Montáž kanalizačního potrubí z tvrdého PVC-U hladkého plnostěnného tuhost SN 10 DN 200</t>
  </si>
  <si>
    <t>-1535490851</t>
  </si>
  <si>
    <t>https://podminky.urs.cz/item/CS_URS_2024_02/871353122</t>
  </si>
  <si>
    <t>29</t>
  </si>
  <si>
    <t>28611176</t>
  </si>
  <si>
    <t>trubka kanalizační PVC-U plnostěnná jednovrstvá DN 200x1000mm SN10</t>
  </si>
  <si>
    <t>-1078547417</t>
  </si>
  <si>
    <t>14,39*1,05 'Přepočtené koeficientem množství</t>
  </si>
  <si>
    <t>30</t>
  </si>
  <si>
    <t>871313122</t>
  </si>
  <si>
    <t>Montáž kanalizačního potrubí z tvrdého PVC-U hladkého plnostěnného tuhost SN 10 DN 160</t>
  </si>
  <si>
    <t>-1492273238</t>
  </si>
  <si>
    <t>https://podminky.urs.cz/item/CS_URS_2024_02/871313122</t>
  </si>
  <si>
    <t>31</t>
  </si>
  <si>
    <t>28611173</t>
  </si>
  <si>
    <t>trubka kanalizační PVC-U plnostěnná jednovrstvá DN 160x1000mm SN10</t>
  </si>
  <si>
    <t>-483128098</t>
  </si>
  <si>
    <t>18,61*1,05 'Přepočtené koeficientem množství</t>
  </si>
  <si>
    <t>899722111</t>
  </si>
  <si>
    <t>Krytí potrubí z plastů výstražnou fólií z PVC šířky 20 cm</t>
  </si>
  <si>
    <t>713178190</t>
  </si>
  <si>
    <t>https://podminky.urs.cz/item/CS_URS_2024_02/899722111</t>
  </si>
  <si>
    <t>33</t>
  </si>
  <si>
    <t>K004</t>
  </si>
  <si>
    <t>D+M napojení do stávající šachty "Š1"</t>
  </si>
  <si>
    <t>-27986625</t>
  </si>
  <si>
    <t>34</t>
  </si>
  <si>
    <t>K003</t>
  </si>
  <si>
    <t>D+M vírový ventil dle PD DN 200</t>
  </si>
  <si>
    <t>-230137401</t>
  </si>
  <si>
    <t>35</t>
  </si>
  <si>
    <t>895941302</t>
  </si>
  <si>
    <t>Osazení vpusti uliční z betonových dílců DN 450 dno s kalištěm</t>
  </si>
  <si>
    <t>272905243</t>
  </si>
  <si>
    <t>https://podminky.urs.cz/item/CS_URS_2024_02/895941302</t>
  </si>
  <si>
    <t>36</t>
  </si>
  <si>
    <t>895941332</t>
  </si>
  <si>
    <t>Osazení vpusti uliční z betonových dílců DN 450 skruž průběžná se zápachovou uzávěrkou</t>
  </si>
  <si>
    <t>-1238922019</t>
  </si>
  <si>
    <t>https://podminky.urs.cz/item/CS_URS_2024_02/895941332</t>
  </si>
  <si>
    <t>37</t>
  </si>
  <si>
    <t>59223332</t>
  </si>
  <si>
    <t>vpusť uliční DN 450 kaliště 450/300x50mm</t>
  </si>
  <si>
    <t>468875299</t>
  </si>
  <si>
    <t>38</t>
  </si>
  <si>
    <t>59223330</t>
  </si>
  <si>
    <t>vpusť uliční DN 450 skruž průběžná 450/570x50mm betonová se zápachovou uzávěrkou 150mm PVC</t>
  </si>
  <si>
    <t>-1997564405</t>
  </si>
  <si>
    <t>39</t>
  </si>
  <si>
    <t>59223331</t>
  </si>
  <si>
    <t>vpusť uliční DN 450 skruž průběžná 450/570x50mm betonová se zápachovou uzávěrkou 200mm PVC</t>
  </si>
  <si>
    <t>-627426137</t>
  </si>
  <si>
    <t>40</t>
  </si>
  <si>
    <t>895941312</t>
  </si>
  <si>
    <t>Osazení vpusti uliční z betonových dílců DN 450 skruž horní 195 mm</t>
  </si>
  <si>
    <t>1205619284</t>
  </si>
  <si>
    <t>https://podminky.urs.cz/item/CS_URS_2024_02/895941312</t>
  </si>
  <si>
    <t>41</t>
  </si>
  <si>
    <t>59223320</t>
  </si>
  <si>
    <t>vpusť uliční DN 450 skruž horní betonová 450/195x50mm</t>
  </si>
  <si>
    <t>-380763329</t>
  </si>
  <si>
    <t>42</t>
  </si>
  <si>
    <t>899204112</t>
  </si>
  <si>
    <t>Osazení mříží litinových včetně rámů a košů na bahno pro třídu zatížení D400, E600</t>
  </si>
  <si>
    <t>-157809601</t>
  </si>
  <si>
    <t>https://podminky.urs.cz/item/CS_URS_2024_02/899204112</t>
  </si>
  <si>
    <t>43</t>
  </si>
  <si>
    <t>59224481</t>
  </si>
  <si>
    <t>mříž vtoková s rámem pro uliční vpusť 500x500, zatížení 40 tun</t>
  </si>
  <si>
    <t>-195090732</t>
  </si>
  <si>
    <t>44</t>
  </si>
  <si>
    <t>59223870</t>
  </si>
  <si>
    <t>koš nízký pro uliční vpusti žárově Pz plech pro rám 500/300mm</t>
  </si>
  <si>
    <t>1627182738</t>
  </si>
  <si>
    <t>oplocení</t>
  </si>
  <si>
    <t xml:space="preserve">Délka oplocení </t>
  </si>
  <si>
    <t>74,33</t>
  </si>
  <si>
    <t>oplocení2</t>
  </si>
  <si>
    <t>Délka oplcení u branky</t>
  </si>
  <si>
    <t>2,4</t>
  </si>
  <si>
    <t>3 - Oplocení</t>
  </si>
  <si>
    <t>A-HSV - Bourací práce</t>
  </si>
  <si>
    <t xml:space="preserve">    961 - Oplocení</t>
  </si>
  <si>
    <t xml:space="preserve">    997 - Přesun sutě</t>
  </si>
  <si>
    <t>HSV - HSV</t>
  </si>
  <si>
    <t xml:space="preserve">      12 - Zemní práce - odkopávky a prokopávky</t>
  </si>
  <si>
    <t xml:space="preserve">    3 - Svislé a kompletní konstrukce</t>
  </si>
  <si>
    <t xml:space="preserve">      31 - Oplocení</t>
  </si>
  <si>
    <t xml:space="preserve">      33 - Podezdívky</t>
  </si>
  <si>
    <t xml:space="preserve">      34 - Branky, brány</t>
  </si>
  <si>
    <t>A-HSV</t>
  </si>
  <si>
    <t>Bourací práce</t>
  </si>
  <si>
    <t>961</t>
  </si>
  <si>
    <t>966071721</t>
  </si>
  <si>
    <t>Bourání plotových sloupků a vzpěr ocelových trubkových nebo profilovaných výšky do 2,50 m odřezáním</t>
  </si>
  <si>
    <t>-1004936271</t>
  </si>
  <si>
    <t>https://podminky.urs.cz/item/CS_URS_2024_02/966071721</t>
  </si>
  <si>
    <t>oplocení/2</t>
  </si>
  <si>
    <t>+2</t>
  </si>
  <si>
    <t>966072810</t>
  </si>
  <si>
    <t>Rozebrání oplocení z dílců rámových na ocelové sloupky, výšky do 1 m</t>
  </si>
  <si>
    <t>1425277797</t>
  </si>
  <si>
    <t>https://podminky.urs.cz/item/CS_URS_2024_02/966072810</t>
  </si>
  <si>
    <t>oplocení+oplocení2+4</t>
  </si>
  <si>
    <t>966049831</t>
  </si>
  <si>
    <t>Rozebrání prefabrikovaných plotových desek betonových</t>
  </si>
  <si>
    <t>903747230</t>
  </si>
  <si>
    <t>https://podminky.urs.cz/item/CS_URS_2024_02/966049831</t>
  </si>
  <si>
    <t>(oplocení+oplocení2+4)/4</t>
  </si>
  <si>
    <t>962042320R</t>
  </si>
  <si>
    <t>Odstranění nesoudržných částí zídky z betonu, předpoklad do 50 % objemu</t>
  </si>
  <si>
    <t>-1655570242</t>
  </si>
  <si>
    <t>"v místě brány"0,75*0,4*4</t>
  </si>
  <si>
    <t>"50 % plochy</t>
  </si>
  <si>
    <t>oplocení*0,75*0,4*0,5</t>
  </si>
  <si>
    <t>"vedle brány" oplocení2*0,75*0,4</t>
  </si>
  <si>
    <t>997</t>
  </si>
  <si>
    <t>Přesun sutě</t>
  </si>
  <si>
    <t>997013111</t>
  </si>
  <si>
    <t>Vnitrostaveništní doprava suti a vybouraných hmot vodorovně do 50 m s naložením základní pro budovy a haly výšky do 6 m</t>
  </si>
  <si>
    <t>304427155</t>
  </si>
  <si>
    <t>https://podminky.urs.cz/item/CS_URS_2024_02/997013111</t>
  </si>
  <si>
    <t>997013501</t>
  </si>
  <si>
    <t>Odvoz suti a vybouraných hmot na skládku nebo meziskládku se složením, na vzdálenost do 1 km</t>
  </si>
  <si>
    <t>563688807</t>
  </si>
  <si>
    <t>https://podminky.urs.cz/item/CS_URS_2024_02/997013501</t>
  </si>
  <si>
    <t>997013509</t>
  </si>
  <si>
    <t>Odvoz suti a vybouraných hmot na skládku nebo meziskládku se složením, na vzdálenost Příplatek k ceně za každý další i započatý 1 km přes 1 km</t>
  </si>
  <si>
    <t>-946580023</t>
  </si>
  <si>
    <t>https://podminky.urs.cz/item/CS_URS_2024_02/997013509</t>
  </si>
  <si>
    <t>31,606*24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</si>
  <si>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</si>
  <si>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</si>
  <si>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-1266124344</t>
  </si>
  <si>
    <t>https://podminky.urs.cz/item/CS_URS_2024_02/997013871</t>
  </si>
  <si>
    <t>Výkup kovu Fe</t>
  </si>
  <si>
    <t>86030901</t>
  </si>
  <si>
    <t>Poznámka k položce:_x000d_
sloupky, plotové dílce</t>
  </si>
  <si>
    <t>Zemní práce - odkopávky a prokopávky</t>
  </si>
  <si>
    <t>133212811</t>
  </si>
  <si>
    <t>Hloubení nezapažených šachet ručně v horninách třídy těžitelnosti I skupiny 3, půdorysná plocha výkopu do 4 m2</t>
  </si>
  <si>
    <t>390291226</t>
  </si>
  <si>
    <t>https://podminky.urs.cz/item/CS_URS_2024_02/133212811</t>
  </si>
  <si>
    <t>"patka vrata"0,4*0,4*0,9*2</t>
  </si>
  <si>
    <t>-1709429132</t>
  </si>
  <si>
    <t>1021584143</t>
  </si>
  <si>
    <t>Poznámka k položce:_x000d_
rozpočtový předpoklad15 Km, bude upřesněno dne skut. vzdálenosti</t>
  </si>
  <si>
    <t>0,288*15 'Přepočtené koeficientem množství</t>
  </si>
  <si>
    <t>787859262</t>
  </si>
  <si>
    <t>Poznámka k položce:_x000d_
Rozpočtový předpoklad hmotnost 1,8/m3 - mokrá zemina_x000d_
Uložení vyúčtovat dle vážních lístků a skut. nákladů na uložení</t>
  </si>
  <si>
    <t>0,288*1,8 'Přepočtené koeficientem množství</t>
  </si>
  <si>
    <t>Svislé a kompletní konstrukce</t>
  </si>
  <si>
    <t>338171115</t>
  </si>
  <si>
    <t>Montáž sloupků a vzpěr plotových ocelových trubkových nebo profilovaných výšky do 2 m ukotvením k pevnému podkladu na chem. kotvu</t>
  </si>
  <si>
    <t>1649834966</t>
  </si>
  <si>
    <t>https://podminky.urs.cz/item/CS_URS_2024_02/338171115</t>
  </si>
  <si>
    <t>oplocení/2,5+oplocení2</t>
  </si>
  <si>
    <t>55342155R</t>
  </si>
  <si>
    <t>plotový sloupek s patkou pro svařované panely profilovaný oválný 60x40x1,5mm dl 1,05m povrchová úprava Pz a komaxit</t>
  </si>
  <si>
    <t>415238154</t>
  </si>
  <si>
    <t>348171141</t>
  </si>
  <si>
    <t>Montáž oplocení z dílců kovových panelových svařovaných, na ocelové profilované sloupky, výšky do 1,0 m</t>
  </si>
  <si>
    <t>859379416</t>
  </si>
  <si>
    <t>https://podminky.urs.cz/item/CS_URS_2024_02/348171141</t>
  </si>
  <si>
    <t>oplocení+oplocení2</t>
  </si>
  <si>
    <t>55342427RR</t>
  </si>
  <si>
    <t xml:space="preserve">plotový panel svařovaný v 1,5 š do 2,5m průměru drátu 4mm oka 55x200mm s horizontálním prolisem povrchová úprava PZ </t>
  </si>
  <si>
    <t>869034092</t>
  </si>
  <si>
    <t>76,73*0,4 'Přepočtené koeficientem množství</t>
  </si>
  <si>
    <t>Podezdívky</t>
  </si>
  <si>
    <t>311321511r</t>
  </si>
  <si>
    <t xml:space="preserve">Nadzákladové zdi z betonu železového (bez výztuže) nosné bez zvláštních nároků na vliv prostředí tř. C 20/25 - zalití do bednění pro reprofilaci zídky </t>
  </si>
  <si>
    <t>-2132896511</t>
  </si>
  <si>
    <t>oplocení2*0,75*0,4</t>
  </si>
  <si>
    <t>311361821</t>
  </si>
  <si>
    <t>Výztuž nadzákladových zdí nosných svislých nebo odkloněných od svislice, rovných nebo oblých z betonářské oceli 10 505 (R) nebo BSt 500</t>
  </si>
  <si>
    <t>-1042919520</t>
  </si>
  <si>
    <t>https://podminky.urs.cz/item/CS_URS_2024_02/311361821</t>
  </si>
  <si>
    <t>Poznámka k položce:_x000d_
rozpočtový předpoklad</t>
  </si>
  <si>
    <t>11,87*0,05 'Přepočtené koeficientem množství</t>
  </si>
  <si>
    <t>348272515RR</t>
  </si>
  <si>
    <t>Ploty z tvárnic betonových plotová stříška lepená mrazuvzdorným lepidlem z tvarovek hladkých nebo štípaných, sedlového tvaru přírodních, tloušťka zdiva 400, šíčka 450, tl. 50 mm</t>
  </si>
  <si>
    <t>-1574156548</t>
  </si>
  <si>
    <t>953961111</t>
  </si>
  <si>
    <t>Kotva chemická s vyvrtáním otvoru do betonu, železobetonu nebo tvrdého kamene tmel, velikost M 8, hloubka 80 mm</t>
  </si>
  <si>
    <t>-1758771997</t>
  </si>
  <si>
    <t>https://podminky.urs.cz/item/CS_URS_2024_02/953961111</t>
  </si>
  <si>
    <t>"propojení se stáv. částí"200</t>
  </si>
  <si>
    <t>311351311</t>
  </si>
  <si>
    <t>Bednění nadzákladových zdí nosných rovné jednostranné zřízení</t>
  </si>
  <si>
    <t>-810624912</t>
  </si>
  <si>
    <t>https://podminky.urs.cz/item/CS_URS_2024_02/311351311</t>
  </si>
  <si>
    <t>oplocení*0,75</t>
  </si>
  <si>
    <t>oplocení2*0,75*2</t>
  </si>
  <si>
    <t>0,4*0,75*2*2</t>
  </si>
  <si>
    <t>311351312</t>
  </si>
  <si>
    <t>Bednění nadzákladových zdí nosných rovné jednostranné odstranění</t>
  </si>
  <si>
    <t>696191844</t>
  </si>
  <si>
    <t>https://podminky.urs.cz/item/CS_URS_2024_02/311351312</t>
  </si>
  <si>
    <t>985131111</t>
  </si>
  <si>
    <t>Očištění ploch stěn, rubu kleneb a podlah tlakovou vodou</t>
  </si>
  <si>
    <t>1402926921</t>
  </si>
  <si>
    <t>https://podminky.urs.cz/item/CS_URS_2024_02/985131111</t>
  </si>
  <si>
    <t>622131121</t>
  </si>
  <si>
    <t>Podkladní a spojovací vrstva vnějších omítaných ploch penetrace nanášená ručně stěn</t>
  </si>
  <si>
    <t>-1913013225</t>
  </si>
  <si>
    <t>https://podminky.urs.cz/item/CS_URS_2024_02/622131121</t>
  </si>
  <si>
    <t>"sjednocení povrchu stěn"oplocení*0,75</t>
  </si>
  <si>
    <t>0,75*0,4*2</t>
  </si>
  <si>
    <t>622142001</t>
  </si>
  <si>
    <t>Pletivo vnějších ploch v ploše nebo pruzích, na plném podkladu sklovláknité vtlačené do tmelu stěn</t>
  </si>
  <si>
    <t>1428815630</t>
  </si>
  <si>
    <t>https://podminky.urs.cz/item/CS_URS_2024_02/622142001</t>
  </si>
  <si>
    <t>783813101</t>
  </si>
  <si>
    <t>Penetrační nátěr omítek hladkých betonových povrchů syntetický</t>
  </si>
  <si>
    <t>1271938853</t>
  </si>
  <si>
    <t>https://podminky.urs.cz/item/CS_URS_2024_02/783813101</t>
  </si>
  <si>
    <t>783817101</t>
  </si>
  <si>
    <t>Krycí (ochranný) nátěr omítek jednonásobný hladkých betonových povrchů nebo povrchů z desek na bázi dřeva (dřevovláknitých apod.) syntetický</t>
  </si>
  <si>
    <t>-1647392329</t>
  </si>
  <si>
    <t>https://podminky.urs.cz/item/CS_URS_2024_02/783817101</t>
  </si>
  <si>
    <t>Branky, brány</t>
  </si>
  <si>
    <t>K005</t>
  </si>
  <si>
    <t>D+M brána otevírací vč. sloupků a jejich betonáží, vč. kování, systémová k oplocení š 4000 mm, výšky 1700 mm</t>
  </si>
  <si>
    <t>-1480549765</t>
  </si>
  <si>
    <t>4 - Elektro</t>
  </si>
  <si>
    <t>PSV - Práce a dodávky PSV</t>
  </si>
  <si>
    <t xml:space="preserve">    741 - Elektroinstalace - silnoproud</t>
  </si>
  <si>
    <t>PSV</t>
  </si>
  <si>
    <t>Práce a dodávky PSV</t>
  </si>
  <si>
    <t>741</t>
  </si>
  <si>
    <t>Elektroinstalace - silnoproud</t>
  </si>
  <si>
    <t>K006</t>
  </si>
  <si>
    <t>Elektroinstalace - přesun 2x rozvodné skříně, vč. přeložky kabelů</t>
  </si>
  <si>
    <t>vlastní</t>
  </si>
  <si>
    <t>-987151553</t>
  </si>
  <si>
    <t>K007</t>
  </si>
  <si>
    <t>Zemní práce pro přeložku rozvaděče, pod zpevněným povrhcem, mělké zemní práce</t>
  </si>
  <si>
    <t>-1553484993</t>
  </si>
  <si>
    <t>K008</t>
  </si>
  <si>
    <t>Demontáž stávající rozvodné skříně, likvidace</t>
  </si>
  <si>
    <t>122072590</t>
  </si>
  <si>
    <t>35711866</t>
  </si>
  <si>
    <t>skříň rozváděče elektroměrového pro přímé měření do výklenku celoplastové provedení pro 1x dvousazbový třífázový elektroměr a spínací prvek sazby přístroje na elektroměrové desce s plombovatelným krytem jističů (ER212/NVP7P)</t>
  </si>
  <si>
    <t>-1926072572</t>
  </si>
  <si>
    <t>460791213</t>
  </si>
  <si>
    <t>Montáž trubek ochranných uložených volně do rýhy plastových ohebných, vnitřního průměru přes 50 do 90 mm</t>
  </si>
  <si>
    <t>-1015567645</t>
  </si>
  <si>
    <t>https://podminky.urs.cz/item/CS_URS_2024_02/460791213</t>
  </si>
  <si>
    <t>34571352</t>
  </si>
  <si>
    <t>trubka elektroinstalační ohebná dvouplášťová korugovaná HDPE+LDPE (chránička) D 52/63mm</t>
  </si>
  <si>
    <t>693381820</t>
  </si>
  <si>
    <t>741123313</t>
  </si>
  <si>
    <t>Montáž kabelů hliníkových bez ukončení uložených pevně plných nebo laněných kulatých (např. AYKY) počtu a průřezu žil 4x35 až 50 mm2</t>
  </si>
  <si>
    <t>-416655582</t>
  </si>
  <si>
    <t>https://podminky.urs.cz/item/CS_URS_2024_02/741123313</t>
  </si>
  <si>
    <t>34113124</t>
  </si>
  <si>
    <t>kabel silový jádro Al izolace PVC plášť PVC 0,6/1kV (1-AYKY) 4x50mm2</t>
  </si>
  <si>
    <t>1673247504</t>
  </si>
  <si>
    <t>50*1,15 'Přepočtené koeficientem množství</t>
  </si>
  <si>
    <t>741123318</t>
  </si>
  <si>
    <t>Montáž kabelů hliníkových bez ukončení uložených pevně plných nebo laněných kulatých (např. AYKY) počtu a průřezu žil 3x150+70 až 240+120 mm2</t>
  </si>
  <si>
    <t>-615821381</t>
  </si>
  <si>
    <t>https://podminky.urs.cz/item/CS_URS_2024_02/741123318</t>
  </si>
  <si>
    <t>34113241</t>
  </si>
  <si>
    <t>kabel silový jádro Al izolace PVC plášť PVC 0,6/1kV (1-AYKY) 3x240+120mm2</t>
  </si>
  <si>
    <t>-248201196</t>
  </si>
  <si>
    <t>5 -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</si>
  <si>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</si>
  <si>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</si>
  <si>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</si>
  <si>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</si>
  <si>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VRN8 - Přesun stavebních kapacit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</si>
  <si>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</si>
  <si>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</si>
  <si>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</si>
  <si>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</si>
  <si>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</si>
  <si>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</si>
  <si>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soubor</t>
  </si>
  <si>
    <t>1024</t>
  </si>
  <si>
    <t>1433969535</t>
  </si>
  <si>
    <t>https://podminky.urs.cz/item/CS_URS_2024_02/012303000</t>
  </si>
  <si>
    <t>013244000</t>
  </si>
  <si>
    <t>Dokumentace pro provádění stavby včetně VV</t>
  </si>
  <si>
    <t>ks</t>
  </si>
  <si>
    <t>224877971</t>
  </si>
  <si>
    <t>https://podminky.urs.cz/item/CS_URS_2025_01/013244000</t>
  </si>
  <si>
    <t>VRN3</t>
  </si>
  <si>
    <t>Zařízení staveniště</t>
  </si>
  <si>
    <t>030001000</t>
  </si>
  <si>
    <t>-22640525</t>
  </si>
  <si>
    <t>https://podminky.urs.cz/item/CS_URS_2024_02/030001000</t>
  </si>
  <si>
    <t xml:space="preserve">Poznámka k položce:_x000d_
Současně kryje náklady na zdvihací prostředky po celou dobu stavby. </t>
  </si>
  <si>
    <t>034103000</t>
  </si>
  <si>
    <t>Oplocení staveniště</t>
  </si>
  <si>
    <t>-1387878946</t>
  </si>
  <si>
    <t>https://podminky.urs.cz/item/CS_URS_2024_02/034103000</t>
  </si>
  <si>
    <t>039002000</t>
  </si>
  <si>
    <t>Zrušení zařízení staveniště</t>
  </si>
  <si>
    <t>-1957337813</t>
  </si>
  <si>
    <t>https://podminky.urs.cz/item/CS_URS_2024_02/039002000</t>
  </si>
  <si>
    <t>K001</t>
  </si>
  <si>
    <t>Ochrana neřešených částí stavby</t>
  </si>
  <si>
    <t>1833657821</t>
  </si>
  <si>
    <t>VRN4</t>
  </si>
  <si>
    <t>Inženýrská činnost</t>
  </si>
  <si>
    <t>045002000</t>
  </si>
  <si>
    <t>Kompletační a koordinační činnost</t>
  </si>
  <si>
    <t>-886410400</t>
  </si>
  <si>
    <t>https://podminky.urs.cz/item/CS_URS_2024_02/045002000</t>
  </si>
  <si>
    <t>VRN8</t>
  </si>
  <si>
    <t>Přesun stavebních kapacit</t>
  </si>
  <si>
    <t>081002000</t>
  </si>
  <si>
    <t>Doprava zaměstnanců</t>
  </si>
  <si>
    <t>CS ÚRS 2023 01</t>
  </si>
  <si>
    <t>-1059302586</t>
  </si>
  <si>
    <t>https://podminky.urs.cz/item/CS_URS_2023_01/081002000</t>
  </si>
  <si>
    <t>SEZNAM FIGUR</t>
  </si>
  <si>
    <t>Výměra</t>
  </si>
  <si>
    <t>Použití figury:</t>
  </si>
  <si>
    <t>Obsypání potrubí ručně sypaninou bez prohození, uloženou do 3 m</t>
  </si>
  <si>
    <t>Trativody z drenážních trubek plastových flexibilních DN 80 mm bez lože a obsypu</t>
  </si>
  <si>
    <t>"odměřeno z dwg."117,8</t>
  </si>
  <si>
    <t>Osazení silničního obrubníku betonového stojatého s boční opěrou do lože z betonu prostého</t>
  </si>
  <si>
    <t>Lože pod obrubníky, krajníky nebo obruby z dlažebních kostek z betonu prostého</t>
  </si>
  <si>
    <t>4,425+4</t>
  </si>
  <si>
    <t>Osazení silničního obrubníku betonového ležatého s boční opěrou do lože z betonu prostého</t>
  </si>
  <si>
    <t>Hloubení jam nezapažených v hornině třídy těžitelnosti I skupiny 3 objem do 100 m3 strojně</t>
  </si>
  <si>
    <t>Úprava pláně pro silnice a dálnice na násypech se zhutněním</t>
  </si>
  <si>
    <t>Podklad z kameniva hrubého drceného vel. 8-16 mm plochy přes 100 m2 tl 150 mm</t>
  </si>
  <si>
    <t>Podklad z kameniva hrubého drceného vel. 16-32 mm plochy přes 100 m2 tl 150 mm</t>
  </si>
  <si>
    <t>Kladení zámkové dlažby komunikací pro pěší ručně tl 80 mm skupiny A pl přes 300 m2</t>
  </si>
  <si>
    <t>Vodorovné přemístění přes 9 000 do 10000 m výkopku/sypaniny z horniny třídy těžitelnosti I skupiny 1 až 3</t>
  </si>
  <si>
    <t>12,04+3,73+2,84</t>
  </si>
  <si>
    <t>Hloubení rýh nezapažených š do 800 mm v hornině třídy těžitelnosti I skupiny 3 objem do 50 m3 strojně</t>
  </si>
  <si>
    <t>Zásyp jam, šachet rýh nebo kolem objektů sypaninou se zhutněním ručně</t>
  </si>
  <si>
    <t>Lože pod potrubí otevřený výkop z kameniva drobného těženého</t>
  </si>
  <si>
    <t>Montáž kanalizačního potrubí hladkého plnostěnného SN 10 z PVC-U DN 160</t>
  </si>
  <si>
    <t>Krytí potrubí z plastů výstražnou fólií z PVC do 20 cm</t>
  </si>
  <si>
    <t>9,24+0,63+4,52</t>
  </si>
  <si>
    <t>Montáž kanalizačního potrubí hladkého plnostěnného SN 10 z PVC-U DN 200</t>
  </si>
  <si>
    <t>25,28+11,8+28,28+15,37-4-1,2-1,2</t>
  </si>
  <si>
    <t>Nosná zeď ze ŽB tř. C 20/25 bez výztuže</t>
  </si>
  <si>
    <t>Zřízení jednostranného bednění nosných nadzákladových zdí</t>
  </si>
  <si>
    <t>Osazování sloupků a vzpěr plotových ocelových v do 2 m ukotvením k pevnému podkladu</t>
  </si>
  <si>
    <t>Montáž panelového svařovaného oplocení v do 1,0 m</t>
  </si>
  <si>
    <t>Plotová stříška pro zeď tl 295 mm z tvarovek hladkých nebo štípaných přírodních</t>
  </si>
  <si>
    <t>Penetrační nátěr vnějších stěn nanášený ručně</t>
  </si>
  <si>
    <t>Sklovláknité pletivo vnějších stěn vtlačené do tmelu</t>
  </si>
  <si>
    <t>Bourání zdiva nadzákladového z betonu prostého do 1 m3</t>
  </si>
  <si>
    <t>Bourání sloupků a vzpěr plotových ocelových do 2,5 m odřezáním</t>
  </si>
  <si>
    <t>Rozebrání rámového oplocení na ocelové sloupky v do 1 m</t>
  </si>
  <si>
    <t>1,2+1,2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</si>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</sst>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251103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19" TargetMode="External" /><Relationship Id="rId4" Type="http://schemas.openxmlformats.org/officeDocument/2006/relationships/hyperlink" Target="https://podminky.urs.cz/item/CS_URS_2024_02/997013873" TargetMode="External" /><Relationship Id="rId5" Type="http://schemas.openxmlformats.org/officeDocument/2006/relationships/hyperlink" Target="https://podminky.urs.cz/item/CS_URS_2024_02/998223011" TargetMode="External" /><Relationship Id="rId6" Type="http://schemas.openxmlformats.org/officeDocument/2006/relationships/hyperlink" Target="https://podminky.urs.cz/item/CS_URS_2024_02/181252305.1" TargetMode="External" /><Relationship Id="rId7" Type="http://schemas.openxmlformats.org/officeDocument/2006/relationships/hyperlink" Target="https://podminky.urs.cz/item/CS_URS_2024_02/564750011" TargetMode="External" /><Relationship Id="rId8" Type="http://schemas.openxmlformats.org/officeDocument/2006/relationships/hyperlink" Target="https://podminky.urs.cz/item/CS_URS_2025_01/564750111" TargetMode="External" /><Relationship Id="rId9" Type="http://schemas.openxmlformats.org/officeDocument/2006/relationships/hyperlink" Target="https://podminky.urs.cz/item/CS_URS_2024_02/596211213" TargetMode="External" /><Relationship Id="rId10" Type="http://schemas.openxmlformats.org/officeDocument/2006/relationships/hyperlink" Target="https://podminky.urs.cz/item/CS_URS_2024_02/175111101" TargetMode="External" /><Relationship Id="rId11" Type="http://schemas.openxmlformats.org/officeDocument/2006/relationships/hyperlink" Target="https://podminky.urs.cz/item/CS_URS_2025_01/212755213" TargetMode="External" /><Relationship Id="rId12" Type="http://schemas.openxmlformats.org/officeDocument/2006/relationships/hyperlink" Target="https://podminky.urs.cz/item/CS_URS_2025_01/212312111" TargetMode="External" /><Relationship Id="rId13" Type="http://schemas.openxmlformats.org/officeDocument/2006/relationships/hyperlink" Target="https://podminky.urs.cz/item/CS_URS_2024_02/916131113" TargetMode="External" /><Relationship Id="rId14" Type="http://schemas.openxmlformats.org/officeDocument/2006/relationships/hyperlink" Target="https://podminky.urs.cz/item/CS_URS_2024_02/916131213" TargetMode="External" /><Relationship Id="rId15" Type="http://schemas.openxmlformats.org/officeDocument/2006/relationships/hyperlink" Target="https://podminky.urs.cz/item/CS_URS_2024_02/916991121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2" TargetMode="External" /><Relationship Id="rId2" Type="http://schemas.openxmlformats.org/officeDocument/2006/relationships/hyperlink" Target="https://podminky.urs.cz/item/CS_URS_2024_02/174111101" TargetMode="External" /><Relationship Id="rId3" Type="http://schemas.openxmlformats.org/officeDocument/2006/relationships/hyperlink" Target="https://podminky.urs.cz/item/CS_URS_2024_02/175111101" TargetMode="External" /><Relationship Id="rId4" Type="http://schemas.openxmlformats.org/officeDocument/2006/relationships/hyperlink" Target="https://podminky.urs.cz/item/CS_URS_2024_02/451572111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997013873" TargetMode="External" /><Relationship Id="rId8" Type="http://schemas.openxmlformats.org/officeDocument/2006/relationships/hyperlink" Target="https://podminky.urs.cz/item/CS_URS_2024_02/998271201" TargetMode="External" /><Relationship Id="rId9" Type="http://schemas.openxmlformats.org/officeDocument/2006/relationships/hyperlink" Target="https://podminky.urs.cz/item/CS_URS_2024_02/452312151" TargetMode="External" /><Relationship Id="rId10" Type="http://schemas.openxmlformats.org/officeDocument/2006/relationships/hyperlink" Target="https://podminky.urs.cz/item/CS_URS_2024_02/451572111" TargetMode="External" /><Relationship Id="rId11" Type="http://schemas.openxmlformats.org/officeDocument/2006/relationships/hyperlink" Target="https://podminky.urs.cz/item/CS_URS_2024_02/452112112" TargetMode="External" /><Relationship Id="rId12" Type="http://schemas.openxmlformats.org/officeDocument/2006/relationships/hyperlink" Target="https://podminky.urs.cz/item/CS_URS_2024_02/894411311" TargetMode="External" /><Relationship Id="rId13" Type="http://schemas.openxmlformats.org/officeDocument/2006/relationships/hyperlink" Target="https://podminky.urs.cz/item/CS_URS_2024_02/894412411" TargetMode="External" /><Relationship Id="rId14" Type="http://schemas.openxmlformats.org/officeDocument/2006/relationships/hyperlink" Target="https://podminky.urs.cz/item/CS_URS_2024_02/894414111" TargetMode="External" /><Relationship Id="rId15" Type="http://schemas.openxmlformats.org/officeDocument/2006/relationships/hyperlink" Target="https://podminky.urs.cz/item/CS_URS_2024_02/899102113" TargetMode="External" /><Relationship Id="rId16" Type="http://schemas.openxmlformats.org/officeDocument/2006/relationships/hyperlink" Target="https://podminky.urs.cz/item/CS_URS_2024_02/877350310" TargetMode="External" /><Relationship Id="rId17" Type="http://schemas.openxmlformats.org/officeDocument/2006/relationships/hyperlink" Target="https://podminky.urs.cz/item/CS_URS_2024_02/877310310" TargetMode="External" /><Relationship Id="rId18" Type="http://schemas.openxmlformats.org/officeDocument/2006/relationships/hyperlink" Target="https://podminky.urs.cz/item/CS_URS_2024_02/871353122" TargetMode="External" /><Relationship Id="rId19" Type="http://schemas.openxmlformats.org/officeDocument/2006/relationships/hyperlink" Target="https://podminky.urs.cz/item/CS_URS_2024_02/871313122" TargetMode="External" /><Relationship Id="rId20" Type="http://schemas.openxmlformats.org/officeDocument/2006/relationships/hyperlink" Target="https://podminky.urs.cz/item/CS_URS_2024_02/899722111" TargetMode="External" /><Relationship Id="rId21" Type="http://schemas.openxmlformats.org/officeDocument/2006/relationships/hyperlink" Target="https://podminky.urs.cz/item/CS_URS_2024_02/895941302" TargetMode="External" /><Relationship Id="rId22" Type="http://schemas.openxmlformats.org/officeDocument/2006/relationships/hyperlink" Target="https://podminky.urs.cz/item/CS_URS_2024_02/895941332" TargetMode="External" /><Relationship Id="rId23" Type="http://schemas.openxmlformats.org/officeDocument/2006/relationships/hyperlink" Target="https://podminky.urs.cz/item/CS_URS_2024_02/895941312" TargetMode="External" /><Relationship Id="rId24" Type="http://schemas.openxmlformats.org/officeDocument/2006/relationships/hyperlink" Target="https://podminky.urs.cz/item/CS_URS_2024_02/899204112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6071721" TargetMode="External" /><Relationship Id="rId2" Type="http://schemas.openxmlformats.org/officeDocument/2006/relationships/hyperlink" Target="https://podminky.urs.cz/item/CS_URS_2024_02/966072810" TargetMode="External" /><Relationship Id="rId3" Type="http://schemas.openxmlformats.org/officeDocument/2006/relationships/hyperlink" Target="https://podminky.urs.cz/item/CS_URS_2024_02/966049831" TargetMode="External" /><Relationship Id="rId4" Type="http://schemas.openxmlformats.org/officeDocument/2006/relationships/hyperlink" Target="https://podminky.urs.cz/item/CS_URS_2024_02/997013111" TargetMode="External" /><Relationship Id="rId5" Type="http://schemas.openxmlformats.org/officeDocument/2006/relationships/hyperlink" Target="https://podminky.urs.cz/item/CS_URS_2024_02/997013501" TargetMode="External" /><Relationship Id="rId6" Type="http://schemas.openxmlformats.org/officeDocument/2006/relationships/hyperlink" Target="https://podminky.urs.cz/item/CS_URS_2024_02/997013509" TargetMode="External" /><Relationship Id="rId7" Type="http://schemas.openxmlformats.org/officeDocument/2006/relationships/hyperlink" Target="https://podminky.urs.cz/item/CS_URS_2024_02/997013871" TargetMode="External" /><Relationship Id="rId8" Type="http://schemas.openxmlformats.org/officeDocument/2006/relationships/hyperlink" Target="https://podminky.urs.cz/item/CS_URS_2024_02/133212811" TargetMode="External" /><Relationship Id="rId9" Type="http://schemas.openxmlformats.org/officeDocument/2006/relationships/hyperlink" Target="https://podminky.urs.cz/item/CS_URS_2024_02/162751117" TargetMode="External" /><Relationship Id="rId10" Type="http://schemas.openxmlformats.org/officeDocument/2006/relationships/hyperlink" Target="https://podminky.urs.cz/item/CS_URS_2024_02/162751119" TargetMode="External" /><Relationship Id="rId11" Type="http://schemas.openxmlformats.org/officeDocument/2006/relationships/hyperlink" Target="https://podminky.urs.cz/item/CS_URS_2024_02/997013873" TargetMode="External" /><Relationship Id="rId12" Type="http://schemas.openxmlformats.org/officeDocument/2006/relationships/hyperlink" Target="https://podminky.urs.cz/item/CS_URS_2024_02/338171115" TargetMode="External" /><Relationship Id="rId13" Type="http://schemas.openxmlformats.org/officeDocument/2006/relationships/hyperlink" Target="https://podminky.urs.cz/item/CS_URS_2024_02/348171141" TargetMode="External" /><Relationship Id="rId14" Type="http://schemas.openxmlformats.org/officeDocument/2006/relationships/hyperlink" Target="https://podminky.urs.cz/item/CS_URS_2024_02/311361821" TargetMode="External" /><Relationship Id="rId15" Type="http://schemas.openxmlformats.org/officeDocument/2006/relationships/hyperlink" Target="https://podminky.urs.cz/item/CS_URS_2024_02/953961111" TargetMode="External" /><Relationship Id="rId16" Type="http://schemas.openxmlformats.org/officeDocument/2006/relationships/hyperlink" Target="https://podminky.urs.cz/item/CS_URS_2024_02/311351311" TargetMode="External" /><Relationship Id="rId17" Type="http://schemas.openxmlformats.org/officeDocument/2006/relationships/hyperlink" Target="https://podminky.urs.cz/item/CS_URS_2024_02/311351312" TargetMode="External" /><Relationship Id="rId18" Type="http://schemas.openxmlformats.org/officeDocument/2006/relationships/hyperlink" Target="https://podminky.urs.cz/item/CS_URS_2024_02/985131111" TargetMode="External" /><Relationship Id="rId19" Type="http://schemas.openxmlformats.org/officeDocument/2006/relationships/hyperlink" Target="https://podminky.urs.cz/item/CS_URS_2024_02/622131121" TargetMode="External" /><Relationship Id="rId20" Type="http://schemas.openxmlformats.org/officeDocument/2006/relationships/hyperlink" Target="https://podminky.urs.cz/item/CS_URS_2024_02/622142001" TargetMode="External" /><Relationship Id="rId21" Type="http://schemas.openxmlformats.org/officeDocument/2006/relationships/hyperlink" Target="https://podminky.urs.cz/item/CS_URS_2024_02/783813101" TargetMode="External" /><Relationship Id="rId22" Type="http://schemas.openxmlformats.org/officeDocument/2006/relationships/hyperlink" Target="https://podminky.urs.cz/item/CS_URS_2024_02/783817101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460791213" TargetMode="External" /><Relationship Id="rId2" Type="http://schemas.openxmlformats.org/officeDocument/2006/relationships/hyperlink" Target="https://podminky.urs.cz/item/CS_URS_2024_02/741123313" TargetMode="External" /><Relationship Id="rId3" Type="http://schemas.openxmlformats.org/officeDocument/2006/relationships/hyperlink" Target="https://podminky.urs.cz/item/CS_URS_2024_02/741123318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303000" TargetMode="External" /><Relationship Id="rId2" Type="http://schemas.openxmlformats.org/officeDocument/2006/relationships/hyperlink" Target="https://podminky.urs.cz/item/CS_URS_2025_01/013244000" TargetMode="External" /><Relationship Id="rId3" Type="http://schemas.openxmlformats.org/officeDocument/2006/relationships/hyperlink" Target="https://podminky.urs.cz/item/CS_URS_2024_02/030001000" TargetMode="External" /><Relationship Id="rId4" Type="http://schemas.openxmlformats.org/officeDocument/2006/relationships/hyperlink" Target="https://podminky.urs.cz/item/CS_URS_2024_02/034103000" TargetMode="External" /><Relationship Id="rId5" Type="http://schemas.openxmlformats.org/officeDocument/2006/relationships/hyperlink" Target="https://podminky.urs.cz/item/CS_URS_2024_02/039002000" TargetMode="External" /><Relationship Id="rId6" Type="http://schemas.openxmlformats.org/officeDocument/2006/relationships/hyperlink" Target="https://podminky.urs.cz/item/CS_URS_2024_02/045002000" TargetMode="External" /><Relationship Id="rId7" Type="http://schemas.openxmlformats.org/officeDocument/2006/relationships/hyperlink" Target="https://podminky.urs.cz/item/CS_URS_2023_01/081002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R02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Manipulační a odstavná plocha, areál FN Brno - pracoviště Dětská nemocnice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20. 5. 2025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'1 - Zpevněné plochy'!P85</f>
        <v>0</v>
      </c>
      <c r="AV55" s="122">
        <f>'1 - Zpevněné plochy'!J33</f>
        <v>0</v>
      </c>
      <c r="AW55" s="122">
        <f>'1 - Zpevněné plochy'!J34</f>
        <v>0</v>
      </c>
      <c r="AX55" s="122">
        <f>'1 - Zpevněné plochy'!J35</f>
        <v>0</v>
      </c>
      <c r="AY55" s="122">
        <f>'1 - Zpevněné plochy'!J36</f>
        <v>0</v>
      </c>
      <c r="AZ55" s="122">
        <f>'1 - Zpevněné plochy'!F33</f>
        <v>0</v>
      </c>
      <c r="BA55" s="122">
        <f>'1 - Zpevněné plochy'!F34</f>
        <v>0</v>
      </c>
      <c r="BB55" s="122">
        <f>'1 - Zpevněné plochy'!F35</f>
        <v>0</v>
      </c>
      <c r="BC55" s="122">
        <f>'1 - Zpevněné plochy'!F36</f>
        <v>0</v>
      </c>
      <c r="BD55" s="124">
        <f>'1 - Zpevněné plochy'!F37</f>
        <v>0</v>
      </c>
      <c r="BE55" s="7"/>
      <c r="BT55" s="125" t="s">
        <v>74</v>
      </c>
      <c r="BV55" s="125" t="s">
        <v>71</v>
      </c>
      <c r="BW55" s="125" t="s">
        <v>77</v>
      </c>
      <c r="BX55" s="125" t="s">
        <v>5</v>
      </c>
      <c r="CL55" s="125" t="s">
        <v>19</v>
      </c>
      <c r="CM55" s="125" t="s">
        <v>78</v>
      </c>
    </row>
    <row r="56" s="7" customFormat="1" ht="16.5" customHeight="1">
      <c r="A56" s="113" t="s">
        <v>73</v>
      </c>
      <c r="B56" s="114"/>
      <c r="C56" s="115"/>
      <c r="D56" s="116" t="s">
        <v>78</v>
      </c>
      <c r="E56" s="116"/>
      <c r="F56" s="116"/>
      <c r="G56" s="116"/>
      <c r="H56" s="116"/>
      <c r="I56" s="117"/>
      <c r="J56" s="116" t="s">
        <v>79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'2 - Retence a dešťové vpusti'!J30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'2 - Retence a dešťové vpusti'!P86</f>
        <v>0</v>
      </c>
      <c r="AV56" s="122">
        <f>'2 - Retence a dešťové vpusti'!J33</f>
        <v>0</v>
      </c>
      <c r="AW56" s="122">
        <f>'2 - Retence a dešťové vpusti'!J34</f>
        <v>0</v>
      </c>
      <c r="AX56" s="122">
        <f>'2 - Retence a dešťové vpusti'!J35</f>
        <v>0</v>
      </c>
      <c r="AY56" s="122">
        <f>'2 - Retence a dešťové vpusti'!J36</f>
        <v>0</v>
      </c>
      <c r="AZ56" s="122">
        <f>'2 - Retence a dešťové vpusti'!F33</f>
        <v>0</v>
      </c>
      <c r="BA56" s="122">
        <f>'2 - Retence a dešťové vpusti'!F34</f>
        <v>0</v>
      </c>
      <c r="BB56" s="122">
        <f>'2 - Retence a dešťové vpusti'!F35</f>
        <v>0</v>
      </c>
      <c r="BC56" s="122">
        <f>'2 - Retence a dešťové vpusti'!F36</f>
        <v>0</v>
      </c>
      <c r="BD56" s="124">
        <f>'2 - Retence a dešťové vpusti'!F37</f>
        <v>0</v>
      </c>
      <c r="BE56" s="7"/>
      <c r="BT56" s="125" t="s">
        <v>74</v>
      </c>
      <c r="BV56" s="125" t="s">
        <v>71</v>
      </c>
      <c r="BW56" s="125" t="s">
        <v>80</v>
      </c>
      <c r="BX56" s="125" t="s">
        <v>5</v>
      </c>
      <c r="CL56" s="125" t="s">
        <v>19</v>
      </c>
      <c r="CM56" s="125" t="s">
        <v>78</v>
      </c>
    </row>
    <row r="57" s="7" customFormat="1" ht="16.5" customHeight="1">
      <c r="A57" s="113" t="s">
        <v>73</v>
      </c>
      <c r="B57" s="114"/>
      <c r="C57" s="115"/>
      <c r="D57" s="116" t="s">
        <v>81</v>
      </c>
      <c r="E57" s="116"/>
      <c r="F57" s="116"/>
      <c r="G57" s="116"/>
      <c r="H57" s="116"/>
      <c r="I57" s="117"/>
      <c r="J57" s="116" t="s">
        <v>82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'3 - Oplocení'!J30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'3 - Oplocení'!P90</f>
        <v>0</v>
      </c>
      <c r="AV57" s="122">
        <f>'3 - Oplocení'!J33</f>
        <v>0</v>
      </c>
      <c r="AW57" s="122">
        <f>'3 - Oplocení'!J34</f>
        <v>0</v>
      </c>
      <c r="AX57" s="122">
        <f>'3 - Oplocení'!J35</f>
        <v>0</v>
      </c>
      <c r="AY57" s="122">
        <f>'3 - Oplocení'!J36</f>
        <v>0</v>
      </c>
      <c r="AZ57" s="122">
        <f>'3 - Oplocení'!F33</f>
        <v>0</v>
      </c>
      <c r="BA57" s="122">
        <f>'3 - Oplocení'!F34</f>
        <v>0</v>
      </c>
      <c r="BB57" s="122">
        <f>'3 - Oplocení'!F35</f>
        <v>0</v>
      </c>
      <c r="BC57" s="122">
        <f>'3 - Oplocení'!F36</f>
        <v>0</v>
      </c>
      <c r="BD57" s="124">
        <f>'3 - Oplocení'!F37</f>
        <v>0</v>
      </c>
      <c r="BE57" s="7"/>
      <c r="BT57" s="125" t="s">
        <v>74</v>
      </c>
      <c r="BV57" s="125" t="s">
        <v>71</v>
      </c>
      <c r="BW57" s="125" t="s">
        <v>83</v>
      </c>
      <c r="BX57" s="125" t="s">
        <v>5</v>
      </c>
      <c r="CL57" s="125" t="s">
        <v>19</v>
      </c>
      <c r="CM57" s="125" t="s">
        <v>78</v>
      </c>
    </row>
    <row r="58" s="7" customFormat="1" ht="16.5" customHeight="1">
      <c r="A58" s="113" t="s">
        <v>73</v>
      </c>
      <c r="B58" s="114"/>
      <c r="C58" s="115"/>
      <c r="D58" s="116" t="s">
        <v>84</v>
      </c>
      <c r="E58" s="116"/>
      <c r="F58" s="116"/>
      <c r="G58" s="116"/>
      <c r="H58" s="116"/>
      <c r="I58" s="117"/>
      <c r="J58" s="116" t="s">
        <v>85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'4 - Elektro'!J30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'4 - Elektro'!P81</f>
        <v>0</v>
      </c>
      <c r="AV58" s="122">
        <f>'4 - Elektro'!J33</f>
        <v>0</v>
      </c>
      <c r="AW58" s="122">
        <f>'4 - Elektro'!J34</f>
        <v>0</v>
      </c>
      <c r="AX58" s="122">
        <f>'4 - Elektro'!J35</f>
        <v>0</v>
      </c>
      <c r="AY58" s="122">
        <f>'4 - Elektro'!J36</f>
        <v>0</v>
      </c>
      <c r="AZ58" s="122">
        <f>'4 - Elektro'!F33</f>
        <v>0</v>
      </c>
      <c r="BA58" s="122">
        <f>'4 - Elektro'!F34</f>
        <v>0</v>
      </c>
      <c r="BB58" s="122">
        <f>'4 - Elektro'!F35</f>
        <v>0</v>
      </c>
      <c r="BC58" s="122">
        <f>'4 - Elektro'!F36</f>
        <v>0</v>
      </c>
      <c r="BD58" s="124">
        <f>'4 - Elektro'!F37</f>
        <v>0</v>
      </c>
      <c r="BE58" s="7"/>
      <c r="BT58" s="125" t="s">
        <v>74</v>
      </c>
      <c r="BV58" s="125" t="s">
        <v>71</v>
      </c>
      <c r="BW58" s="125" t="s">
        <v>86</v>
      </c>
      <c r="BX58" s="125" t="s">
        <v>5</v>
      </c>
      <c r="CL58" s="125" t="s">
        <v>19</v>
      </c>
      <c r="CM58" s="125" t="s">
        <v>78</v>
      </c>
    </row>
    <row r="59" s="7" customFormat="1" ht="16.5" customHeight="1">
      <c r="A59" s="113" t="s">
        <v>73</v>
      </c>
      <c r="B59" s="114"/>
      <c r="C59" s="115"/>
      <c r="D59" s="116" t="s">
        <v>87</v>
      </c>
      <c r="E59" s="116"/>
      <c r="F59" s="116"/>
      <c r="G59" s="116"/>
      <c r="H59" s="116"/>
      <c r="I59" s="117"/>
      <c r="J59" s="116" t="s">
        <v>88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'5 - Vedlejší náklady'!J30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6">
        <v>0</v>
      </c>
      <c r="AT59" s="127">
        <f>ROUND(SUM(AV59:AW59),2)</f>
        <v>0</v>
      </c>
      <c r="AU59" s="128">
        <f>'5 - Vedlejší náklady'!P84</f>
        <v>0</v>
      </c>
      <c r="AV59" s="127">
        <f>'5 - Vedlejší náklady'!J33</f>
        <v>0</v>
      </c>
      <c r="AW59" s="127">
        <f>'5 - Vedlejší náklady'!J34</f>
        <v>0</v>
      </c>
      <c r="AX59" s="127">
        <f>'5 - Vedlejší náklady'!J35</f>
        <v>0</v>
      </c>
      <c r="AY59" s="127">
        <f>'5 - Vedlejší náklady'!J36</f>
        <v>0</v>
      </c>
      <c r="AZ59" s="127">
        <f>'5 - Vedlejší náklady'!F33</f>
        <v>0</v>
      </c>
      <c r="BA59" s="127">
        <f>'5 - Vedlejší náklady'!F34</f>
        <v>0</v>
      </c>
      <c r="BB59" s="127">
        <f>'5 - Vedlejší náklady'!F35</f>
        <v>0</v>
      </c>
      <c r="BC59" s="127">
        <f>'5 - Vedlejší náklady'!F36</f>
        <v>0</v>
      </c>
      <c r="BD59" s="129">
        <f>'5 - Vedlejší náklady'!F37</f>
        <v>0</v>
      </c>
      <c r="BE59" s="7"/>
      <c r="BT59" s="125" t="s">
        <v>74</v>
      </c>
      <c r="BV59" s="125" t="s">
        <v>71</v>
      </c>
      <c r="BW59" s="125" t="s">
        <v>89</v>
      </c>
      <c r="BX59" s="125" t="s">
        <v>5</v>
      </c>
      <c r="CL59" s="125" t="s">
        <v>19</v>
      </c>
      <c r="CM59" s="125" t="s">
        <v>78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t1ZkeVdLHqsnWFrrrnHqf54aXLfxoOuboDnZ2SKOjlkPd6pT86PSzJKtZVxk3qqEUrYP9k+ZVlH+JfdFXaVOxA==" hashValue="5r9Wbb6PWEp7ucOWShcaaeggU/JW/z5ncRfzKDdfkTeac55f7GxbyU7abmk5lI2hP+bMg6koMlXFEx3ynzS1AA==" algorithmName="SHA-512" password="D21E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1 - Zpevněné plochy'!C2" display="/"/>
    <hyperlink ref="A56" location="'2 - Retence a dešťové vpusti'!C2" display="/"/>
    <hyperlink ref="A57" location="'3 - Oplocení'!C2" display="/"/>
    <hyperlink ref="A58" location="'4 - Elektro'!C2" display="/"/>
    <hyperlink ref="A59" location="'5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77</v>
      </c>
      <c r="AZ2" s="130" t="s">
        <v>90</v>
      </c>
      <c r="BA2" s="130" t="s">
        <v>91</v>
      </c>
      <c r="BB2" s="130" t="s">
        <v>92</v>
      </c>
      <c r="BC2" s="130" t="s">
        <v>93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  <c r="AZ3" s="130" t="s">
        <v>94</v>
      </c>
      <c r="BA3" s="130" t="s">
        <v>95</v>
      </c>
      <c r="BB3" s="130" t="s">
        <v>92</v>
      </c>
      <c r="BC3" s="130" t="s">
        <v>96</v>
      </c>
      <c r="BD3" s="130" t="s">
        <v>81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  <c r="AZ4" s="130" t="s">
        <v>98</v>
      </c>
      <c r="BA4" s="130" t="s">
        <v>99</v>
      </c>
      <c r="BB4" s="130" t="s">
        <v>100</v>
      </c>
      <c r="BC4" s="130" t="s">
        <v>101</v>
      </c>
      <c r="BD4" s="130" t="s">
        <v>81</v>
      </c>
    </row>
    <row r="5" s="1" customFormat="1" ht="6.96" customHeight="1">
      <c r="B5" s="22"/>
      <c r="L5" s="22"/>
      <c r="AZ5" s="130" t="s">
        <v>102</v>
      </c>
      <c r="BA5" s="130" t="s">
        <v>103</v>
      </c>
      <c r="BB5" s="130" t="s">
        <v>104</v>
      </c>
      <c r="BC5" s="130" t="s">
        <v>105</v>
      </c>
      <c r="BD5" s="130" t="s">
        <v>78</v>
      </c>
    </row>
    <row r="6" s="1" customFormat="1" ht="12" customHeight="1">
      <c r="B6" s="22"/>
      <c r="D6" s="135" t="s">
        <v>16</v>
      </c>
      <c r="L6" s="22"/>
      <c r="AZ6" s="130" t="s">
        <v>106</v>
      </c>
      <c r="BA6" s="130" t="s">
        <v>107</v>
      </c>
      <c r="BB6" s="130" t="s">
        <v>92</v>
      </c>
      <c r="BC6" s="130" t="s">
        <v>108</v>
      </c>
      <c r="BD6" s="130" t="s">
        <v>81</v>
      </c>
    </row>
    <row r="7" s="1" customFormat="1" ht="26.25" customHeight="1">
      <c r="B7" s="22"/>
      <c r="E7" s="136" t="str">
        <f>'Rekapitulace stavby'!K6</f>
        <v>Manipulační a odstavná plocha, areál FN Brno - pracoviště Dětská nemocnice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109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ROUND(J85,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ROUND((SUM(BE85:BE149)),  2)</f>
        <v>0</v>
      </c>
      <c r="G33" s="40"/>
      <c r="H33" s="40"/>
      <c r="I33" s="151">
        <v>0.20999999999999999</v>
      </c>
      <c r="J33" s="150">
        <f>ROUND(((SUM(BE85:BE149))*I33),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ROUND((SUM(BF85:BF149)),  2)</f>
        <v>0</v>
      </c>
      <c r="G34" s="40"/>
      <c r="H34" s="40"/>
      <c r="I34" s="151">
        <v>0.12</v>
      </c>
      <c r="J34" s="150">
        <f>ROUND(((SUM(BF85:BF149))*I34),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ROUND((SUM(BG85:BG149)),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ROUND((SUM(BH85:BH149)),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ROUND((SUM(BI85:BI149)),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Manipulační a odstavná plocha, areál FN Brno - pracoviště Dětská nemocnice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1 - Zpevněné plochy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115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116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117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118</v>
      </c>
      <c r="E63" s="177"/>
      <c r="F63" s="177"/>
      <c r="G63" s="177"/>
      <c r="H63" s="177"/>
      <c r="I63" s="177"/>
      <c r="J63" s="178">
        <f>J105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119</v>
      </c>
      <c r="E64" s="177"/>
      <c r="F64" s="177"/>
      <c r="G64" s="177"/>
      <c r="H64" s="177"/>
      <c r="I64" s="177"/>
      <c r="J64" s="178">
        <f>J123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120</v>
      </c>
      <c r="E65" s="177"/>
      <c r="F65" s="177"/>
      <c r="G65" s="177"/>
      <c r="H65" s="177"/>
      <c r="I65" s="177"/>
      <c r="J65" s="178">
        <f>J136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121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3" t="str">
        <f>E7</f>
        <v>Manipulační a odstavná plocha, areál FN Brno - pracoviště Dětská nemocnice</v>
      </c>
      <c r="F75" s="34"/>
      <c r="G75" s="34"/>
      <c r="H75" s="34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109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1 - Zpevněné plochy</v>
      </c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20. 5. 2025</v>
      </c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0"/>
      <c r="B84" s="181"/>
      <c r="C84" s="182" t="s">
        <v>122</v>
      </c>
      <c r="D84" s="183" t="s">
        <v>54</v>
      </c>
      <c r="E84" s="183" t="s">
        <v>50</v>
      </c>
      <c r="F84" s="183" t="s">
        <v>51</v>
      </c>
      <c r="G84" s="183" t="s">
        <v>123</v>
      </c>
      <c r="H84" s="183" t="s">
        <v>124</v>
      </c>
      <c r="I84" s="183" t="s">
        <v>125</v>
      </c>
      <c r="J84" s="183" t="s">
        <v>113</v>
      </c>
      <c r="K84" s="184" t="s">
        <v>126</v>
      </c>
      <c r="L84" s="185"/>
      <c r="M84" s="94" t="s">
        <v>19</v>
      </c>
      <c r="N84" s="95" t="s">
        <v>39</v>
      </c>
      <c r="O84" s="95" t="s">
        <v>127</v>
      </c>
      <c r="P84" s="95" t="s">
        <v>128</v>
      </c>
      <c r="Q84" s="95" t="s">
        <v>129</v>
      </c>
      <c r="R84" s="95" t="s">
        <v>130</v>
      </c>
      <c r="S84" s="95" t="s">
        <v>131</v>
      </c>
      <c r="T84" s="96" t="s">
        <v>132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0"/>
      <c r="B85" s="41"/>
      <c r="C85" s="101" t="s">
        <v>133</v>
      </c>
      <c r="D85" s="42"/>
      <c r="E85" s="42"/>
      <c r="F85" s="42"/>
      <c r="G85" s="42"/>
      <c r="H85" s="42"/>
      <c r="I85" s="42"/>
      <c r="J85" s="186">
        <f>BK85</f>
        <v>0</v>
      </c>
      <c r="K85" s="42"/>
      <c r="L85" s="46"/>
      <c r="M85" s="97"/>
      <c r="N85" s="187"/>
      <c r="O85" s="98"/>
      <c r="P85" s="188">
        <f>P86</f>
        <v>0</v>
      </c>
      <c r="Q85" s="98"/>
      <c r="R85" s="188">
        <f>R86</f>
        <v>277.89750662599999</v>
      </c>
      <c r="S85" s="98"/>
      <c r="T85" s="189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114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68</v>
      </c>
      <c r="E86" s="194" t="s">
        <v>134</v>
      </c>
      <c r="F86" s="194" t="s">
        <v>135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P87+P102+P105+P123+P136</f>
        <v>0</v>
      </c>
      <c r="Q86" s="199"/>
      <c r="R86" s="200">
        <f>R87+R102+R105+R123+R136</f>
        <v>277.89750662599999</v>
      </c>
      <c r="S86" s="199"/>
      <c r="T86" s="201">
        <f>T87+T102+T105+T123+T136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74</v>
      </c>
      <c r="AT86" s="203" t="s">
        <v>68</v>
      </c>
      <c r="AU86" s="203" t="s">
        <v>69</v>
      </c>
      <c r="AY86" s="202" t="s">
        <v>136</v>
      </c>
      <c r="BK86" s="204">
        <f>BK87+BK102+BK105+BK123+BK136</f>
        <v>0</v>
      </c>
    </row>
    <row r="87" s="12" customFormat="1" ht="22.8" customHeight="1">
      <c r="A87" s="12"/>
      <c r="B87" s="191"/>
      <c r="C87" s="192"/>
      <c r="D87" s="193" t="s">
        <v>68</v>
      </c>
      <c r="E87" s="205" t="s">
        <v>137</v>
      </c>
      <c r="F87" s="205" t="s">
        <v>138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SUM(P88:P101)</f>
        <v>0</v>
      </c>
      <c r="Q87" s="199"/>
      <c r="R87" s="200">
        <f>SUM(R88:R101)</f>
        <v>0</v>
      </c>
      <c r="S87" s="199"/>
      <c r="T87" s="201">
        <f>SUM(T88:T101)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74</v>
      </c>
      <c r="AT87" s="203" t="s">
        <v>68</v>
      </c>
      <c r="AU87" s="203" t="s">
        <v>74</v>
      </c>
      <c r="AY87" s="202" t="s">
        <v>136</v>
      </c>
      <c r="BK87" s="204">
        <f>SUM(BK88:BK101)</f>
        <v>0</v>
      </c>
    </row>
    <row r="88" s="2" customFormat="1" ht="44.25" customHeight="1">
      <c r="A88" s="40"/>
      <c r="B88" s="41"/>
      <c r="C88" s="207" t="s">
        <v>74</v>
      </c>
      <c r="D88" s="207" t="s">
        <v>139</v>
      </c>
      <c r="E88" s="208" t="s">
        <v>140</v>
      </c>
      <c r="F88" s="209" t="s">
        <v>141</v>
      </c>
      <c r="G88" s="210" t="s">
        <v>104</v>
      </c>
      <c r="H88" s="211">
        <v>178.38200000000001</v>
      </c>
      <c r="I88" s="212"/>
      <c r="J88" s="213">
        <f>ROUND(I88*H88,2)</f>
        <v>0</v>
      </c>
      <c r="K88" s="209" t="s">
        <v>142</v>
      </c>
      <c r="L88" s="46"/>
      <c r="M88" s="214" t="s">
        <v>19</v>
      </c>
      <c r="N88" s="215" t="s">
        <v>40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84</v>
      </c>
      <c r="AT88" s="218" t="s">
        <v>139</v>
      </c>
      <c r="AU88" s="218" t="s">
        <v>78</v>
      </c>
      <c r="AY88" s="19" t="s">
        <v>136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74</v>
      </c>
      <c r="BK88" s="219">
        <f>ROUND(I88*H88,2)</f>
        <v>0</v>
      </c>
      <c r="BL88" s="19" t="s">
        <v>84</v>
      </c>
      <c r="BM88" s="218" t="s">
        <v>143</v>
      </c>
    </row>
    <row r="89" s="2" customFormat="1">
      <c r="A89" s="40"/>
      <c r="B89" s="41"/>
      <c r="C89" s="42"/>
      <c r="D89" s="220" t="s">
        <v>144</v>
      </c>
      <c r="E89" s="42"/>
      <c r="F89" s="221" t="s">
        <v>145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144</v>
      </c>
      <c r="AU89" s="19" t="s">
        <v>78</v>
      </c>
    </row>
    <row r="90" s="13" customFormat="1">
      <c r="A90" s="13"/>
      <c r="B90" s="225"/>
      <c r="C90" s="226"/>
      <c r="D90" s="227" t="s">
        <v>146</v>
      </c>
      <c r="E90" s="228" t="s">
        <v>19</v>
      </c>
      <c r="F90" s="229" t="s">
        <v>147</v>
      </c>
      <c r="G90" s="226"/>
      <c r="H90" s="230">
        <v>230.69999999999999</v>
      </c>
      <c r="I90" s="231"/>
      <c r="J90" s="226"/>
      <c r="K90" s="226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146</v>
      </c>
      <c r="AU90" s="236" t="s">
        <v>78</v>
      </c>
      <c r="AV90" s="13" t="s">
        <v>78</v>
      </c>
      <c r="AW90" s="13" t="s">
        <v>31</v>
      </c>
      <c r="AX90" s="13" t="s">
        <v>69</v>
      </c>
      <c r="AY90" s="236" t="s">
        <v>136</v>
      </c>
    </row>
    <row r="91" s="13" customFormat="1">
      <c r="A91" s="13"/>
      <c r="B91" s="225"/>
      <c r="C91" s="226"/>
      <c r="D91" s="227" t="s">
        <v>146</v>
      </c>
      <c r="E91" s="228" t="s">
        <v>19</v>
      </c>
      <c r="F91" s="229" t="s">
        <v>148</v>
      </c>
      <c r="G91" s="226"/>
      <c r="H91" s="230">
        <v>-52.317999999999998</v>
      </c>
      <c r="I91" s="231"/>
      <c r="J91" s="226"/>
      <c r="K91" s="226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146</v>
      </c>
      <c r="AU91" s="236" t="s">
        <v>78</v>
      </c>
      <c r="AV91" s="13" t="s">
        <v>78</v>
      </c>
      <c r="AW91" s="13" t="s">
        <v>31</v>
      </c>
      <c r="AX91" s="13" t="s">
        <v>69</v>
      </c>
      <c r="AY91" s="236" t="s">
        <v>136</v>
      </c>
    </row>
    <row r="92" s="14" customFormat="1">
      <c r="A92" s="14"/>
      <c r="B92" s="237"/>
      <c r="C92" s="238"/>
      <c r="D92" s="227" t="s">
        <v>146</v>
      </c>
      <c r="E92" s="239" t="s">
        <v>102</v>
      </c>
      <c r="F92" s="240" t="s">
        <v>149</v>
      </c>
      <c r="G92" s="238"/>
      <c r="H92" s="241">
        <v>178.38200000000001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146</v>
      </c>
      <c r="AU92" s="247" t="s">
        <v>78</v>
      </c>
      <c r="AV92" s="14" t="s">
        <v>84</v>
      </c>
      <c r="AW92" s="14" t="s">
        <v>31</v>
      </c>
      <c r="AX92" s="14" t="s">
        <v>74</v>
      </c>
      <c r="AY92" s="247" t="s">
        <v>136</v>
      </c>
    </row>
    <row r="93" s="2" customFormat="1" ht="62.7" customHeight="1">
      <c r="A93" s="40"/>
      <c r="B93" s="41"/>
      <c r="C93" s="207" t="s">
        <v>78</v>
      </c>
      <c r="D93" s="207" t="s">
        <v>139</v>
      </c>
      <c r="E93" s="208" t="s">
        <v>150</v>
      </c>
      <c r="F93" s="209" t="s">
        <v>151</v>
      </c>
      <c r="G93" s="210" t="s">
        <v>104</v>
      </c>
      <c r="H93" s="211">
        <v>178.38200000000001</v>
      </c>
      <c r="I93" s="212"/>
      <c r="J93" s="213">
        <f>ROUND(I93*H93,2)</f>
        <v>0</v>
      </c>
      <c r="K93" s="209" t="s">
        <v>142</v>
      </c>
      <c r="L93" s="46"/>
      <c r="M93" s="214" t="s">
        <v>19</v>
      </c>
      <c r="N93" s="215" t="s">
        <v>40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84</v>
      </c>
      <c r="AT93" s="218" t="s">
        <v>139</v>
      </c>
      <c r="AU93" s="218" t="s">
        <v>78</v>
      </c>
      <c r="AY93" s="19" t="s">
        <v>136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74</v>
      </c>
      <c r="BK93" s="219">
        <f>ROUND(I93*H93,2)</f>
        <v>0</v>
      </c>
      <c r="BL93" s="19" t="s">
        <v>84</v>
      </c>
      <c r="BM93" s="218" t="s">
        <v>152</v>
      </c>
    </row>
    <row r="94" s="2" customFormat="1">
      <c r="A94" s="40"/>
      <c r="B94" s="41"/>
      <c r="C94" s="42"/>
      <c r="D94" s="220" t="s">
        <v>144</v>
      </c>
      <c r="E94" s="42"/>
      <c r="F94" s="221" t="s">
        <v>153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144</v>
      </c>
      <c r="AU94" s="19" t="s">
        <v>78</v>
      </c>
    </row>
    <row r="95" s="13" customFormat="1">
      <c r="A95" s="13"/>
      <c r="B95" s="225"/>
      <c r="C95" s="226"/>
      <c r="D95" s="227" t="s">
        <v>146</v>
      </c>
      <c r="E95" s="228" t="s">
        <v>19</v>
      </c>
      <c r="F95" s="229" t="s">
        <v>102</v>
      </c>
      <c r="G95" s="226"/>
      <c r="H95" s="230">
        <v>178.38200000000001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146</v>
      </c>
      <c r="AU95" s="236" t="s">
        <v>78</v>
      </c>
      <c r="AV95" s="13" t="s">
        <v>78</v>
      </c>
      <c r="AW95" s="13" t="s">
        <v>31</v>
      </c>
      <c r="AX95" s="13" t="s">
        <v>74</v>
      </c>
      <c r="AY95" s="236" t="s">
        <v>136</v>
      </c>
    </row>
    <row r="96" s="2" customFormat="1" ht="66.75" customHeight="1">
      <c r="A96" s="40"/>
      <c r="B96" s="41"/>
      <c r="C96" s="207" t="s">
        <v>81</v>
      </c>
      <c r="D96" s="207" t="s">
        <v>139</v>
      </c>
      <c r="E96" s="208" t="s">
        <v>154</v>
      </c>
      <c r="F96" s="209" t="s">
        <v>155</v>
      </c>
      <c r="G96" s="210" t="s">
        <v>104</v>
      </c>
      <c r="H96" s="211">
        <v>891.90999999999997</v>
      </c>
      <c r="I96" s="212"/>
      <c r="J96" s="213">
        <f>ROUND(I96*H96,2)</f>
        <v>0</v>
      </c>
      <c r="K96" s="209" t="s">
        <v>142</v>
      </c>
      <c r="L96" s="46"/>
      <c r="M96" s="214" t="s">
        <v>19</v>
      </c>
      <c r="N96" s="215" t="s">
        <v>40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84</v>
      </c>
      <c r="AT96" s="218" t="s">
        <v>139</v>
      </c>
      <c r="AU96" s="218" t="s">
        <v>78</v>
      </c>
      <c r="AY96" s="19" t="s">
        <v>136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74</v>
      </c>
      <c r="BK96" s="219">
        <f>ROUND(I96*H96,2)</f>
        <v>0</v>
      </c>
      <c r="BL96" s="19" t="s">
        <v>84</v>
      </c>
      <c r="BM96" s="218" t="s">
        <v>156</v>
      </c>
    </row>
    <row r="97" s="2" customFormat="1">
      <c r="A97" s="40"/>
      <c r="B97" s="41"/>
      <c r="C97" s="42"/>
      <c r="D97" s="220" t="s">
        <v>144</v>
      </c>
      <c r="E97" s="42"/>
      <c r="F97" s="221" t="s">
        <v>157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144</v>
      </c>
      <c r="AU97" s="19" t="s">
        <v>78</v>
      </c>
    </row>
    <row r="98" s="13" customFormat="1">
      <c r="A98" s="13"/>
      <c r="B98" s="225"/>
      <c r="C98" s="226"/>
      <c r="D98" s="227" t="s">
        <v>146</v>
      </c>
      <c r="E98" s="226"/>
      <c r="F98" s="229" t="s">
        <v>158</v>
      </c>
      <c r="G98" s="226"/>
      <c r="H98" s="230">
        <v>891.90999999999997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146</v>
      </c>
      <c r="AU98" s="236" t="s">
        <v>78</v>
      </c>
      <c r="AV98" s="13" t="s">
        <v>78</v>
      </c>
      <c r="AW98" s="13" t="s">
        <v>4</v>
      </c>
      <c r="AX98" s="13" t="s">
        <v>74</v>
      </c>
      <c r="AY98" s="236" t="s">
        <v>136</v>
      </c>
    </row>
    <row r="99" s="2" customFormat="1" ht="44.25" customHeight="1">
      <c r="A99" s="40"/>
      <c r="B99" s="41"/>
      <c r="C99" s="207" t="s">
        <v>84</v>
      </c>
      <c r="D99" s="207" t="s">
        <v>139</v>
      </c>
      <c r="E99" s="208" t="s">
        <v>159</v>
      </c>
      <c r="F99" s="209" t="s">
        <v>160</v>
      </c>
      <c r="G99" s="210" t="s">
        <v>161</v>
      </c>
      <c r="H99" s="211">
        <v>285.411</v>
      </c>
      <c r="I99" s="212"/>
      <c r="J99" s="213">
        <f>ROUND(I99*H99,2)</f>
        <v>0</v>
      </c>
      <c r="K99" s="209" t="s">
        <v>142</v>
      </c>
      <c r="L99" s="46"/>
      <c r="M99" s="214" t="s">
        <v>19</v>
      </c>
      <c r="N99" s="215" t="s">
        <v>40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84</v>
      </c>
      <c r="AT99" s="218" t="s">
        <v>139</v>
      </c>
      <c r="AU99" s="218" t="s">
        <v>78</v>
      </c>
      <c r="AY99" s="19" t="s">
        <v>136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74</v>
      </c>
      <c r="BK99" s="219">
        <f>ROUND(I99*H99,2)</f>
        <v>0</v>
      </c>
      <c r="BL99" s="19" t="s">
        <v>84</v>
      </c>
      <c r="BM99" s="218" t="s">
        <v>162</v>
      </c>
    </row>
    <row r="100" s="2" customFormat="1">
      <c r="A100" s="40"/>
      <c r="B100" s="41"/>
      <c r="C100" s="42"/>
      <c r="D100" s="220" t="s">
        <v>144</v>
      </c>
      <c r="E100" s="42"/>
      <c r="F100" s="221" t="s">
        <v>163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144</v>
      </c>
      <c r="AU100" s="19" t="s">
        <v>78</v>
      </c>
    </row>
    <row r="101" s="13" customFormat="1">
      <c r="A101" s="13"/>
      <c r="B101" s="225"/>
      <c r="C101" s="226"/>
      <c r="D101" s="227" t="s">
        <v>146</v>
      </c>
      <c r="E101" s="226"/>
      <c r="F101" s="229" t="s">
        <v>164</v>
      </c>
      <c r="G101" s="226"/>
      <c r="H101" s="230">
        <v>285.411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146</v>
      </c>
      <c r="AU101" s="236" t="s">
        <v>78</v>
      </c>
      <c r="AV101" s="13" t="s">
        <v>78</v>
      </c>
      <c r="AW101" s="13" t="s">
        <v>4</v>
      </c>
      <c r="AX101" s="13" t="s">
        <v>74</v>
      </c>
      <c r="AY101" s="236" t="s">
        <v>136</v>
      </c>
    </row>
    <row r="102" s="12" customFormat="1" ht="22.8" customHeight="1">
      <c r="A102" s="12"/>
      <c r="B102" s="191"/>
      <c r="C102" s="192"/>
      <c r="D102" s="193" t="s">
        <v>68</v>
      </c>
      <c r="E102" s="205" t="s">
        <v>165</v>
      </c>
      <c r="F102" s="205" t="s">
        <v>166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SUM(P103:P104)</f>
        <v>0</v>
      </c>
      <c r="Q102" s="199"/>
      <c r="R102" s="200">
        <f>SUM(R103:R104)</f>
        <v>0</v>
      </c>
      <c r="S102" s="199"/>
      <c r="T102" s="201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74</v>
      </c>
      <c r="AT102" s="203" t="s">
        <v>68</v>
      </c>
      <c r="AU102" s="203" t="s">
        <v>74</v>
      </c>
      <c r="AY102" s="202" t="s">
        <v>136</v>
      </c>
      <c r="BK102" s="204">
        <f>SUM(BK103:BK104)</f>
        <v>0</v>
      </c>
    </row>
    <row r="103" s="2" customFormat="1" ht="37.8" customHeight="1">
      <c r="A103" s="40"/>
      <c r="B103" s="41"/>
      <c r="C103" s="207" t="s">
        <v>87</v>
      </c>
      <c r="D103" s="207" t="s">
        <v>139</v>
      </c>
      <c r="E103" s="208" t="s">
        <v>167</v>
      </c>
      <c r="F103" s="209" t="s">
        <v>168</v>
      </c>
      <c r="G103" s="210" t="s">
        <v>161</v>
      </c>
      <c r="H103" s="211">
        <v>265.76999999999998</v>
      </c>
      <c r="I103" s="212"/>
      <c r="J103" s="213">
        <f>ROUND(I103*H103,2)</f>
        <v>0</v>
      </c>
      <c r="K103" s="209" t="s">
        <v>142</v>
      </c>
      <c r="L103" s="46"/>
      <c r="M103" s="214" t="s">
        <v>19</v>
      </c>
      <c r="N103" s="215" t="s">
        <v>40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84</v>
      </c>
      <c r="AT103" s="218" t="s">
        <v>139</v>
      </c>
      <c r="AU103" s="218" t="s">
        <v>78</v>
      </c>
      <c r="AY103" s="19" t="s">
        <v>136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74</v>
      </c>
      <c r="BK103" s="219">
        <f>ROUND(I103*H103,2)</f>
        <v>0</v>
      </c>
      <c r="BL103" s="19" t="s">
        <v>84</v>
      </c>
      <c r="BM103" s="218" t="s">
        <v>169</v>
      </c>
    </row>
    <row r="104" s="2" customFormat="1">
      <c r="A104" s="40"/>
      <c r="B104" s="41"/>
      <c r="C104" s="42"/>
      <c r="D104" s="220" t="s">
        <v>144</v>
      </c>
      <c r="E104" s="42"/>
      <c r="F104" s="221" t="s">
        <v>170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144</v>
      </c>
      <c r="AU104" s="19" t="s">
        <v>78</v>
      </c>
    </row>
    <row r="105" s="12" customFormat="1" ht="22.8" customHeight="1">
      <c r="A105" s="12"/>
      <c r="B105" s="191"/>
      <c r="C105" s="192"/>
      <c r="D105" s="193" t="s">
        <v>68</v>
      </c>
      <c r="E105" s="205" t="s">
        <v>171</v>
      </c>
      <c r="F105" s="205" t="s">
        <v>172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SUM(P106:P122)</f>
        <v>0</v>
      </c>
      <c r="Q105" s="199"/>
      <c r="R105" s="200">
        <f>SUM(R106:R122)</f>
        <v>221.28378000000001</v>
      </c>
      <c r="S105" s="199"/>
      <c r="T105" s="201">
        <f>SUM(T106:T122)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74</v>
      </c>
      <c r="AT105" s="203" t="s">
        <v>68</v>
      </c>
      <c r="AU105" s="203" t="s">
        <v>74</v>
      </c>
      <c r="AY105" s="202" t="s">
        <v>136</v>
      </c>
      <c r="BK105" s="204">
        <f>SUM(BK106:BK122)</f>
        <v>0</v>
      </c>
    </row>
    <row r="106" s="2" customFormat="1" ht="24.15" customHeight="1">
      <c r="A106" s="40"/>
      <c r="B106" s="41"/>
      <c r="C106" s="207" t="s">
        <v>173</v>
      </c>
      <c r="D106" s="207" t="s">
        <v>139</v>
      </c>
      <c r="E106" s="208" t="s">
        <v>174</v>
      </c>
      <c r="F106" s="209" t="s">
        <v>175</v>
      </c>
      <c r="G106" s="210" t="s">
        <v>100</v>
      </c>
      <c r="H106" s="211">
        <v>769</v>
      </c>
      <c r="I106" s="212"/>
      <c r="J106" s="213">
        <f>ROUND(I106*H106,2)</f>
        <v>0</v>
      </c>
      <c r="K106" s="209" t="s">
        <v>142</v>
      </c>
      <c r="L106" s="46"/>
      <c r="M106" s="214" t="s">
        <v>19</v>
      </c>
      <c r="N106" s="215" t="s">
        <v>40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84</v>
      </c>
      <c r="AT106" s="218" t="s">
        <v>139</v>
      </c>
      <c r="AU106" s="218" t="s">
        <v>78</v>
      </c>
      <c r="AY106" s="19" t="s">
        <v>136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74</v>
      </c>
      <c r="BK106" s="219">
        <f>ROUND(I106*H106,2)</f>
        <v>0</v>
      </c>
      <c r="BL106" s="19" t="s">
        <v>84</v>
      </c>
      <c r="BM106" s="218" t="s">
        <v>176</v>
      </c>
    </row>
    <row r="107" s="2" customFormat="1">
      <c r="A107" s="40"/>
      <c r="B107" s="41"/>
      <c r="C107" s="42"/>
      <c r="D107" s="220" t="s">
        <v>144</v>
      </c>
      <c r="E107" s="42"/>
      <c r="F107" s="221" t="s">
        <v>177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144</v>
      </c>
      <c r="AU107" s="19" t="s">
        <v>78</v>
      </c>
    </row>
    <row r="108" s="13" customFormat="1">
      <c r="A108" s="13"/>
      <c r="B108" s="225"/>
      <c r="C108" s="226"/>
      <c r="D108" s="227" t="s">
        <v>146</v>
      </c>
      <c r="E108" s="228" t="s">
        <v>19</v>
      </c>
      <c r="F108" s="229" t="s">
        <v>98</v>
      </c>
      <c r="G108" s="226"/>
      <c r="H108" s="230">
        <v>769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146</v>
      </c>
      <c r="AU108" s="236" t="s">
        <v>78</v>
      </c>
      <c r="AV108" s="13" t="s">
        <v>78</v>
      </c>
      <c r="AW108" s="13" t="s">
        <v>31</v>
      </c>
      <c r="AX108" s="13" t="s">
        <v>74</v>
      </c>
      <c r="AY108" s="236" t="s">
        <v>136</v>
      </c>
    </row>
    <row r="109" s="2" customFormat="1" ht="44.25" customHeight="1">
      <c r="A109" s="40"/>
      <c r="B109" s="41"/>
      <c r="C109" s="207" t="s">
        <v>178</v>
      </c>
      <c r="D109" s="207" t="s">
        <v>139</v>
      </c>
      <c r="E109" s="208" t="s">
        <v>179</v>
      </c>
      <c r="F109" s="209" t="s">
        <v>180</v>
      </c>
      <c r="G109" s="210" t="s">
        <v>100</v>
      </c>
      <c r="H109" s="211">
        <v>769</v>
      </c>
      <c r="I109" s="212"/>
      <c r="J109" s="213">
        <f>ROUND(I109*H109,2)</f>
        <v>0</v>
      </c>
      <c r="K109" s="209" t="s">
        <v>142</v>
      </c>
      <c r="L109" s="46"/>
      <c r="M109" s="214" t="s">
        <v>19</v>
      </c>
      <c r="N109" s="215" t="s">
        <v>40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84</v>
      </c>
      <c r="AT109" s="218" t="s">
        <v>139</v>
      </c>
      <c r="AU109" s="218" t="s">
        <v>78</v>
      </c>
      <c r="AY109" s="19" t="s">
        <v>136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74</v>
      </c>
      <c r="BK109" s="219">
        <f>ROUND(I109*H109,2)</f>
        <v>0</v>
      </c>
      <c r="BL109" s="19" t="s">
        <v>84</v>
      </c>
      <c r="BM109" s="218" t="s">
        <v>181</v>
      </c>
    </row>
    <row r="110" s="2" customFormat="1">
      <c r="A110" s="40"/>
      <c r="B110" s="41"/>
      <c r="C110" s="42"/>
      <c r="D110" s="220" t="s">
        <v>144</v>
      </c>
      <c r="E110" s="42"/>
      <c r="F110" s="221" t="s">
        <v>182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144</v>
      </c>
      <c r="AU110" s="19" t="s">
        <v>78</v>
      </c>
    </row>
    <row r="111" s="13" customFormat="1">
      <c r="A111" s="13"/>
      <c r="B111" s="225"/>
      <c r="C111" s="226"/>
      <c r="D111" s="227" t="s">
        <v>146</v>
      </c>
      <c r="E111" s="228" t="s">
        <v>19</v>
      </c>
      <c r="F111" s="229" t="s">
        <v>98</v>
      </c>
      <c r="G111" s="226"/>
      <c r="H111" s="230">
        <v>769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146</v>
      </c>
      <c r="AU111" s="236" t="s">
        <v>78</v>
      </c>
      <c r="AV111" s="13" t="s">
        <v>78</v>
      </c>
      <c r="AW111" s="13" t="s">
        <v>31</v>
      </c>
      <c r="AX111" s="13" t="s">
        <v>74</v>
      </c>
      <c r="AY111" s="236" t="s">
        <v>136</v>
      </c>
    </row>
    <row r="112" s="2" customFormat="1" ht="44.25" customHeight="1">
      <c r="A112" s="40"/>
      <c r="B112" s="41"/>
      <c r="C112" s="207" t="s">
        <v>183</v>
      </c>
      <c r="D112" s="207" t="s">
        <v>139</v>
      </c>
      <c r="E112" s="208" t="s">
        <v>184</v>
      </c>
      <c r="F112" s="209" t="s">
        <v>185</v>
      </c>
      <c r="G112" s="210" t="s">
        <v>100</v>
      </c>
      <c r="H112" s="211">
        <v>769</v>
      </c>
      <c r="I112" s="212"/>
      <c r="J112" s="213">
        <f>ROUND(I112*H112,2)</f>
        <v>0</v>
      </c>
      <c r="K112" s="209" t="s">
        <v>186</v>
      </c>
      <c r="L112" s="46"/>
      <c r="M112" s="214" t="s">
        <v>19</v>
      </c>
      <c r="N112" s="215" t="s">
        <v>40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84</v>
      </c>
      <c r="AT112" s="218" t="s">
        <v>139</v>
      </c>
      <c r="AU112" s="218" t="s">
        <v>78</v>
      </c>
      <c r="AY112" s="19" t="s">
        <v>136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74</v>
      </c>
      <c r="BK112" s="219">
        <f>ROUND(I112*H112,2)</f>
        <v>0</v>
      </c>
      <c r="BL112" s="19" t="s">
        <v>84</v>
      </c>
      <c r="BM112" s="218" t="s">
        <v>187</v>
      </c>
    </row>
    <row r="113" s="2" customFormat="1">
      <c r="A113" s="40"/>
      <c r="B113" s="41"/>
      <c r="C113" s="42"/>
      <c r="D113" s="220" t="s">
        <v>144</v>
      </c>
      <c r="E113" s="42"/>
      <c r="F113" s="221" t="s">
        <v>188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144</v>
      </c>
      <c r="AU113" s="19" t="s">
        <v>78</v>
      </c>
    </row>
    <row r="114" s="13" customFormat="1">
      <c r="A114" s="13"/>
      <c r="B114" s="225"/>
      <c r="C114" s="226"/>
      <c r="D114" s="227" t="s">
        <v>146</v>
      </c>
      <c r="E114" s="228" t="s">
        <v>19</v>
      </c>
      <c r="F114" s="229" t="s">
        <v>98</v>
      </c>
      <c r="G114" s="226"/>
      <c r="H114" s="230">
        <v>769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146</v>
      </c>
      <c r="AU114" s="236" t="s">
        <v>78</v>
      </c>
      <c r="AV114" s="13" t="s">
        <v>78</v>
      </c>
      <c r="AW114" s="13" t="s">
        <v>31</v>
      </c>
      <c r="AX114" s="13" t="s">
        <v>74</v>
      </c>
      <c r="AY114" s="236" t="s">
        <v>136</v>
      </c>
    </row>
    <row r="115" s="2" customFormat="1" ht="78" customHeight="1">
      <c r="A115" s="40"/>
      <c r="B115" s="41"/>
      <c r="C115" s="207" t="s">
        <v>189</v>
      </c>
      <c r="D115" s="207" t="s">
        <v>139</v>
      </c>
      <c r="E115" s="208" t="s">
        <v>190</v>
      </c>
      <c r="F115" s="209" t="s">
        <v>191</v>
      </c>
      <c r="G115" s="210" t="s">
        <v>100</v>
      </c>
      <c r="H115" s="211">
        <v>799</v>
      </c>
      <c r="I115" s="212"/>
      <c r="J115" s="213">
        <f>ROUND(I115*H115,2)</f>
        <v>0</v>
      </c>
      <c r="K115" s="209" t="s">
        <v>142</v>
      </c>
      <c r="L115" s="46"/>
      <c r="M115" s="214" t="s">
        <v>19</v>
      </c>
      <c r="N115" s="215" t="s">
        <v>40</v>
      </c>
      <c r="O115" s="86"/>
      <c r="P115" s="216">
        <f>O115*H115</f>
        <v>0</v>
      </c>
      <c r="Q115" s="216">
        <v>0.090620000000000006</v>
      </c>
      <c r="R115" s="216">
        <f>Q115*H115</f>
        <v>72.405380000000008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84</v>
      </c>
      <c r="AT115" s="218" t="s">
        <v>139</v>
      </c>
      <c r="AU115" s="218" t="s">
        <v>78</v>
      </c>
      <c r="AY115" s="19" t="s">
        <v>136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74</v>
      </c>
      <c r="BK115" s="219">
        <f>ROUND(I115*H115,2)</f>
        <v>0</v>
      </c>
      <c r="BL115" s="19" t="s">
        <v>84</v>
      </c>
      <c r="BM115" s="218" t="s">
        <v>192</v>
      </c>
    </row>
    <row r="116" s="2" customFormat="1">
      <c r="A116" s="40"/>
      <c r="B116" s="41"/>
      <c r="C116" s="42"/>
      <c r="D116" s="220" t="s">
        <v>144</v>
      </c>
      <c r="E116" s="42"/>
      <c r="F116" s="221" t="s">
        <v>193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144</v>
      </c>
      <c r="AU116" s="19" t="s">
        <v>78</v>
      </c>
    </row>
    <row r="117" s="13" customFormat="1">
      <c r="A117" s="13"/>
      <c r="B117" s="225"/>
      <c r="C117" s="226"/>
      <c r="D117" s="227" t="s">
        <v>146</v>
      </c>
      <c r="E117" s="228" t="s">
        <v>19</v>
      </c>
      <c r="F117" s="229" t="s">
        <v>98</v>
      </c>
      <c r="G117" s="226"/>
      <c r="H117" s="230">
        <v>769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146</v>
      </c>
      <c r="AU117" s="236" t="s">
        <v>78</v>
      </c>
      <c r="AV117" s="13" t="s">
        <v>78</v>
      </c>
      <c r="AW117" s="13" t="s">
        <v>31</v>
      </c>
      <c r="AX117" s="13" t="s">
        <v>69</v>
      </c>
      <c r="AY117" s="236" t="s">
        <v>136</v>
      </c>
    </row>
    <row r="118" s="13" customFormat="1">
      <c r="A118" s="13"/>
      <c r="B118" s="225"/>
      <c r="C118" s="226"/>
      <c r="D118" s="227" t="s">
        <v>146</v>
      </c>
      <c r="E118" s="228" t="s">
        <v>19</v>
      </c>
      <c r="F118" s="229" t="s">
        <v>194</v>
      </c>
      <c r="G118" s="226"/>
      <c r="H118" s="230">
        <v>30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146</v>
      </c>
      <c r="AU118" s="236" t="s">
        <v>78</v>
      </c>
      <c r="AV118" s="13" t="s">
        <v>78</v>
      </c>
      <c r="AW118" s="13" t="s">
        <v>31</v>
      </c>
      <c r="AX118" s="13" t="s">
        <v>69</v>
      </c>
      <c r="AY118" s="236" t="s">
        <v>136</v>
      </c>
    </row>
    <row r="119" s="14" customFormat="1">
      <c r="A119" s="14"/>
      <c r="B119" s="237"/>
      <c r="C119" s="238"/>
      <c r="D119" s="227" t="s">
        <v>146</v>
      </c>
      <c r="E119" s="239" t="s">
        <v>19</v>
      </c>
      <c r="F119" s="240" t="s">
        <v>149</v>
      </c>
      <c r="G119" s="238"/>
      <c r="H119" s="241">
        <v>799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146</v>
      </c>
      <c r="AU119" s="247" t="s">
        <v>78</v>
      </c>
      <c r="AV119" s="14" t="s">
        <v>84</v>
      </c>
      <c r="AW119" s="14" t="s">
        <v>31</v>
      </c>
      <c r="AX119" s="14" t="s">
        <v>74</v>
      </c>
      <c r="AY119" s="247" t="s">
        <v>136</v>
      </c>
    </row>
    <row r="120" s="2" customFormat="1" ht="24.15" customHeight="1">
      <c r="A120" s="40"/>
      <c r="B120" s="41"/>
      <c r="C120" s="248" t="s">
        <v>195</v>
      </c>
      <c r="D120" s="248" t="s">
        <v>196</v>
      </c>
      <c r="E120" s="249" t="s">
        <v>197</v>
      </c>
      <c r="F120" s="250" t="s">
        <v>198</v>
      </c>
      <c r="G120" s="251" t="s">
        <v>100</v>
      </c>
      <c r="H120" s="252">
        <v>845.89999999999998</v>
      </c>
      <c r="I120" s="253"/>
      <c r="J120" s="254">
        <f>ROUND(I120*H120,2)</f>
        <v>0</v>
      </c>
      <c r="K120" s="250" t="s">
        <v>186</v>
      </c>
      <c r="L120" s="255"/>
      <c r="M120" s="256" t="s">
        <v>19</v>
      </c>
      <c r="N120" s="257" t="s">
        <v>40</v>
      </c>
      <c r="O120" s="86"/>
      <c r="P120" s="216">
        <f>O120*H120</f>
        <v>0</v>
      </c>
      <c r="Q120" s="216">
        <v>0.17599999999999999</v>
      </c>
      <c r="R120" s="216">
        <f>Q120*H120</f>
        <v>148.8784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183</v>
      </c>
      <c r="AT120" s="218" t="s">
        <v>196</v>
      </c>
      <c r="AU120" s="218" t="s">
        <v>78</v>
      </c>
      <c r="AY120" s="19" t="s">
        <v>136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74</v>
      </c>
      <c r="BK120" s="219">
        <f>ROUND(I120*H120,2)</f>
        <v>0</v>
      </c>
      <c r="BL120" s="19" t="s">
        <v>84</v>
      </c>
      <c r="BM120" s="218" t="s">
        <v>199</v>
      </c>
    </row>
    <row r="121" s="13" customFormat="1">
      <c r="A121" s="13"/>
      <c r="B121" s="225"/>
      <c r="C121" s="226"/>
      <c r="D121" s="227" t="s">
        <v>146</v>
      </c>
      <c r="E121" s="228" t="s">
        <v>19</v>
      </c>
      <c r="F121" s="229" t="s">
        <v>98</v>
      </c>
      <c r="G121" s="226"/>
      <c r="H121" s="230">
        <v>769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146</v>
      </c>
      <c r="AU121" s="236" t="s">
        <v>78</v>
      </c>
      <c r="AV121" s="13" t="s">
        <v>78</v>
      </c>
      <c r="AW121" s="13" t="s">
        <v>31</v>
      </c>
      <c r="AX121" s="13" t="s">
        <v>74</v>
      </c>
      <c r="AY121" s="236" t="s">
        <v>136</v>
      </c>
    </row>
    <row r="122" s="13" customFormat="1">
      <c r="A122" s="13"/>
      <c r="B122" s="225"/>
      <c r="C122" s="226"/>
      <c r="D122" s="227" t="s">
        <v>146</v>
      </c>
      <c r="E122" s="226"/>
      <c r="F122" s="229" t="s">
        <v>200</v>
      </c>
      <c r="G122" s="226"/>
      <c r="H122" s="230">
        <v>845.89999999999998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146</v>
      </c>
      <c r="AU122" s="236" t="s">
        <v>78</v>
      </c>
      <c r="AV122" s="13" t="s">
        <v>78</v>
      </c>
      <c r="AW122" s="13" t="s">
        <v>4</v>
      </c>
      <c r="AX122" s="13" t="s">
        <v>74</v>
      </c>
      <c r="AY122" s="236" t="s">
        <v>136</v>
      </c>
    </row>
    <row r="123" s="12" customFormat="1" ht="22.8" customHeight="1">
      <c r="A123" s="12"/>
      <c r="B123" s="191"/>
      <c r="C123" s="192"/>
      <c r="D123" s="193" t="s">
        <v>68</v>
      </c>
      <c r="E123" s="205" t="s">
        <v>201</v>
      </c>
      <c r="F123" s="205" t="s">
        <v>202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SUM(P124:P135)</f>
        <v>0</v>
      </c>
      <c r="Q123" s="199"/>
      <c r="R123" s="200">
        <f>SUM(R124:R135)</f>
        <v>15.628716880000001</v>
      </c>
      <c r="S123" s="199"/>
      <c r="T123" s="201">
        <f>SUM(T124:T135)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74</v>
      </c>
      <c r="AT123" s="203" t="s">
        <v>68</v>
      </c>
      <c r="AU123" s="203" t="s">
        <v>74</v>
      </c>
      <c r="AY123" s="202" t="s">
        <v>136</v>
      </c>
      <c r="BK123" s="204">
        <f>SUM(BK124:BK135)</f>
        <v>0</v>
      </c>
    </row>
    <row r="124" s="2" customFormat="1" ht="66.75" customHeight="1">
      <c r="A124" s="40"/>
      <c r="B124" s="41"/>
      <c r="C124" s="207" t="s">
        <v>203</v>
      </c>
      <c r="D124" s="207" t="s">
        <v>139</v>
      </c>
      <c r="E124" s="208" t="s">
        <v>204</v>
      </c>
      <c r="F124" s="209" t="s">
        <v>205</v>
      </c>
      <c r="G124" s="210" t="s">
        <v>104</v>
      </c>
      <c r="H124" s="211">
        <v>7.5800000000000001</v>
      </c>
      <c r="I124" s="212"/>
      <c r="J124" s="213">
        <f>ROUND(I124*H124,2)</f>
        <v>0</v>
      </c>
      <c r="K124" s="209" t="s">
        <v>142</v>
      </c>
      <c r="L124" s="46"/>
      <c r="M124" s="214" t="s">
        <v>19</v>
      </c>
      <c r="N124" s="215" t="s">
        <v>40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206</v>
      </c>
      <c r="AT124" s="218" t="s">
        <v>139</v>
      </c>
      <c r="AU124" s="218" t="s">
        <v>78</v>
      </c>
      <c r="AY124" s="19" t="s">
        <v>136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74</v>
      </c>
      <c r="BK124" s="219">
        <f>ROUND(I124*H124,2)</f>
        <v>0</v>
      </c>
      <c r="BL124" s="19" t="s">
        <v>206</v>
      </c>
      <c r="BM124" s="218" t="s">
        <v>207</v>
      </c>
    </row>
    <row r="125" s="2" customFormat="1">
      <c r="A125" s="40"/>
      <c r="B125" s="41"/>
      <c r="C125" s="42"/>
      <c r="D125" s="220" t="s">
        <v>144</v>
      </c>
      <c r="E125" s="42"/>
      <c r="F125" s="221" t="s">
        <v>208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144</v>
      </c>
      <c r="AU125" s="19" t="s">
        <v>78</v>
      </c>
    </row>
    <row r="126" s="15" customFormat="1">
      <c r="A126" s="15"/>
      <c r="B126" s="258"/>
      <c r="C126" s="259"/>
      <c r="D126" s="227" t="s">
        <v>146</v>
      </c>
      <c r="E126" s="260" t="s">
        <v>19</v>
      </c>
      <c r="F126" s="261" t="s">
        <v>209</v>
      </c>
      <c r="G126" s="259"/>
      <c r="H126" s="260" t="s">
        <v>19</v>
      </c>
      <c r="I126" s="262"/>
      <c r="J126" s="259"/>
      <c r="K126" s="259"/>
      <c r="L126" s="263"/>
      <c r="M126" s="264"/>
      <c r="N126" s="265"/>
      <c r="O126" s="265"/>
      <c r="P126" s="265"/>
      <c r="Q126" s="265"/>
      <c r="R126" s="265"/>
      <c r="S126" s="265"/>
      <c r="T126" s="26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7" t="s">
        <v>146</v>
      </c>
      <c r="AU126" s="267" t="s">
        <v>78</v>
      </c>
      <c r="AV126" s="15" t="s">
        <v>74</v>
      </c>
      <c r="AW126" s="15" t="s">
        <v>31</v>
      </c>
      <c r="AX126" s="15" t="s">
        <v>69</v>
      </c>
      <c r="AY126" s="267" t="s">
        <v>136</v>
      </c>
    </row>
    <row r="127" s="13" customFormat="1">
      <c r="A127" s="13"/>
      <c r="B127" s="225"/>
      <c r="C127" s="226"/>
      <c r="D127" s="227" t="s">
        <v>146</v>
      </c>
      <c r="E127" s="228" t="s">
        <v>19</v>
      </c>
      <c r="F127" s="229" t="s">
        <v>210</v>
      </c>
      <c r="G127" s="226"/>
      <c r="H127" s="230">
        <v>7.5800000000000001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146</v>
      </c>
      <c r="AU127" s="236" t="s">
        <v>78</v>
      </c>
      <c r="AV127" s="13" t="s">
        <v>78</v>
      </c>
      <c r="AW127" s="13" t="s">
        <v>31</v>
      </c>
      <c r="AX127" s="13" t="s">
        <v>74</v>
      </c>
      <c r="AY127" s="236" t="s">
        <v>136</v>
      </c>
    </row>
    <row r="128" s="2" customFormat="1" ht="16.5" customHeight="1">
      <c r="A128" s="40"/>
      <c r="B128" s="41"/>
      <c r="C128" s="248" t="s">
        <v>8</v>
      </c>
      <c r="D128" s="248" t="s">
        <v>196</v>
      </c>
      <c r="E128" s="249" t="s">
        <v>211</v>
      </c>
      <c r="F128" s="250" t="s">
        <v>212</v>
      </c>
      <c r="G128" s="251" t="s">
        <v>161</v>
      </c>
      <c r="H128" s="252">
        <v>12.128</v>
      </c>
      <c r="I128" s="253"/>
      <c r="J128" s="254">
        <f>ROUND(I128*H128,2)</f>
        <v>0</v>
      </c>
      <c r="K128" s="250" t="s">
        <v>142</v>
      </c>
      <c r="L128" s="255"/>
      <c r="M128" s="256" t="s">
        <v>19</v>
      </c>
      <c r="N128" s="257" t="s">
        <v>40</v>
      </c>
      <c r="O128" s="86"/>
      <c r="P128" s="216">
        <f>O128*H128</f>
        <v>0</v>
      </c>
      <c r="Q128" s="216">
        <v>1</v>
      </c>
      <c r="R128" s="216">
        <f>Q128*H128</f>
        <v>12.128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213</v>
      </c>
      <c r="AT128" s="218" t="s">
        <v>196</v>
      </c>
      <c r="AU128" s="218" t="s">
        <v>78</v>
      </c>
      <c r="AY128" s="19" t="s">
        <v>136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74</v>
      </c>
      <c r="BK128" s="219">
        <f>ROUND(I128*H128,2)</f>
        <v>0</v>
      </c>
      <c r="BL128" s="19" t="s">
        <v>206</v>
      </c>
      <c r="BM128" s="218" t="s">
        <v>214</v>
      </c>
    </row>
    <row r="129" s="13" customFormat="1">
      <c r="A129" s="13"/>
      <c r="B129" s="225"/>
      <c r="C129" s="226"/>
      <c r="D129" s="227" t="s">
        <v>146</v>
      </c>
      <c r="E129" s="226"/>
      <c r="F129" s="229" t="s">
        <v>215</v>
      </c>
      <c r="G129" s="226"/>
      <c r="H129" s="230">
        <v>12.128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146</v>
      </c>
      <c r="AU129" s="236" t="s">
        <v>78</v>
      </c>
      <c r="AV129" s="13" t="s">
        <v>78</v>
      </c>
      <c r="AW129" s="13" t="s">
        <v>4</v>
      </c>
      <c r="AX129" s="13" t="s">
        <v>74</v>
      </c>
      <c r="AY129" s="236" t="s">
        <v>136</v>
      </c>
    </row>
    <row r="130" s="2" customFormat="1" ht="24.15" customHeight="1">
      <c r="A130" s="40"/>
      <c r="B130" s="41"/>
      <c r="C130" s="207" t="s">
        <v>216</v>
      </c>
      <c r="D130" s="207" t="s">
        <v>139</v>
      </c>
      <c r="E130" s="208" t="s">
        <v>217</v>
      </c>
      <c r="F130" s="209" t="s">
        <v>218</v>
      </c>
      <c r="G130" s="210" t="s">
        <v>219</v>
      </c>
      <c r="H130" s="211">
        <v>37.899999999999999</v>
      </c>
      <c r="I130" s="212"/>
      <c r="J130" s="213">
        <f>ROUND(I130*H130,2)</f>
        <v>0</v>
      </c>
      <c r="K130" s="209" t="s">
        <v>186</v>
      </c>
      <c r="L130" s="46"/>
      <c r="M130" s="214" t="s">
        <v>19</v>
      </c>
      <c r="N130" s="215" t="s">
        <v>40</v>
      </c>
      <c r="O130" s="86"/>
      <c r="P130" s="216">
        <f>O130*H130</f>
        <v>0</v>
      </c>
      <c r="Q130" s="216">
        <v>0.00032640000000000002</v>
      </c>
      <c r="R130" s="216">
        <f>Q130*H130</f>
        <v>0.012370560000000001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84</v>
      </c>
      <c r="AT130" s="218" t="s">
        <v>139</v>
      </c>
      <c r="AU130" s="218" t="s">
        <v>78</v>
      </c>
      <c r="AY130" s="19" t="s">
        <v>136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74</v>
      </c>
      <c r="BK130" s="219">
        <f>ROUND(I130*H130,2)</f>
        <v>0</v>
      </c>
      <c r="BL130" s="19" t="s">
        <v>84</v>
      </c>
      <c r="BM130" s="218" t="s">
        <v>220</v>
      </c>
    </row>
    <row r="131" s="2" customFormat="1">
      <c r="A131" s="40"/>
      <c r="B131" s="41"/>
      <c r="C131" s="42"/>
      <c r="D131" s="220" t="s">
        <v>144</v>
      </c>
      <c r="E131" s="42"/>
      <c r="F131" s="221" t="s">
        <v>221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144</v>
      </c>
      <c r="AU131" s="19" t="s">
        <v>78</v>
      </c>
    </row>
    <row r="132" s="13" customFormat="1">
      <c r="A132" s="13"/>
      <c r="B132" s="225"/>
      <c r="C132" s="226"/>
      <c r="D132" s="227" t="s">
        <v>146</v>
      </c>
      <c r="E132" s="228" t="s">
        <v>19</v>
      </c>
      <c r="F132" s="229" t="s">
        <v>106</v>
      </c>
      <c r="G132" s="226"/>
      <c r="H132" s="230">
        <v>37.899999999999999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146</v>
      </c>
      <c r="AU132" s="236" t="s">
        <v>78</v>
      </c>
      <c r="AV132" s="13" t="s">
        <v>78</v>
      </c>
      <c r="AW132" s="13" t="s">
        <v>31</v>
      </c>
      <c r="AX132" s="13" t="s">
        <v>74</v>
      </c>
      <c r="AY132" s="236" t="s">
        <v>136</v>
      </c>
    </row>
    <row r="133" s="2" customFormat="1" ht="16.5" customHeight="1">
      <c r="A133" s="40"/>
      <c r="B133" s="41"/>
      <c r="C133" s="207" t="s">
        <v>222</v>
      </c>
      <c r="D133" s="207" t="s">
        <v>139</v>
      </c>
      <c r="E133" s="208" t="s">
        <v>223</v>
      </c>
      <c r="F133" s="209" t="s">
        <v>224</v>
      </c>
      <c r="G133" s="210" t="s">
        <v>104</v>
      </c>
      <c r="H133" s="211">
        <v>1.516</v>
      </c>
      <c r="I133" s="212"/>
      <c r="J133" s="213">
        <f>ROUND(I133*H133,2)</f>
        <v>0</v>
      </c>
      <c r="K133" s="209" t="s">
        <v>186</v>
      </c>
      <c r="L133" s="46"/>
      <c r="M133" s="214" t="s">
        <v>19</v>
      </c>
      <c r="N133" s="215" t="s">
        <v>40</v>
      </c>
      <c r="O133" s="86"/>
      <c r="P133" s="216">
        <f>O133*H133</f>
        <v>0</v>
      </c>
      <c r="Q133" s="216">
        <v>2.3010199999999998</v>
      </c>
      <c r="R133" s="216">
        <f>Q133*H133</f>
        <v>3.4883463199999998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84</v>
      </c>
      <c r="AT133" s="218" t="s">
        <v>139</v>
      </c>
      <c r="AU133" s="218" t="s">
        <v>78</v>
      </c>
      <c r="AY133" s="19" t="s">
        <v>136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74</v>
      </c>
      <c r="BK133" s="219">
        <f>ROUND(I133*H133,2)</f>
        <v>0</v>
      </c>
      <c r="BL133" s="19" t="s">
        <v>84</v>
      </c>
      <c r="BM133" s="218" t="s">
        <v>225</v>
      </c>
    </row>
    <row r="134" s="2" customFormat="1">
      <c r="A134" s="40"/>
      <c r="B134" s="41"/>
      <c r="C134" s="42"/>
      <c r="D134" s="220" t="s">
        <v>144</v>
      </c>
      <c r="E134" s="42"/>
      <c r="F134" s="221" t="s">
        <v>226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144</v>
      </c>
      <c r="AU134" s="19" t="s">
        <v>78</v>
      </c>
    </row>
    <row r="135" s="13" customFormat="1">
      <c r="A135" s="13"/>
      <c r="B135" s="225"/>
      <c r="C135" s="226"/>
      <c r="D135" s="227" t="s">
        <v>146</v>
      </c>
      <c r="E135" s="228" t="s">
        <v>19</v>
      </c>
      <c r="F135" s="229" t="s">
        <v>227</v>
      </c>
      <c r="G135" s="226"/>
      <c r="H135" s="230">
        <v>1.516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146</v>
      </c>
      <c r="AU135" s="236" t="s">
        <v>78</v>
      </c>
      <c r="AV135" s="13" t="s">
        <v>78</v>
      </c>
      <c r="AW135" s="13" t="s">
        <v>31</v>
      </c>
      <c r="AX135" s="13" t="s">
        <v>74</v>
      </c>
      <c r="AY135" s="236" t="s">
        <v>136</v>
      </c>
    </row>
    <row r="136" s="12" customFormat="1" ht="22.8" customHeight="1">
      <c r="A136" s="12"/>
      <c r="B136" s="191"/>
      <c r="C136" s="192"/>
      <c r="D136" s="193" t="s">
        <v>68</v>
      </c>
      <c r="E136" s="205" t="s">
        <v>228</v>
      </c>
      <c r="F136" s="205" t="s">
        <v>229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SUM(P137:P149)</f>
        <v>0</v>
      </c>
      <c r="Q136" s="199"/>
      <c r="R136" s="200">
        <f>SUM(R137:R149)</f>
        <v>40.985009745999996</v>
      </c>
      <c r="S136" s="199"/>
      <c r="T136" s="201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74</v>
      </c>
      <c r="AT136" s="203" t="s">
        <v>68</v>
      </c>
      <c r="AU136" s="203" t="s">
        <v>74</v>
      </c>
      <c r="AY136" s="202" t="s">
        <v>136</v>
      </c>
      <c r="BK136" s="204">
        <f>SUM(BK137:BK149)</f>
        <v>0</v>
      </c>
    </row>
    <row r="137" s="2" customFormat="1" ht="49.05" customHeight="1">
      <c r="A137" s="40"/>
      <c r="B137" s="41"/>
      <c r="C137" s="207" t="s">
        <v>230</v>
      </c>
      <c r="D137" s="207" t="s">
        <v>139</v>
      </c>
      <c r="E137" s="208" t="s">
        <v>231</v>
      </c>
      <c r="F137" s="209" t="s">
        <v>232</v>
      </c>
      <c r="G137" s="210" t="s">
        <v>219</v>
      </c>
      <c r="H137" s="211">
        <v>8.4250000000000007</v>
      </c>
      <c r="I137" s="212"/>
      <c r="J137" s="213">
        <f>ROUND(I137*H137,2)</f>
        <v>0</v>
      </c>
      <c r="K137" s="209" t="s">
        <v>142</v>
      </c>
      <c r="L137" s="46"/>
      <c r="M137" s="214" t="s">
        <v>19</v>
      </c>
      <c r="N137" s="215" t="s">
        <v>40</v>
      </c>
      <c r="O137" s="86"/>
      <c r="P137" s="216">
        <f>O137*H137</f>
        <v>0</v>
      </c>
      <c r="Q137" s="216">
        <v>0.20218871999999999</v>
      </c>
      <c r="R137" s="216">
        <f>Q137*H137</f>
        <v>1.7034399660000001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84</v>
      </c>
      <c r="AT137" s="218" t="s">
        <v>139</v>
      </c>
      <c r="AU137" s="218" t="s">
        <v>78</v>
      </c>
      <c r="AY137" s="19" t="s">
        <v>136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74</v>
      </c>
      <c r="BK137" s="219">
        <f>ROUND(I137*H137,2)</f>
        <v>0</v>
      </c>
      <c r="BL137" s="19" t="s">
        <v>84</v>
      </c>
      <c r="BM137" s="218" t="s">
        <v>233</v>
      </c>
    </row>
    <row r="138" s="2" customFormat="1">
      <c r="A138" s="40"/>
      <c r="B138" s="41"/>
      <c r="C138" s="42"/>
      <c r="D138" s="220" t="s">
        <v>144</v>
      </c>
      <c r="E138" s="42"/>
      <c r="F138" s="221" t="s">
        <v>234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144</v>
      </c>
      <c r="AU138" s="19" t="s">
        <v>78</v>
      </c>
    </row>
    <row r="139" s="13" customFormat="1">
      <c r="A139" s="13"/>
      <c r="B139" s="225"/>
      <c r="C139" s="226"/>
      <c r="D139" s="227" t="s">
        <v>146</v>
      </c>
      <c r="E139" s="228" t="s">
        <v>19</v>
      </c>
      <c r="F139" s="229" t="s">
        <v>94</v>
      </c>
      <c r="G139" s="226"/>
      <c r="H139" s="230">
        <v>8.4250000000000007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146</v>
      </c>
      <c r="AU139" s="236" t="s">
        <v>78</v>
      </c>
      <c r="AV139" s="13" t="s">
        <v>78</v>
      </c>
      <c r="AW139" s="13" t="s">
        <v>31</v>
      </c>
      <c r="AX139" s="13" t="s">
        <v>74</v>
      </c>
      <c r="AY139" s="236" t="s">
        <v>136</v>
      </c>
    </row>
    <row r="140" s="2" customFormat="1" ht="24.15" customHeight="1">
      <c r="A140" s="40"/>
      <c r="B140" s="41"/>
      <c r="C140" s="248" t="s">
        <v>206</v>
      </c>
      <c r="D140" s="248" t="s">
        <v>196</v>
      </c>
      <c r="E140" s="249" t="s">
        <v>235</v>
      </c>
      <c r="F140" s="250" t="s">
        <v>236</v>
      </c>
      <c r="G140" s="251" t="s">
        <v>219</v>
      </c>
      <c r="H140" s="252">
        <v>8.5939999999999994</v>
      </c>
      <c r="I140" s="253"/>
      <c r="J140" s="254">
        <f>ROUND(I140*H140,2)</f>
        <v>0</v>
      </c>
      <c r="K140" s="250" t="s">
        <v>142</v>
      </c>
      <c r="L140" s="255"/>
      <c r="M140" s="256" t="s">
        <v>19</v>
      </c>
      <c r="N140" s="257" t="s">
        <v>40</v>
      </c>
      <c r="O140" s="86"/>
      <c r="P140" s="216">
        <f>O140*H140</f>
        <v>0</v>
      </c>
      <c r="Q140" s="216">
        <v>0.048300000000000003</v>
      </c>
      <c r="R140" s="216">
        <f>Q140*H140</f>
        <v>0.41509020000000002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183</v>
      </c>
      <c r="AT140" s="218" t="s">
        <v>196</v>
      </c>
      <c r="AU140" s="218" t="s">
        <v>78</v>
      </c>
      <c r="AY140" s="19" t="s">
        <v>136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74</v>
      </c>
      <c r="BK140" s="219">
        <f>ROUND(I140*H140,2)</f>
        <v>0</v>
      </c>
      <c r="BL140" s="19" t="s">
        <v>84</v>
      </c>
      <c r="BM140" s="218" t="s">
        <v>237</v>
      </c>
    </row>
    <row r="141" s="13" customFormat="1">
      <c r="A141" s="13"/>
      <c r="B141" s="225"/>
      <c r="C141" s="226"/>
      <c r="D141" s="227" t="s">
        <v>146</v>
      </c>
      <c r="E141" s="228" t="s">
        <v>19</v>
      </c>
      <c r="F141" s="229" t="s">
        <v>94</v>
      </c>
      <c r="G141" s="226"/>
      <c r="H141" s="230">
        <v>8.4250000000000007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146</v>
      </c>
      <c r="AU141" s="236" t="s">
        <v>78</v>
      </c>
      <c r="AV141" s="13" t="s">
        <v>78</v>
      </c>
      <c r="AW141" s="13" t="s">
        <v>31</v>
      </c>
      <c r="AX141" s="13" t="s">
        <v>74</v>
      </c>
      <c r="AY141" s="236" t="s">
        <v>136</v>
      </c>
    </row>
    <row r="142" s="13" customFormat="1">
      <c r="A142" s="13"/>
      <c r="B142" s="225"/>
      <c r="C142" s="226"/>
      <c r="D142" s="227" t="s">
        <v>146</v>
      </c>
      <c r="E142" s="226"/>
      <c r="F142" s="229" t="s">
        <v>238</v>
      </c>
      <c r="G142" s="226"/>
      <c r="H142" s="230">
        <v>8.5939999999999994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146</v>
      </c>
      <c r="AU142" s="236" t="s">
        <v>78</v>
      </c>
      <c r="AV142" s="13" t="s">
        <v>78</v>
      </c>
      <c r="AW142" s="13" t="s">
        <v>4</v>
      </c>
      <c r="AX142" s="13" t="s">
        <v>74</v>
      </c>
      <c r="AY142" s="236" t="s">
        <v>136</v>
      </c>
    </row>
    <row r="143" s="2" customFormat="1" ht="49.05" customHeight="1">
      <c r="A143" s="40"/>
      <c r="B143" s="41"/>
      <c r="C143" s="207" t="s">
        <v>239</v>
      </c>
      <c r="D143" s="207" t="s">
        <v>139</v>
      </c>
      <c r="E143" s="208" t="s">
        <v>240</v>
      </c>
      <c r="F143" s="209" t="s">
        <v>241</v>
      </c>
      <c r="G143" s="210" t="s">
        <v>219</v>
      </c>
      <c r="H143" s="211">
        <v>117.8</v>
      </c>
      <c r="I143" s="212"/>
      <c r="J143" s="213">
        <f>ROUND(I143*H143,2)</f>
        <v>0</v>
      </c>
      <c r="K143" s="209" t="s">
        <v>142</v>
      </c>
      <c r="L143" s="46"/>
      <c r="M143" s="214" t="s">
        <v>19</v>
      </c>
      <c r="N143" s="215" t="s">
        <v>40</v>
      </c>
      <c r="O143" s="86"/>
      <c r="P143" s="216">
        <f>O143*H143</f>
        <v>0</v>
      </c>
      <c r="Q143" s="216">
        <v>0.15540000000000001</v>
      </c>
      <c r="R143" s="216">
        <f>Q143*H143</f>
        <v>18.30612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84</v>
      </c>
      <c r="AT143" s="218" t="s">
        <v>139</v>
      </c>
      <c r="AU143" s="218" t="s">
        <v>78</v>
      </c>
      <c r="AY143" s="19" t="s">
        <v>136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74</v>
      </c>
      <c r="BK143" s="219">
        <f>ROUND(I143*H143,2)</f>
        <v>0</v>
      </c>
      <c r="BL143" s="19" t="s">
        <v>84</v>
      </c>
      <c r="BM143" s="218" t="s">
        <v>242</v>
      </c>
    </row>
    <row r="144" s="2" customFormat="1">
      <c r="A144" s="40"/>
      <c r="B144" s="41"/>
      <c r="C144" s="42"/>
      <c r="D144" s="220" t="s">
        <v>144</v>
      </c>
      <c r="E144" s="42"/>
      <c r="F144" s="221" t="s">
        <v>243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144</v>
      </c>
      <c r="AU144" s="19" t="s">
        <v>78</v>
      </c>
    </row>
    <row r="145" s="13" customFormat="1">
      <c r="A145" s="13"/>
      <c r="B145" s="225"/>
      <c r="C145" s="226"/>
      <c r="D145" s="227" t="s">
        <v>146</v>
      </c>
      <c r="E145" s="228" t="s">
        <v>19</v>
      </c>
      <c r="F145" s="229" t="s">
        <v>90</v>
      </c>
      <c r="G145" s="226"/>
      <c r="H145" s="230">
        <v>117.8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146</v>
      </c>
      <c r="AU145" s="236" t="s">
        <v>78</v>
      </c>
      <c r="AV145" s="13" t="s">
        <v>78</v>
      </c>
      <c r="AW145" s="13" t="s">
        <v>31</v>
      </c>
      <c r="AX145" s="13" t="s">
        <v>74</v>
      </c>
      <c r="AY145" s="236" t="s">
        <v>136</v>
      </c>
    </row>
    <row r="146" s="2" customFormat="1" ht="16.5" customHeight="1">
      <c r="A146" s="40"/>
      <c r="B146" s="41"/>
      <c r="C146" s="248" t="s">
        <v>244</v>
      </c>
      <c r="D146" s="248" t="s">
        <v>196</v>
      </c>
      <c r="E146" s="249" t="s">
        <v>245</v>
      </c>
      <c r="F146" s="250" t="s">
        <v>246</v>
      </c>
      <c r="G146" s="251" t="s">
        <v>219</v>
      </c>
      <c r="H146" s="252">
        <v>117.8</v>
      </c>
      <c r="I146" s="253"/>
      <c r="J146" s="254">
        <f>ROUND(I146*H146,2)</f>
        <v>0</v>
      </c>
      <c r="K146" s="250" t="s">
        <v>142</v>
      </c>
      <c r="L146" s="255"/>
      <c r="M146" s="256" t="s">
        <v>19</v>
      </c>
      <c r="N146" s="257" t="s">
        <v>40</v>
      </c>
      <c r="O146" s="86"/>
      <c r="P146" s="216">
        <f>O146*H146</f>
        <v>0</v>
      </c>
      <c r="Q146" s="216">
        <v>0.10199999999999999</v>
      </c>
      <c r="R146" s="216">
        <f>Q146*H146</f>
        <v>12.015599999999999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183</v>
      </c>
      <c r="AT146" s="218" t="s">
        <v>196</v>
      </c>
      <c r="AU146" s="218" t="s">
        <v>78</v>
      </c>
      <c r="AY146" s="19" t="s">
        <v>136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74</v>
      </c>
      <c r="BK146" s="219">
        <f>ROUND(I146*H146,2)</f>
        <v>0</v>
      </c>
      <c r="BL146" s="19" t="s">
        <v>84</v>
      </c>
      <c r="BM146" s="218" t="s">
        <v>247</v>
      </c>
    </row>
    <row r="147" s="2" customFormat="1" ht="24.15" customHeight="1">
      <c r="A147" s="40"/>
      <c r="B147" s="41"/>
      <c r="C147" s="207" t="s">
        <v>248</v>
      </c>
      <c r="D147" s="207" t="s">
        <v>139</v>
      </c>
      <c r="E147" s="208" t="s">
        <v>249</v>
      </c>
      <c r="F147" s="209" t="s">
        <v>250</v>
      </c>
      <c r="G147" s="210" t="s">
        <v>104</v>
      </c>
      <c r="H147" s="211">
        <v>3.7869999999999999</v>
      </c>
      <c r="I147" s="212"/>
      <c r="J147" s="213">
        <f>ROUND(I147*H147,2)</f>
        <v>0</v>
      </c>
      <c r="K147" s="209" t="s">
        <v>142</v>
      </c>
      <c r="L147" s="46"/>
      <c r="M147" s="214" t="s">
        <v>19</v>
      </c>
      <c r="N147" s="215" t="s">
        <v>40</v>
      </c>
      <c r="O147" s="86"/>
      <c r="P147" s="216">
        <f>O147*H147</f>
        <v>0</v>
      </c>
      <c r="Q147" s="216">
        <v>2.2563399999999998</v>
      </c>
      <c r="R147" s="216">
        <f>Q147*H147</f>
        <v>8.5447595799999991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84</v>
      </c>
      <c r="AT147" s="218" t="s">
        <v>139</v>
      </c>
      <c r="AU147" s="218" t="s">
        <v>78</v>
      </c>
      <c r="AY147" s="19" t="s">
        <v>136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74</v>
      </c>
      <c r="BK147" s="219">
        <f>ROUND(I147*H147,2)</f>
        <v>0</v>
      </c>
      <c r="BL147" s="19" t="s">
        <v>84</v>
      </c>
      <c r="BM147" s="218" t="s">
        <v>251</v>
      </c>
    </row>
    <row r="148" s="2" customFormat="1">
      <c r="A148" s="40"/>
      <c r="B148" s="41"/>
      <c r="C148" s="42"/>
      <c r="D148" s="220" t="s">
        <v>144</v>
      </c>
      <c r="E148" s="42"/>
      <c r="F148" s="221" t="s">
        <v>252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144</v>
      </c>
      <c r="AU148" s="19" t="s">
        <v>78</v>
      </c>
    </row>
    <row r="149" s="13" customFormat="1">
      <c r="A149" s="13"/>
      <c r="B149" s="225"/>
      <c r="C149" s="226"/>
      <c r="D149" s="227" t="s">
        <v>146</v>
      </c>
      <c r="E149" s="228" t="s">
        <v>19</v>
      </c>
      <c r="F149" s="229" t="s">
        <v>253</v>
      </c>
      <c r="G149" s="226"/>
      <c r="H149" s="230">
        <v>3.7869999999999999</v>
      </c>
      <c r="I149" s="231"/>
      <c r="J149" s="226"/>
      <c r="K149" s="226"/>
      <c r="L149" s="232"/>
      <c r="M149" s="268"/>
      <c r="N149" s="269"/>
      <c r="O149" s="269"/>
      <c r="P149" s="269"/>
      <c r="Q149" s="269"/>
      <c r="R149" s="269"/>
      <c r="S149" s="269"/>
      <c r="T149" s="27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146</v>
      </c>
      <c r="AU149" s="236" t="s">
        <v>78</v>
      </c>
      <c r="AV149" s="13" t="s">
        <v>78</v>
      </c>
      <c r="AW149" s="13" t="s">
        <v>31</v>
      </c>
      <c r="AX149" s="13" t="s">
        <v>74</v>
      </c>
      <c r="AY149" s="236" t="s">
        <v>136</v>
      </c>
    </row>
    <row r="150" s="2" customFormat="1" ht="6.96" customHeight="1">
      <c r="A150" s="40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46"/>
      <c r="M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</sheetData>
  <sheetProtection sheet="1" autoFilter="0" formatColumns="0" formatRows="0" objects="1" scenarios="1" spinCount="100000" saltValue="F1xl3rjXrBlsqArXYHiqJ+p4ciiXiz9IBKIrhnU3y5C14b9pTAnWQLvaCyfEg1rHmq9PfYEXnle/0qItg5iiRA==" hashValue="KbbMULCoy72npaqOKEn7yO+Xvm5P8DDxizmw7uLSmu2U0el5GUZISq4pZoRjs+MudCPqnNakMy3rTCutVy/grw==" algorithmName="SHA-512" password="D21E"/>
  <autoFilter ref="C84:K14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31251103"/>
    <hyperlink ref="F94" r:id="rId2" display="https://podminky.urs.cz/item/CS_URS_2024_02/162751117"/>
    <hyperlink ref="F97" r:id="rId3" display="https://podminky.urs.cz/item/CS_URS_2024_02/162751119"/>
    <hyperlink ref="F100" r:id="rId4" display="https://podminky.urs.cz/item/CS_URS_2024_02/997013873"/>
    <hyperlink ref="F104" r:id="rId5" display="https://podminky.urs.cz/item/CS_URS_2024_02/998223011"/>
    <hyperlink ref="F107" r:id="rId6" display="https://podminky.urs.cz/item/CS_URS_2024_02/181252305.1"/>
    <hyperlink ref="F110" r:id="rId7" display="https://podminky.urs.cz/item/CS_URS_2024_02/564750011"/>
    <hyperlink ref="F113" r:id="rId8" display="https://podminky.urs.cz/item/CS_URS_2025_01/564750111"/>
    <hyperlink ref="F116" r:id="rId9" display="https://podminky.urs.cz/item/CS_URS_2024_02/596211213"/>
    <hyperlink ref="F125" r:id="rId10" display="https://podminky.urs.cz/item/CS_URS_2024_02/175111101"/>
    <hyperlink ref="F131" r:id="rId11" display="https://podminky.urs.cz/item/CS_URS_2025_01/212755213"/>
    <hyperlink ref="F134" r:id="rId12" display="https://podminky.urs.cz/item/CS_URS_2025_01/212312111"/>
    <hyperlink ref="F138" r:id="rId13" display="https://podminky.urs.cz/item/CS_URS_2024_02/916131113"/>
    <hyperlink ref="F144" r:id="rId14" display="https://podminky.urs.cz/item/CS_URS_2024_02/916131213"/>
    <hyperlink ref="F148" r:id="rId15" display="https://podminky.urs.cz/item/CS_URS_2024_02/91699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  <c r="AZ2" s="130" t="s">
        <v>254</v>
      </c>
      <c r="BA2" s="130" t="s">
        <v>255</v>
      </c>
      <c r="BB2" s="130" t="s">
        <v>92</v>
      </c>
      <c r="BC2" s="130" t="s">
        <v>256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  <c r="AZ3" s="130" t="s">
        <v>257</v>
      </c>
      <c r="BA3" s="130" t="s">
        <v>258</v>
      </c>
      <c r="BB3" s="130" t="s">
        <v>92</v>
      </c>
      <c r="BC3" s="130" t="s">
        <v>259</v>
      </c>
      <c r="BD3" s="130" t="s">
        <v>81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Manipulační a odstavná plocha, areál FN Brno - pracoviště Dětská nemocnice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109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260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ROUND((SUM(BE86:BE197)),  2)</f>
        <v>0</v>
      </c>
      <c r="G33" s="40"/>
      <c r="H33" s="40"/>
      <c r="I33" s="151">
        <v>0.20999999999999999</v>
      </c>
      <c r="J33" s="150">
        <f>ROUND(((SUM(BE86:BE197))*I33),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ROUND((SUM(BF86:BF197)),  2)</f>
        <v>0</v>
      </c>
      <c r="G34" s="40"/>
      <c r="H34" s="40"/>
      <c r="I34" s="151">
        <v>0.12</v>
      </c>
      <c r="J34" s="150">
        <f>ROUND(((SUM(BF86:BF197))*I34),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ROUND((SUM(BG86:BG197)),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ROUND((SUM(BH86:BH197)),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ROUND((SUM(BI86:BI197)),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Manipulační a odstavná plocha, areál FN Brno - pracoviště Dětská nemocnice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2 - Retence a dešťové vpusti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115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261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262</v>
      </c>
      <c r="E62" s="177"/>
      <c r="F62" s="177"/>
      <c r="G62" s="177"/>
      <c r="H62" s="177"/>
      <c r="I62" s="177"/>
      <c r="J62" s="178">
        <f>J113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263</v>
      </c>
      <c r="E63" s="177"/>
      <c r="F63" s="177"/>
      <c r="G63" s="177"/>
      <c r="H63" s="177"/>
      <c r="I63" s="177"/>
      <c r="J63" s="178">
        <f>J127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264</v>
      </c>
      <c r="E64" s="177"/>
      <c r="F64" s="177"/>
      <c r="G64" s="177"/>
      <c r="H64" s="177"/>
      <c r="I64" s="177"/>
      <c r="J64" s="178">
        <f>J130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265</v>
      </c>
      <c r="E65" s="177"/>
      <c r="F65" s="177"/>
      <c r="G65" s="177"/>
      <c r="H65" s="177"/>
      <c r="I65" s="177"/>
      <c r="J65" s="178">
        <f>J143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266</v>
      </c>
      <c r="E66" s="177"/>
      <c r="F66" s="177"/>
      <c r="G66" s="177"/>
      <c r="H66" s="177"/>
      <c r="I66" s="177"/>
      <c r="J66" s="178">
        <f>J160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121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63" t="str">
        <f>E7</f>
        <v>Manipulační a odstavná plocha, areál FN Brno - pracoviště Dětská nemocnice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109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2 - Retence a dešťové vpusti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20. 5. 2025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30</v>
      </c>
      <c r="J82" s="38" t="str">
        <f>E21</f>
        <v xml:space="preserve"> 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IF(E18="","",E18)</f>
        <v>Vyplň údaj</v>
      </c>
      <c r="G83" s="42"/>
      <c r="H83" s="42"/>
      <c r="I83" s="34" t="s">
        <v>32</v>
      </c>
      <c r="J83" s="38" t="str">
        <f>E24</f>
        <v xml:space="preserve"> 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122</v>
      </c>
      <c r="D85" s="183" t="s">
        <v>54</v>
      </c>
      <c r="E85" s="183" t="s">
        <v>50</v>
      </c>
      <c r="F85" s="183" t="s">
        <v>51</v>
      </c>
      <c r="G85" s="183" t="s">
        <v>123</v>
      </c>
      <c r="H85" s="183" t="s">
        <v>124</v>
      </c>
      <c r="I85" s="183" t="s">
        <v>125</v>
      </c>
      <c r="J85" s="183" t="s">
        <v>113</v>
      </c>
      <c r="K85" s="184" t="s">
        <v>126</v>
      </c>
      <c r="L85" s="185"/>
      <c r="M85" s="94" t="s">
        <v>19</v>
      </c>
      <c r="N85" s="95" t="s">
        <v>39</v>
      </c>
      <c r="O85" s="95" t="s">
        <v>127</v>
      </c>
      <c r="P85" s="95" t="s">
        <v>128</v>
      </c>
      <c r="Q85" s="95" t="s">
        <v>129</v>
      </c>
      <c r="R85" s="95" t="s">
        <v>130</v>
      </c>
      <c r="S85" s="95" t="s">
        <v>131</v>
      </c>
      <c r="T85" s="96" t="s">
        <v>132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133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</f>
        <v>0</v>
      </c>
      <c r="Q86" s="98"/>
      <c r="R86" s="188">
        <f>R87</f>
        <v>35.239756439999994</v>
      </c>
      <c r="S86" s="98"/>
      <c r="T86" s="189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68</v>
      </c>
      <c r="AU86" s="19" t="s">
        <v>114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68</v>
      </c>
      <c r="E87" s="194" t="s">
        <v>134</v>
      </c>
      <c r="F87" s="194" t="s">
        <v>135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P88+P127</f>
        <v>0</v>
      </c>
      <c r="Q87" s="199"/>
      <c r="R87" s="200">
        <f>R88+R127</f>
        <v>35.239756439999994</v>
      </c>
      <c r="S87" s="199"/>
      <c r="T87" s="201">
        <f>T88+T127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74</v>
      </c>
      <c r="AT87" s="203" t="s">
        <v>68</v>
      </c>
      <c r="AU87" s="203" t="s">
        <v>69</v>
      </c>
      <c r="AY87" s="202" t="s">
        <v>136</v>
      </c>
      <c r="BK87" s="204">
        <f>BK88+BK127</f>
        <v>0</v>
      </c>
    </row>
    <row r="88" s="12" customFormat="1" ht="22.8" customHeight="1">
      <c r="A88" s="12"/>
      <c r="B88" s="191"/>
      <c r="C88" s="192"/>
      <c r="D88" s="193" t="s">
        <v>68</v>
      </c>
      <c r="E88" s="205" t="s">
        <v>74</v>
      </c>
      <c r="F88" s="205" t="s">
        <v>267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P89+SUM(P90:P113)</f>
        <v>0</v>
      </c>
      <c r="Q88" s="199"/>
      <c r="R88" s="200">
        <f>R89+SUM(R90:R113)</f>
        <v>25.207999999999998</v>
      </c>
      <c r="S88" s="199"/>
      <c r="T88" s="201">
        <f>T89+SUM(T90:T113)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74</v>
      </c>
      <c r="AT88" s="203" t="s">
        <v>68</v>
      </c>
      <c r="AU88" s="203" t="s">
        <v>74</v>
      </c>
      <c r="AY88" s="202" t="s">
        <v>136</v>
      </c>
      <c r="BK88" s="204">
        <f>BK89+SUM(BK90:BK113)</f>
        <v>0</v>
      </c>
    </row>
    <row r="89" s="2" customFormat="1" ht="44.25" customHeight="1">
      <c r="A89" s="40"/>
      <c r="B89" s="41"/>
      <c r="C89" s="207" t="s">
        <v>74</v>
      </c>
      <c r="D89" s="207" t="s">
        <v>139</v>
      </c>
      <c r="E89" s="208" t="s">
        <v>268</v>
      </c>
      <c r="F89" s="209" t="s">
        <v>269</v>
      </c>
      <c r="G89" s="210" t="s">
        <v>104</v>
      </c>
      <c r="H89" s="211">
        <v>27.760000000000002</v>
      </c>
      <c r="I89" s="212"/>
      <c r="J89" s="213">
        <f>ROUND(I89*H89,2)</f>
        <v>0</v>
      </c>
      <c r="K89" s="209" t="s">
        <v>142</v>
      </c>
      <c r="L89" s="46"/>
      <c r="M89" s="214" t="s">
        <v>19</v>
      </c>
      <c r="N89" s="215" t="s">
        <v>40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84</v>
      </c>
      <c r="AT89" s="218" t="s">
        <v>139</v>
      </c>
      <c r="AU89" s="218" t="s">
        <v>78</v>
      </c>
      <c r="AY89" s="19" t="s">
        <v>136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74</v>
      </c>
      <c r="BK89" s="219">
        <f>ROUND(I89*H89,2)</f>
        <v>0</v>
      </c>
      <c r="BL89" s="19" t="s">
        <v>84</v>
      </c>
      <c r="BM89" s="218" t="s">
        <v>270</v>
      </c>
    </row>
    <row r="90" s="2" customFormat="1">
      <c r="A90" s="40"/>
      <c r="B90" s="41"/>
      <c r="C90" s="42"/>
      <c r="D90" s="220" t="s">
        <v>144</v>
      </c>
      <c r="E90" s="42"/>
      <c r="F90" s="221" t="s">
        <v>271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144</v>
      </c>
      <c r="AU90" s="19" t="s">
        <v>78</v>
      </c>
    </row>
    <row r="91" s="15" customFormat="1">
      <c r="A91" s="15"/>
      <c r="B91" s="258"/>
      <c r="C91" s="259"/>
      <c r="D91" s="227" t="s">
        <v>146</v>
      </c>
      <c r="E91" s="260" t="s">
        <v>19</v>
      </c>
      <c r="F91" s="261" t="s">
        <v>272</v>
      </c>
      <c r="G91" s="259"/>
      <c r="H91" s="260" t="s">
        <v>19</v>
      </c>
      <c r="I91" s="262"/>
      <c r="J91" s="259"/>
      <c r="K91" s="259"/>
      <c r="L91" s="263"/>
      <c r="M91" s="264"/>
      <c r="N91" s="265"/>
      <c r="O91" s="265"/>
      <c r="P91" s="265"/>
      <c r="Q91" s="265"/>
      <c r="R91" s="265"/>
      <c r="S91" s="265"/>
      <c r="T91" s="26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67" t="s">
        <v>146</v>
      </c>
      <c r="AU91" s="267" t="s">
        <v>78</v>
      </c>
      <c r="AV91" s="15" t="s">
        <v>74</v>
      </c>
      <c r="AW91" s="15" t="s">
        <v>31</v>
      </c>
      <c r="AX91" s="15" t="s">
        <v>69</v>
      </c>
      <c r="AY91" s="267" t="s">
        <v>136</v>
      </c>
    </row>
    <row r="92" s="13" customFormat="1">
      <c r="A92" s="13"/>
      <c r="B92" s="225"/>
      <c r="C92" s="226"/>
      <c r="D92" s="227" t="s">
        <v>146</v>
      </c>
      <c r="E92" s="228" t="s">
        <v>19</v>
      </c>
      <c r="F92" s="229" t="s">
        <v>273</v>
      </c>
      <c r="G92" s="226"/>
      <c r="H92" s="230">
        <v>13.398999999999999</v>
      </c>
      <c r="I92" s="231"/>
      <c r="J92" s="226"/>
      <c r="K92" s="226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146</v>
      </c>
      <c r="AU92" s="236" t="s">
        <v>78</v>
      </c>
      <c r="AV92" s="13" t="s">
        <v>78</v>
      </c>
      <c r="AW92" s="13" t="s">
        <v>31</v>
      </c>
      <c r="AX92" s="13" t="s">
        <v>69</v>
      </c>
      <c r="AY92" s="236" t="s">
        <v>136</v>
      </c>
    </row>
    <row r="93" s="13" customFormat="1">
      <c r="A93" s="13"/>
      <c r="B93" s="225"/>
      <c r="C93" s="226"/>
      <c r="D93" s="227" t="s">
        <v>146</v>
      </c>
      <c r="E93" s="228" t="s">
        <v>19</v>
      </c>
      <c r="F93" s="229" t="s">
        <v>274</v>
      </c>
      <c r="G93" s="226"/>
      <c r="H93" s="230">
        <v>10.361000000000001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146</v>
      </c>
      <c r="AU93" s="236" t="s">
        <v>78</v>
      </c>
      <c r="AV93" s="13" t="s">
        <v>78</v>
      </c>
      <c r="AW93" s="13" t="s">
        <v>31</v>
      </c>
      <c r="AX93" s="13" t="s">
        <v>69</v>
      </c>
      <c r="AY93" s="236" t="s">
        <v>136</v>
      </c>
    </row>
    <row r="94" s="13" customFormat="1">
      <c r="A94" s="13"/>
      <c r="B94" s="225"/>
      <c r="C94" s="226"/>
      <c r="D94" s="227" t="s">
        <v>146</v>
      </c>
      <c r="E94" s="228" t="s">
        <v>19</v>
      </c>
      <c r="F94" s="229" t="s">
        <v>275</v>
      </c>
      <c r="G94" s="226"/>
      <c r="H94" s="230">
        <v>4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146</v>
      </c>
      <c r="AU94" s="236" t="s">
        <v>78</v>
      </c>
      <c r="AV94" s="13" t="s">
        <v>78</v>
      </c>
      <c r="AW94" s="13" t="s">
        <v>31</v>
      </c>
      <c r="AX94" s="13" t="s">
        <v>69</v>
      </c>
      <c r="AY94" s="236" t="s">
        <v>136</v>
      </c>
    </row>
    <row r="95" s="14" customFormat="1">
      <c r="A95" s="14"/>
      <c r="B95" s="237"/>
      <c r="C95" s="238"/>
      <c r="D95" s="227" t="s">
        <v>146</v>
      </c>
      <c r="E95" s="239" t="s">
        <v>19</v>
      </c>
      <c r="F95" s="240" t="s">
        <v>149</v>
      </c>
      <c r="G95" s="238"/>
      <c r="H95" s="241">
        <v>27.759999999999998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146</v>
      </c>
      <c r="AU95" s="247" t="s">
        <v>78</v>
      </c>
      <c r="AV95" s="14" t="s">
        <v>84</v>
      </c>
      <c r="AW95" s="14" t="s">
        <v>31</v>
      </c>
      <c r="AX95" s="14" t="s">
        <v>74</v>
      </c>
      <c r="AY95" s="247" t="s">
        <v>136</v>
      </c>
    </row>
    <row r="96" s="2" customFormat="1" ht="44.25" customHeight="1">
      <c r="A96" s="40"/>
      <c r="B96" s="41"/>
      <c r="C96" s="207" t="s">
        <v>78</v>
      </c>
      <c r="D96" s="207" t="s">
        <v>139</v>
      </c>
      <c r="E96" s="208" t="s">
        <v>276</v>
      </c>
      <c r="F96" s="209" t="s">
        <v>277</v>
      </c>
      <c r="G96" s="210" t="s">
        <v>104</v>
      </c>
      <c r="H96" s="211">
        <v>8.516</v>
      </c>
      <c r="I96" s="212"/>
      <c r="J96" s="213">
        <f>ROUND(I96*H96,2)</f>
        <v>0</v>
      </c>
      <c r="K96" s="209" t="s">
        <v>142</v>
      </c>
      <c r="L96" s="46"/>
      <c r="M96" s="214" t="s">
        <v>19</v>
      </c>
      <c r="N96" s="215" t="s">
        <v>40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84</v>
      </c>
      <c r="AT96" s="218" t="s">
        <v>139</v>
      </c>
      <c r="AU96" s="218" t="s">
        <v>78</v>
      </c>
      <c r="AY96" s="19" t="s">
        <v>136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74</v>
      </c>
      <c r="BK96" s="219">
        <f>ROUND(I96*H96,2)</f>
        <v>0</v>
      </c>
      <c r="BL96" s="19" t="s">
        <v>84</v>
      </c>
      <c r="BM96" s="218" t="s">
        <v>278</v>
      </c>
    </row>
    <row r="97" s="2" customFormat="1">
      <c r="A97" s="40"/>
      <c r="B97" s="41"/>
      <c r="C97" s="42"/>
      <c r="D97" s="220" t="s">
        <v>144</v>
      </c>
      <c r="E97" s="42"/>
      <c r="F97" s="221" t="s">
        <v>279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144</v>
      </c>
      <c r="AU97" s="19" t="s">
        <v>78</v>
      </c>
    </row>
    <row r="98" s="13" customFormat="1">
      <c r="A98" s="13"/>
      <c r="B98" s="225"/>
      <c r="C98" s="226"/>
      <c r="D98" s="227" t="s">
        <v>146</v>
      </c>
      <c r="E98" s="228" t="s">
        <v>19</v>
      </c>
      <c r="F98" s="229" t="s">
        <v>280</v>
      </c>
      <c r="G98" s="226"/>
      <c r="H98" s="230">
        <v>5.0620000000000003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146</v>
      </c>
      <c r="AU98" s="236" t="s">
        <v>78</v>
      </c>
      <c r="AV98" s="13" t="s">
        <v>78</v>
      </c>
      <c r="AW98" s="13" t="s">
        <v>31</v>
      </c>
      <c r="AX98" s="13" t="s">
        <v>69</v>
      </c>
      <c r="AY98" s="236" t="s">
        <v>136</v>
      </c>
    </row>
    <row r="99" s="13" customFormat="1">
      <c r="A99" s="13"/>
      <c r="B99" s="225"/>
      <c r="C99" s="226"/>
      <c r="D99" s="227" t="s">
        <v>146</v>
      </c>
      <c r="E99" s="228" t="s">
        <v>19</v>
      </c>
      <c r="F99" s="229" t="s">
        <v>281</v>
      </c>
      <c r="G99" s="226"/>
      <c r="H99" s="230">
        <v>3.4540000000000002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146</v>
      </c>
      <c r="AU99" s="236" t="s">
        <v>78</v>
      </c>
      <c r="AV99" s="13" t="s">
        <v>78</v>
      </c>
      <c r="AW99" s="13" t="s">
        <v>31</v>
      </c>
      <c r="AX99" s="13" t="s">
        <v>69</v>
      </c>
      <c r="AY99" s="236" t="s">
        <v>136</v>
      </c>
    </row>
    <row r="100" s="14" customFormat="1">
      <c r="A100" s="14"/>
      <c r="B100" s="237"/>
      <c r="C100" s="238"/>
      <c r="D100" s="227" t="s">
        <v>146</v>
      </c>
      <c r="E100" s="239" t="s">
        <v>19</v>
      </c>
      <c r="F100" s="240" t="s">
        <v>149</v>
      </c>
      <c r="G100" s="238"/>
      <c r="H100" s="241">
        <v>8.516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146</v>
      </c>
      <c r="AU100" s="247" t="s">
        <v>78</v>
      </c>
      <c r="AV100" s="14" t="s">
        <v>84</v>
      </c>
      <c r="AW100" s="14" t="s">
        <v>31</v>
      </c>
      <c r="AX100" s="14" t="s">
        <v>74</v>
      </c>
      <c r="AY100" s="247" t="s">
        <v>136</v>
      </c>
    </row>
    <row r="101" s="2" customFormat="1" ht="66.75" customHeight="1">
      <c r="A101" s="40"/>
      <c r="B101" s="41"/>
      <c r="C101" s="207" t="s">
        <v>81</v>
      </c>
      <c r="D101" s="207" t="s">
        <v>139</v>
      </c>
      <c r="E101" s="208" t="s">
        <v>204</v>
      </c>
      <c r="F101" s="209" t="s">
        <v>205</v>
      </c>
      <c r="G101" s="210" t="s">
        <v>104</v>
      </c>
      <c r="H101" s="211">
        <v>12.603999999999999</v>
      </c>
      <c r="I101" s="212"/>
      <c r="J101" s="213">
        <f>ROUND(I101*H101,2)</f>
        <v>0</v>
      </c>
      <c r="K101" s="209" t="s">
        <v>142</v>
      </c>
      <c r="L101" s="46"/>
      <c r="M101" s="214" t="s">
        <v>19</v>
      </c>
      <c r="N101" s="215" t="s">
        <v>40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84</v>
      </c>
      <c r="AT101" s="218" t="s">
        <v>139</v>
      </c>
      <c r="AU101" s="218" t="s">
        <v>78</v>
      </c>
      <c r="AY101" s="19" t="s">
        <v>136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74</v>
      </c>
      <c r="BK101" s="219">
        <f>ROUND(I101*H101,2)</f>
        <v>0</v>
      </c>
      <c r="BL101" s="19" t="s">
        <v>84</v>
      </c>
      <c r="BM101" s="218" t="s">
        <v>282</v>
      </c>
    </row>
    <row r="102" s="2" customFormat="1">
      <c r="A102" s="40"/>
      <c r="B102" s="41"/>
      <c r="C102" s="42"/>
      <c r="D102" s="220" t="s">
        <v>144</v>
      </c>
      <c r="E102" s="42"/>
      <c r="F102" s="221" t="s">
        <v>208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144</v>
      </c>
      <c r="AU102" s="19" t="s">
        <v>78</v>
      </c>
    </row>
    <row r="103" s="13" customFormat="1">
      <c r="A103" s="13"/>
      <c r="B103" s="225"/>
      <c r="C103" s="226"/>
      <c r="D103" s="227" t="s">
        <v>146</v>
      </c>
      <c r="E103" s="228" t="s">
        <v>19</v>
      </c>
      <c r="F103" s="229" t="s">
        <v>283</v>
      </c>
      <c r="G103" s="226"/>
      <c r="H103" s="230">
        <v>6.8479999999999999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146</v>
      </c>
      <c r="AU103" s="236" t="s">
        <v>78</v>
      </c>
      <c r="AV103" s="13" t="s">
        <v>78</v>
      </c>
      <c r="AW103" s="13" t="s">
        <v>31</v>
      </c>
      <c r="AX103" s="13" t="s">
        <v>69</v>
      </c>
      <c r="AY103" s="236" t="s">
        <v>136</v>
      </c>
    </row>
    <row r="104" s="13" customFormat="1">
      <c r="A104" s="13"/>
      <c r="B104" s="225"/>
      <c r="C104" s="226"/>
      <c r="D104" s="227" t="s">
        <v>146</v>
      </c>
      <c r="E104" s="228" t="s">
        <v>19</v>
      </c>
      <c r="F104" s="229" t="s">
        <v>284</v>
      </c>
      <c r="G104" s="226"/>
      <c r="H104" s="230">
        <v>5.7560000000000002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146</v>
      </c>
      <c r="AU104" s="236" t="s">
        <v>78</v>
      </c>
      <c r="AV104" s="13" t="s">
        <v>78</v>
      </c>
      <c r="AW104" s="13" t="s">
        <v>31</v>
      </c>
      <c r="AX104" s="13" t="s">
        <v>69</v>
      </c>
      <c r="AY104" s="236" t="s">
        <v>136</v>
      </c>
    </row>
    <row r="105" s="14" customFormat="1">
      <c r="A105" s="14"/>
      <c r="B105" s="237"/>
      <c r="C105" s="238"/>
      <c r="D105" s="227" t="s">
        <v>146</v>
      </c>
      <c r="E105" s="239" t="s">
        <v>19</v>
      </c>
      <c r="F105" s="240" t="s">
        <v>149</v>
      </c>
      <c r="G105" s="238"/>
      <c r="H105" s="241">
        <v>12.603999999999999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146</v>
      </c>
      <c r="AU105" s="247" t="s">
        <v>78</v>
      </c>
      <c r="AV105" s="14" t="s">
        <v>84</v>
      </c>
      <c r="AW105" s="14" t="s">
        <v>31</v>
      </c>
      <c r="AX105" s="14" t="s">
        <v>74</v>
      </c>
      <c r="AY105" s="247" t="s">
        <v>136</v>
      </c>
    </row>
    <row r="106" s="2" customFormat="1" ht="16.5" customHeight="1">
      <c r="A106" s="40"/>
      <c r="B106" s="41"/>
      <c r="C106" s="248" t="s">
        <v>84</v>
      </c>
      <c r="D106" s="248" t="s">
        <v>196</v>
      </c>
      <c r="E106" s="249" t="s">
        <v>285</v>
      </c>
      <c r="F106" s="250" t="s">
        <v>286</v>
      </c>
      <c r="G106" s="251" t="s">
        <v>161</v>
      </c>
      <c r="H106" s="252">
        <v>25.207999999999998</v>
      </c>
      <c r="I106" s="253"/>
      <c r="J106" s="254">
        <f>ROUND(I106*H106,2)</f>
        <v>0</v>
      </c>
      <c r="K106" s="250" t="s">
        <v>142</v>
      </c>
      <c r="L106" s="255"/>
      <c r="M106" s="256" t="s">
        <v>19</v>
      </c>
      <c r="N106" s="257" t="s">
        <v>40</v>
      </c>
      <c r="O106" s="86"/>
      <c r="P106" s="216">
        <f>O106*H106</f>
        <v>0</v>
      </c>
      <c r="Q106" s="216">
        <v>1</v>
      </c>
      <c r="R106" s="216">
        <f>Q106*H106</f>
        <v>25.207999999999998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183</v>
      </c>
      <c r="AT106" s="218" t="s">
        <v>196</v>
      </c>
      <c r="AU106" s="218" t="s">
        <v>78</v>
      </c>
      <c r="AY106" s="19" t="s">
        <v>136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74</v>
      </c>
      <c r="BK106" s="219">
        <f>ROUND(I106*H106,2)</f>
        <v>0</v>
      </c>
      <c r="BL106" s="19" t="s">
        <v>84</v>
      </c>
      <c r="BM106" s="218" t="s">
        <v>287</v>
      </c>
    </row>
    <row r="107" s="13" customFormat="1">
      <c r="A107" s="13"/>
      <c r="B107" s="225"/>
      <c r="C107" s="226"/>
      <c r="D107" s="227" t="s">
        <v>146</v>
      </c>
      <c r="E107" s="226"/>
      <c r="F107" s="229" t="s">
        <v>288</v>
      </c>
      <c r="G107" s="226"/>
      <c r="H107" s="230">
        <v>25.207999999999998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146</v>
      </c>
      <c r="AU107" s="236" t="s">
        <v>78</v>
      </c>
      <c r="AV107" s="13" t="s">
        <v>78</v>
      </c>
      <c r="AW107" s="13" t="s">
        <v>4</v>
      </c>
      <c r="AX107" s="13" t="s">
        <v>74</v>
      </c>
      <c r="AY107" s="236" t="s">
        <v>136</v>
      </c>
    </row>
    <row r="108" s="2" customFormat="1" ht="33" customHeight="1">
      <c r="A108" s="40"/>
      <c r="B108" s="41"/>
      <c r="C108" s="207" t="s">
        <v>87</v>
      </c>
      <c r="D108" s="207" t="s">
        <v>139</v>
      </c>
      <c r="E108" s="208" t="s">
        <v>289</v>
      </c>
      <c r="F108" s="209" t="s">
        <v>290</v>
      </c>
      <c r="G108" s="210" t="s">
        <v>104</v>
      </c>
      <c r="H108" s="211">
        <v>2.6400000000000001</v>
      </c>
      <c r="I108" s="212"/>
      <c r="J108" s="213">
        <f>ROUND(I108*H108,2)</f>
        <v>0</v>
      </c>
      <c r="K108" s="209" t="s">
        <v>142</v>
      </c>
      <c r="L108" s="46"/>
      <c r="M108" s="214" t="s">
        <v>19</v>
      </c>
      <c r="N108" s="215" t="s">
        <v>40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84</v>
      </c>
      <c r="AT108" s="218" t="s">
        <v>139</v>
      </c>
      <c r="AU108" s="218" t="s">
        <v>78</v>
      </c>
      <c r="AY108" s="19" t="s">
        <v>136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74</v>
      </c>
      <c r="BK108" s="219">
        <f>ROUND(I108*H108,2)</f>
        <v>0</v>
      </c>
      <c r="BL108" s="19" t="s">
        <v>84</v>
      </c>
      <c r="BM108" s="218" t="s">
        <v>291</v>
      </c>
    </row>
    <row r="109" s="2" customFormat="1">
      <c r="A109" s="40"/>
      <c r="B109" s="41"/>
      <c r="C109" s="42"/>
      <c r="D109" s="220" t="s">
        <v>144</v>
      </c>
      <c r="E109" s="42"/>
      <c r="F109" s="221" t="s">
        <v>292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144</v>
      </c>
      <c r="AU109" s="19" t="s">
        <v>78</v>
      </c>
    </row>
    <row r="110" s="13" customFormat="1">
      <c r="A110" s="13"/>
      <c r="B110" s="225"/>
      <c r="C110" s="226"/>
      <c r="D110" s="227" t="s">
        <v>146</v>
      </c>
      <c r="E110" s="228" t="s">
        <v>19</v>
      </c>
      <c r="F110" s="229" t="s">
        <v>293</v>
      </c>
      <c r="G110" s="226"/>
      <c r="H110" s="230">
        <v>1.4890000000000001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146</v>
      </c>
      <c r="AU110" s="236" t="s">
        <v>78</v>
      </c>
      <c r="AV110" s="13" t="s">
        <v>78</v>
      </c>
      <c r="AW110" s="13" t="s">
        <v>31</v>
      </c>
      <c r="AX110" s="13" t="s">
        <v>69</v>
      </c>
      <c r="AY110" s="236" t="s">
        <v>136</v>
      </c>
    </row>
    <row r="111" s="13" customFormat="1">
      <c r="A111" s="13"/>
      <c r="B111" s="225"/>
      <c r="C111" s="226"/>
      <c r="D111" s="227" t="s">
        <v>146</v>
      </c>
      <c r="E111" s="228" t="s">
        <v>19</v>
      </c>
      <c r="F111" s="229" t="s">
        <v>294</v>
      </c>
      <c r="G111" s="226"/>
      <c r="H111" s="230">
        <v>1.151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146</v>
      </c>
      <c r="AU111" s="236" t="s">
        <v>78</v>
      </c>
      <c r="AV111" s="13" t="s">
        <v>78</v>
      </c>
      <c r="AW111" s="13" t="s">
        <v>31</v>
      </c>
      <c r="AX111" s="13" t="s">
        <v>69</v>
      </c>
      <c r="AY111" s="236" t="s">
        <v>136</v>
      </c>
    </row>
    <row r="112" s="14" customFormat="1">
      <c r="A112" s="14"/>
      <c r="B112" s="237"/>
      <c r="C112" s="238"/>
      <c r="D112" s="227" t="s">
        <v>146</v>
      </c>
      <c r="E112" s="239" t="s">
        <v>19</v>
      </c>
      <c r="F112" s="240" t="s">
        <v>149</v>
      </c>
      <c r="G112" s="238"/>
      <c r="H112" s="241">
        <v>2.6400000000000001</v>
      </c>
      <c r="I112" s="242"/>
      <c r="J112" s="238"/>
      <c r="K112" s="238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146</v>
      </c>
      <c r="AU112" s="247" t="s">
        <v>78</v>
      </c>
      <c r="AV112" s="14" t="s">
        <v>84</v>
      </c>
      <c r="AW112" s="14" t="s">
        <v>31</v>
      </c>
      <c r="AX112" s="14" t="s">
        <v>74</v>
      </c>
      <c r="AY112" s="247" t="s">
        <v>136</v>
      </c>
    </row>
    <row r="113" s="12" customFormat="1" ht="20.88" customHeight="1">
      <c r="A113" s="12"/>
      <c r="B113" s="191"/>
      <c r="C113" s="192"/>
      <c r="D113" s="193" t="s">
        <v>68</v>
      </c>
      <c r="E113" s="205" t="s">
        <v>230</v>
      </c>
      <c r="F113" s="205" t="s">
        <v>295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SUM(P114:P126)</f>
        <v>0</v>
      </c>
      <c r="Q113" s="199"/>
      <c r="R113" s="200">
        <f>SUM(R114:R126)</f>
        <v>0</v>
      </c>
      <c r="S113" s="199"/>
      <c r="T113" s="201">
        <f>SUM(T114:T126)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74</v>
      </c>
      <c r="AT113" s="203" t="s">
        <v>68</v>
      </c>
      <c r="AU113" s="203" t="s">
        <v>78</v>
      </c>
      <c r="AY113" s="202" t="s">
        <v>136</v>
      </c>
      <c r="BK113" s="204">
        <f>SUM(BK114:BK126)</f>
        <v>0</v>
      </c>
    </row>
    <row r="114" s="2" customFormat="1" ht="62.7" customHeight="1">
      <c r="A114" s="40"/>
      <c r="B114" s="41"/>
      <c r="C114" s="207" t="s">
        <v>173</v>
      </c>
      <c r="D114" s="207" t="s">
        <v>139</v>
      </c>
      <c r="E114" s="208" t="s">
        <v>150</v>
      </c>
      <c r="F114" s="209" t="s">
        <v>151</v>
      </c>
      <c r="G114" s="210" t="s">
        <v>104</v>
      </c>
      <c r="H114" s="211">
        <v>19.244</v>
      </c>
      <c r="I114" s="212"/>
      <c r="J114" s="213">
        <f>ROUND(I114*H114,2)</f>
        <v>0</v>
      </c>
      <c r="K114" s="209" t="s">
        <v>142</v>
      </c>
      <c r="L114" s="46"/>
      <c r="M114" s="214" t="s">
        <v>19</v>
      </c>
      <c r="N114" s="215" t="s">
        <v>40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84</v>
      </c>
      <c r="AT114" s="218" t="s">
        <v>139</v>
      </c>
      <c r="AU114" s="218" t="s">
        <v>81</v>
      </c>
      <c r="AY114" s="19" t="s">
        <v>136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74</v>
      </c>
      <c r="BK114" s="219">
        <f>ROUND(I114*H114,2)</f>
        <v>0</v>
      </c>
      <c r="BL114" s="19" t="s">
        <v>84</v>
      </c>
      <c r="BM114" s="218" t="s">
        <v>296</v>
      </c>
    </row>
    <row r="115" s="2" customFormat="1">
      <c r="A115" s="40"/>
      <c r="B115" s="41"/>
      <c r="C115" s="42"/>
      <c r="D115" s="220" t="s">
        <v>144</v>
      </c>
      <c r="E115" s="42"/>
      <c r="F115" s="221" t="s">
        <v>153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144</v>
      </c>
      <c r="AU115" s="19" t="s">
        <v>81</v>
      </c>
    </row>
    <row r="116" s="13" customFormat="1">
      <c r="A116" s="13"/>
      <c r="B116" s="225"/>
      <c r="C116" s="226"/>
      <c r="D116" s="227" t="s">
        <v>146</v>
      </c>
      <c r="E116" s="228" t="s">
        <v>19</v>
      </c>
      <c r="F116" s="229" t="s">
        <v>297</v>
      </c>
      <c r="G116" s="226"/>
      <c r="H116" s="230">
        <v>27.760000000000002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146</v>
      </c>
      <c r="AU116" s="236" t="s">
        <v>81</v>
      </c>
      <c r="AV116" s="13" t="s">
        <v>78</v>
      </c>
      <c r="AW116" s="13" t="s">
        <v>31</v>
      </c>
      <c r="AX116" s="13" t="s">
        <v>69</v>
      </c>
      <c r="AY116" s="236" t="s">
        <v>136</v>
      </c>
    </row>
    <row r="117" s="13" customFormat="1">
      <c r="A117" s="13"/>
      <c r="B117" s="225"/>
      <c r="C117" s="226"/>
      <c r="D117" s="227" t="s">
        <v>146</v>
      </c>
      <c r="E117" s="228" t="s">
        <v>19</v>
      </c>
      <c r="F117" s="229" t="s">
        <v>298</v>
      </c>
      <c r="G117" s="226"/>
      <c r="H117" s="230">
        <v>-8.516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146</v>
      </c>
      <c r="AU117" s="236" t="s">
        <v>81</v>
      </c>
      <c r="AV117" s="13" t="s">
        <v>78</v>
      </c>
      <c r="AW117" s="13" t="s">
        <v>31</v>
      </c>
      <c r="AX117" s="13" t="s">
        <v>69</v>
      </c>
      <c r="AY117" s="236" t="s">
        <v>136</v>
      </c>
    </row>
    <row r="118" s="14" customFormat="1">
      <c r="A118" s="14"/>
      <c r="B118" s="237"/>
      <c r="C118" s="238"/>
      <c r="D118" s="227" t="s">
        <v>146</v>
      </c>
      <c r="E118" s="239" t="s">
        <v>19</v>
      </c>
      <c r="F118" s="240" t="s">
        <v>149</v>
      </c>
      <c r="G118" s="238"/>
      <c r="H118" s="241">
        <v>19.244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146</v>
      </c>
      <c r="AU118" s="247" t="s">
        <v>81</v>
      </c>
      <c r="AV118" s="14" t="s">
        <v>84</v>
      </c>
      <c r="AW118" s="14" t="s">
        <v>31</v>
      </c>
      <c r="AX118" s="14" t="s">
        <v>74</v>
      </c>
      <c r="AY118" s="247" t="s">
        <v>136</v>
      </c>
    </row>
    <row r="119" s="2" customFormat="1" ht="66.75" customHeight="1">
      <c r="A119" s="40"/>
      <c r="B119" s="41"/>
      <c r="C119" s="207" t="s">
        <v>178</v>
      </c>
      <c r="D119" s="207" t="s">
        <v>139</v>
      </c>
      <c r="E119" s="208" t="s">
        <v>154</v>
      </c>
      <c r="F119" s="209" t="s">
        <v>155</v>
      </c>
      <c r="G119" s="210" t="s">
        <v>104</v>
      </c>
      <c r="H119" s="211">
        <v>288.66000000000003</v>
      </c>
      <c r="I119" s="212"/>
      <c r="J119" s="213">
        <f>ROUND(I119*H119,2)</f>
        <v>0</v>
      </c>
      <c r="K119" s="209" t="s">
        <v>142</v>
      </c>
      <c r="L119" s="46"/>
      <c r="M119" s="214" t="s">
        <v>19</v>
      </c>
      <c r="N119" s="215" t="s">
        <v>40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84</v>
      </c>
      <c r="AT119" s="218" t="s">
        <v>139</v>
      </c>
      <c r="AU119" s="218" t="s">
        <v>81</v>
      </c>
      <c r="AY119" s="19" t="s">
        <v>136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74</v>
      </c>
      <c r="BK119" s="219">
        <f>ROUND(I119*H119,2)</f>
        <v>0</v>
      </c>
      <c r="BL119" s="19" t="s">
        <v>84</v>
      </c>
      <c r="BM119" s="218" t="s">
        <v>299</v>
      </c>
    </row>
    <row r="120" s="2" customFormat="1">
      <c r="A120" s="40"/>
      <c r="B120" s="41"/>
      <c r="C120" s="42"/>
      <c r="D120" s="220" t="s">
        <v>144</v>
      </c>
      <c r="E120" s="42"/>
      <c r="F120" s="221" t="s">
        <v>157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144</v>
      </c>
      <c r="AU120" s="19" t="s">
        <v>81</v>
      </c>
    </row>
    <row r="121" s="2" customFormat="1">
      <c r="A121" s="40"/>
      <c r="B121" s="41"/>
      <c r="C121" s="42"/>
      <c r="D121" s="227" t="s">
        <v>300</v>
      </c>
      <c r="E121" s="42"/>
      <c r="F121" s="271" t="s">
        <v>301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300</v>
      </c>
      <c r="AU121" s="19" t="s">
        <v>81</v>
      </c>
    </row>
    <row r="122" s="13" customFormat="1">
      <c r="A122" s="13"/>
      <c r="B122" s="225"/>
      <c r="C122" s="226"/>
      <c r="D122" s="227" t="s">
        <v>146</v>
      </c>
      <c r="E122" s="226"/>
      <c r="F122" s="229" t="s">
        <v>302</v>
      </c>
      <c r="G122" s="226"/>
      <c r="H122" s="230">
        <v>288.66000000000003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146</v>
      </c>
      <c r="AU122" s="236" t="s">
        <v>81</v>
      </c>
      <c r="AV122" s="13" t="s">
        <v>78</v>
      </c>
      <c r="AW122" s="13" t="s">
        <v>4</v>
      </c>
      <c r="AX122" s="13" t="s">
        <v>74</v>
      </c>
      <c r="AY122" s="236" t="s">
        <v>136</v>
      </c>
    </row>
    <row r="123" s="2" customFormat="1" ht="44.25" customHeight="1">
      <c r="A123" s="40"/>
      <c r="B123" s="41"/>
      <c r="C123" s="207" t="s">
        <v>183</v>
      </c>
      <c r="D123" s="207" t="s">
        <v>139</v>
      </c>
      <c r="E123" s="208" t="s">
        <v>159</v>
      </c>
      <c r="F123" s="209" t="s">
        <v>160</v>
      </c>
      <c r="G123" s="210" t="s">
        <v>161</v>
      </c>
      <c r="H123" s="211">
        <v>34.639000000000003</v>
      </c>
      <c r="I123" s="212"/>
      <c r="J123" s="213">
        <f>ROUND(I123*H123,2)</f>
        <v>0</v>
      </c>
      <c r="K123" s="209" t="s">
        <v>142</v>
      </c>
      <c r="L123" s="46"/>
      <c r="M123" s="214" t="s">
        <v>19</v>
      </c>
      <c r="N123" s="215" t="s">
        <v>40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84</v>
      </c>
      <c r="AT123" s="218" t="s">
        <v>139</v>
      </c>
      <c r="AU123" s="218" t="s">
        <v>81</v>
      </c>
      <c r="AY123" s="19" t="s">
        <v>136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74</v>
      </c>
      <c r="BK123" s="219">
        <f>ROUND(I123*H123,2)</f>
        <v>0</v>
      </c>
      <c r="BL123" s="19" t="s">
        <v>84</v>
      </c>
      <c r="BM123" s="218" t="s">
        <v>303</v>
      </c>
    </row>
    <row r="124" s="2" customFormat="1">
      <c r="A124" s="40"/>
      <c r="B124" s="41"/>
      <c r="C124" s="42"/>
      <c r="D124" s="220" t="s">
        <v>144</v>
      </c>
      <c r="E124" s="42"/>
      <c r="F124" s="221" t="s">
        <v>163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144</v>
      </c>
      <c r="AU124" s="19" t="s">
        <v>81</v>
      </c>
    </row>
    <row r="125" s="2" customFormat="1">
      <c r="A125" s="40"/>
      <c r="B125" s="41"/>
      <c r="C125" s="42"/>
      <c r="D125" s="227" t="s">
        <v>300</v>
      </c>
      <c r="E125" s="42"/>
      <c r="F125" s="271" t="s">
        <v>304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300</v>
      </c>
      <c r="AU125" s="19" t="s">
        <v>81</v>
      </c>
    </row>
    <row r="126" s="13" customFormat="1">
      <c r="A126" s="13"/>
      <c r="B126" s="225"/>
      <c r="C126" s="226"/>
      <c r="D126" s="227" t="s">
        <v>146</v>
      </c>
      <c r="E126" s="226"/>
      <c r="F126" s="229" t="s">
        <v>305</v>
      </c>
      <c r="G126" s="226"/>
      <c r="H126" s="230">
        <v>34.639000000000003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146</v>
      </c>
      <c r="AU126" s="236" t="s">
        <v>81</v>
      </c>
      <c r="AV126" s="13" t="s">
        <v>78</v>
      </c>
      <c r="AW126" s="13" t="s">
        <v>4</v>
      </c>
      <c r="AX126" s="13" t="s">
        <v>74</v>
      </c>
      <c r="AY126" s="236" t="s">
        <v>136</v>
      </c>
    </row>
    <row r="127" s="12" customFormat="1" ht="22.8" customHeight="1">
      <c r="A127" s="12"/>
      <c r="B127" s="191"/>
      <c r="C127" s="192"/>
      <c r="D127" s="193" t="s">
        <v>68</v>
      </c>
      <c r="E127" s="205" t="s">
        <v>183</v>
      </c>
      <c r="F127" s="205" t="s">
        <v>306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P128+P129+P130+P143+P160</f>
        <v>0</v>
      </c>
      <c r="Q127" s="199"/>
      <c r="R127" s="200">
        <f>R128+R129+R130+R143+R160</f>
        <v>10.031756439999999</v>
      </c>
      <c r="S127" s="199"/>
      <c r="T127" s="201">
        <f>T128+T129+T130+T143+T160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74</v>
      </c>
      <c r="AT127" s="203" t="s">
        <v>68</v>
      </c>
      <c r="AU127" s="203" t="s">
        <v>74</v>
      </c>
      <c r="AY127" s="202" t="s">
        <v>136</v>
      </c>
      <c r="BK127" s="204">
        <f>BK128+BK129+BK130+BK143+BK160</f>
        <v>0</v>
      </c>
    </row>
    <row r="128" s="2" customFormat="1" ht="33" customHeight="1">
      <c r="A128" s="40"/>
      <c r="B128" s="41"/>
      <c r="C128" s="207" t="s">
        <v>189</v>
      </c>
      <c r="D128" s="207" t="s">
        <v>139</v>
      </c>
      <c r="E128" s="208" t="s">
        <v>307</v>
      </c>
      <c r="F128" s="209" t="s">
        <v>308</v>
      </c>
      <c r="G128" s="210" t="s">
        <v>161</v>
      </c>
      <c r="H128" s="211">
        <v>32.725000000000001</v>
      </c>
      <c r="I128" s="212"/>
      <c r="J128" s="213">
        <f>ROUND(I128*H128,2)</f>
        <v>0</v>
      </c>
      <c r="K128" s="209" t="s">
        <v>142</v>
      </c>
      <c r="L128" s="46"/>
      <c r="M128" s="214" t="s">
        <v>19</v>
      </c>
      <c r="N128" s="215" t="s">
        <v>40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84</v>
      </c>
      <c r="AT128" s="218" t="s">
        <v>139</v>
      </c>
      <c r="AU128" s="218" t="s">
        <v>78</v>
      </c>
      <c r="AY128" s="19" t="s">
        <v>136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74</v>
      </c>
      <c r="BK128" s="219">
        <f>ROUND(I128*H128,2)</f>
        <v>0</v>
      </c>
      <c r="BL128" s="19" t="s">
        <v>84</v>
      </c>
      <c r="BM128" s="218" t="s">
        <v>309</v>
      </c>
    </row>
    <row r="129" s="2" customFormat="1">
      <c r="A129" s="40"/>
      <c r="B129" s="41"/>
      <c r="C129" s="42"/>
      <c r="D129" s="220" t="s">
        <v>144</v>
      </c>
      <c r="E129" s="42"/>
      <c r="F129" s="221" t="s">
        <v>310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144</v>
      </c>
      <c r="AU129" s="19" t="s">
        <v>78</v>
      </c>
    </row>
    <row r="130" s="12" customFormat="1" ht="20.88" customHeight="1">
      <c r="A130" s="12"/>
      <c r="B130" s="191"/>
      <c r="C130" s="192"/>
      <c r="D130" s="193" t="s">
        <v>68</v>
      </c>
      <c r="E130" s="205" t="s">
        <v>81</v>
      </c>
      <c r="F130" s="205" t="s">
        <v>311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SUM(P131:P142)</f>
        <v>0</v>
      </c>
      <c r="Q130" s="199"/>
      <c r="R130" s="200">
        <f>SUM(R131:R142)</f>
        <v>0</v>
      </c>
      <c r="S130" s="199"/>
      <c r="T130" s="201">
        <f>SUM(T131:T142)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74</v>
      </c>
      <c r="AT130" s="203" t="s">
        <v>68</v>
      </c>
      <c r="AU130" s="203" t="s">
        <v>78</v>
      </c>
      <c r="AY130" s="202" t="s">
        <v>136</v>
      </c>
      <c r="BK130" s="204">
        <f>SUM(BK131:BK142)</f>
        <v>0</v>
      </c>
    </row>
    <row r="131" s="2" customFormat="1" ht="24.15" customHeight="1">
      <c r="A131" s="40"/>
      <c r="B131" s="41"/>
      <c r="C131" s="207" t="s">
        <v>195</v>
      </c>
      <c r="D131" s="207" t="s">
        <v>139</v>
      </c>
      <c r="E131" s="208" t="s">
        <v>312</v>
      </c>
      <c r="F131" s="209" t="s">
        <v>313</v>
      </c>
      <c r="G131" s="210" t="s">
        <v>314</v>
      </c>
      <c r="H131" s="211">
        <v>1</v>
      </c>
      <c r="I131" s="212"/>
      <c r="J131" s="213">
        <f>ROUND(I131*H131,2)</f>
        <v>0</v>
      </c>
      <c r="K131" s="209" t="s">
        <v>315</v>
      </c>
      <c r="L131" s="46"/>
      <c r="M131" s="214" t="s">
        <v>19</v>
      </c>
      <c r="N131" s="215" t="s">
        <v>40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84</v>
      </c>
      <c r="AT131" s="218" t="s">
        <v>139</v>
      </c>
      <c r="AU131" s="218" t="s">
        <v>81</v>
      </c>
      <c r="AY131" s="19" t="s">
        <v>136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74</v>
      </c>
      <c r="BK131" s="219">
        <f>ROUND(I131*H131,2)</f>
        <v>0</v>
      </c>
      <c r="BL131" s="19" t="s">
        <v>84</v>
      </c>
      <c r="BM131" s="218" t="s">
        <v>316</v>
      </c>
    </row>
    <row r="132" s="2" customFormat="1" ht="44.25" customHeight="1">
      <c r="A132" s="40"/>
      <c r="B132" s="41"/>
      <c r="C132" s="207" t="s">
        <v>203</v>
      </c>
      <c r="D132" s="207" t="s">
        <v>139</v>
      </c>
      <c r="E132" s="208" t="s">
        <v>317</v>
      </c>
      <c r="F132" s="209" t="s">
        <v>318</v>
      </c>
      <c r="G132" s="210" t="s">
        <v>104</v>
      </c>
      <c r="H132" s="211">
        <v>2.8799999999999999</v>
      </c>
      <c r="I132" s="212"/>
      <c r="J132" s="213">
        <f>ROUND(I132*H132,2)</f>
        <v>0</v>
      </c>
      <c r="K132" s="209" t="s">
        <v>142</v>
      </c>
      <c r="L132" s="46"/>
      <c r="M132" s="214" t="s">
        <v>19</v>
      </c>
      <c r="N132" s="215" t="s">
        <v>40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84</v>
      </c>
      <c r="AT132" s="218" t="s">
        <v>139</v>
      </c>
      <c r="AU132" s="218" t="s">
        <v>81</v>
      </c>
      <c r="AY132" s="19" t="s">
        <v>136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74</v>
      </c>
      <c r="BK132" s="219">
        <f>ROUND(I132*H132,2)</f>
        <v>0</v>
      </c>
      <c r="BL132" s="19" t="s">
        <v>84</v>
      </c>
      <c r="BM132" s="218" t="s">
        <v>319</v>
      </c>
    </row>
    <row r="133" s="2" customFormat="1">
      <c r="A133" s="40"/>
      <c r="B133" s="41"/>
      <c r="C133" s="42"/>
      <c r="D133" s="220" t="s">
        <v>144</v>
      </c>
      <c r="E133" s="42"/>
      <c r="F133" s="221" t="s">
        <v>320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144</v>
      </c>
      <c r="AU133" s="19" t="s">
        <v>81</v>
      </c>
    </row>
    <row r="134" s="15" customFormat="1">
      <c r="A134" s="15"/>
      <c r="B134" s="258"/>
      <c r="C134" s="259"/>
      <c r="D134" s="227" t="s">
        <v>146</v>
      </c>
      <c r="E134" s="260" t="s">
        <v>19</v>
      </c>
      <c r="F134" s="261" t="s">
        <v>321</v>
      </c>
      <c r="G134" s="259"/>
      <c r="H134" s="260" t="s">
        <v>19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146</v>
      </c>
      <c r="AU134" s="267" t="s">
        <v>81</v>
      </c>
      <c r="AV134" s="15" t="s">
        <v>74</v>
      </c>
      <c r="AW134" s="15" t="s">
        <v>31</v>
      </c>
      <c r="AX134" s="15" t="s">
        <v>69</v>
      </c>
      <c r="AY134" s="267" t="s">
        <v>136</v>
      </c>
    </row>
    <row r="135" s="13" customFormat="1">
      <c r="A135" s="13"/>
      <c r="B135" s="225"/>
      <c r="C135" s="226"/>
      <c r="D135" s="227" t="s">
        <v>146</v>
      </c>
      <c r="E135" s="228" t="s">
        <v>19</v>
      </c>
      <c r="F135" s="229" t="s">
        <v>322</v>
      </c>
      <c r="G135" s="226"/>
      <c r="H135" s="230">
        <v>2.8799999999999999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146</v>
      </c>
      <c r="AU135" s="236" t="s">
        <v>81</v>
      </c>
      <c r="AV135" s="13" t="s">
        <v>78</v>
      </c>
      <c r="AW135" s="13" t="s">
        <v>31</v>
      </c>
      <c r="AX135" s="13" t="s">
        <v>74</v>
      </c>
      <c r="AY135" s="236" t="s">
        <v>136</v>
      </c>
    </row>
    <row r="136" s="2" customFormat="1" ht="33" customHeight="1">
      <c r="A136" s="40"/>
      <c r="B136" s="41"/>
      <c r="C136" s="207" t="s">
        <v>8</v>
      </c>
      <c r="D136" s="207" t="s">
        <v>139</v>
      </c>
      <c r="E136" s="208" t="s">
        <v>289</v>
      </c>
      <c r="F136" s="209" t="s">
        <v>290</v>
      </c>
      <c r="G136" s="210" t="s">
        <v>104</v>
      </c>
      <c r="H136" s="211">
        <v>2.766</v>
      </c>
      <c r="I136" s="212"/>
      <c r="J136" s="213">
        <f>ROUND(I136*H136,2)</f>
        <v>0</v>
      </c>
      <c r="K136" s="209" t="s">
        <v>142</v>
      </c>
      <c r="L136" s="46"/>
      <c r="M136" s="214" t="s">
        <v>19</v>
      </c>
      <c r="N136" s="215" t="s">
        <v>40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84</v>
      </c>
      <c r="AT136" s="218" t="s">
        <v>139</v>
      </c>
      <c r="AU136" s="218" t="s">
        <v>81</v>
      </c>
      <c r="AY136" s="19" t="s">
        <v>136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74</v>
      </c>
      <c r="BK136" s="219">
        <f>ROUND(I136*H136,2)</f>
        <v>0</v>
      </c>
      <c r="BL136" s="19" t="s">
        <v>84</v>
      </c>
      <c r="BM136" s="218" t="s">
        <v>323</v>
      </c>
    </row>
    <row r="137" s="2" customFormat="1">
      <c r="A137" s="40"/>
      <c r="B137" s="41"/>
      <c r="C137" s="42"/>
      <c r="D137" s="220" t="s">
        <v>144</v>
      </c>
      <c r="E137" s="42"/>
      <c r="F137" s="221" t="s">
        <v>292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144</v>
      </c>
      <c r="AU137" s="19" t="s">
        <v>81</v>
      </c>
    </row>
    <row r="138" s="15" customFormat="1">
      <c r="A138" s="15"/>
      <c r="B138" s="258"/>
      <c r="C138" s="259"/>
      <c r="D138" s="227" t="s">
        <v>146</v>
      </c>
      <c r="E138" s="260" t="s">
        <v>19</v>
      </c>
      <c r="F138" s="261" t="s">
        <v>324</v>
      </c>
      <c r="G138" s="259"/>
      <c r="H138" s="260" t="s">
        <v>19</v>
      </c>
      <c r="I138" s="262"/>
      <c r="J138" s="259"/>
      <c r="K138" s="259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146</v>
      </c>
      <c r="AU138" s="267" t="s">
        <v>81</v>
      </c>
      <c r="AV138" s="15" t="s">
        <v>74</v>
      </c>
      <c r="AW138" s="15" t="s">
        <v>31</v>
      </c>
      <c r="AX138" s="15" t="s">
        <v>69</v>
      </c>
      <c r="AY138" s="267" t="s">
        <v>136</v>
      </c>
    </row>
    <row r="139" s="13" customFormat="1">
      <c r="A139" s="13"/>
      <c r="B139" s="225"/>
      <c r="C139" s="226"/>
      <c r="D139" s="227" t="s">
        <v>146</v>
      </c>
      <c r="E139" s="228" t="s">
        <v>19</v>
      </c>
      <c r="F139" s="229" t="s">
        <v>325</v>
      </c>
      <c r="G139" s="226"/>
      <c r="H139" s="230">
        <v>2.3039999999999998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146</v>
      </c>
      <c r="AU139" s="236" t="s">
        <v>81</v>
      </c>
      <c r="AV139" s="13" t="s">
        <v>78</v>
      </c>
      <c r="AW139" s="13" t="s">
        <v>31</v>
      </c>
      <c r="AX139" s="13" t="s">
        <v>69</v>
      </c>
      <c r="AY139" s="236" t="s">
        <v>136</v>
      </c>
    </row>
    <row r="140" s="15" customFormat="1">
      <c r="A140" s="15"/>
      <c r="B140" s="258"/>
      <c r="C140" s="259"/>
      <c r="D140" s="227" t="s">
        <v>146</v>
      </c>
      <c r="E140" s="260" t="s">
        <v>19</v>
      </c>
      <c r="F140" s="261" t="s">
        <v>326</v>
      </c>
      <c r="G140" s="259"/>
      <c r="H140" s="260" t="s">
        <v>19</v>
      </c>
      <c r="I140" s="262"/>
      <c r="J140" s="259"/>
      <c r="K140" s="259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146</v>
      </c>
      <c r="AU140" s="267" t="s">
        <v>81</v>
      </c>
      <c r="AV140" s="15" t="s">
        <v>74</v>
      </c>
      <c r="AW140" s="15" t="s">
        <v>31</v>
      </c>
      <c r="AX140" s="15" t="s">
        <v>69</v>
      </c>
      <c r="AY140" s="267" t="s">
        <v>136</v>
      </c>
    </row>
    <row r="141" s="13" customFormat="1">
      <c r="A141" s="13"/>
      <c r="B141" s="225"/>
      <c r="C141" s="226"/>
      <c r="D141" s="227" t="s">
        <v>146</v>
      </c>
      <c r="E141" s="228" t="s">
        <v>19</v>
      </c>
      <c r="F141" s="229" t="s">
        <v>327</v>
      </c>
      <c r="G141" s="226"/>
      <c r="H141" s="230">
        <v>0.46200000000000002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146</v>
      </c>
      <c r="AU141" s="236" t="s">
        <v>81</v>
      </c>
      <c r="AV141" s="13" t="s">
        <v>78</v>
      </c>
      <c r="AW141" s="13" t="s">
        <v>31</v>
      </c>
      <c r="AX141" s="13" t="s">
        <v>69</v>
      </c>
      <c r="AY141" s="236" t="s">
        <v>136</v>
      </c>
    </row>
    <row r="142" s="14" customFormat="1">
      <c r="A142" s="14"/>
      <c r="B142" s="237"/>
      <c r="C142" s="238"/>
      <c r="D142" s="227" t="s">
        <v>146</v>
      </c>
      <c r="E142" s="239" t="s">
        <v>19</v>
      </c>
      <c r="F142" s="240" t="s">
        <v>149</v>
      </c>
      <c r="G142" s="238"/>
      <c r="H142" s="241">
        <v>2.766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146</v>
      </c>
      <c r="AU142" s="247" t="s">
        <v>81</v>
      </c>
      <c r="AV142" s="14" t="s">
        <v>84</v>
      </c>
      <c r="AW142" s="14" t="s">
        <v>31</v>
      </c>
      <c r="AX142" s="14" t="s">
        <v>74</v>
      </c>
      <c r="AY142" s="247" t="s">
        <v>136</v>
      </c>
    </row>
    <row r="143" s="12" customFormat="1" ht="20.88" customHeight="1">
      <c r="A143" s="12"/>
      <c r="B143" s="191"/>
      <c r="C143" s="192"/>
      <c r="D143" s="193" t="s">
        <v>68</v>
      </c>
      <c r="E143" s="205" t="s">
        <v>328</v>
      </c>
      <c r="F143" s="205" t="s">
        <v>329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SUM(P144:P159)</f>
        <v>0</v>
      </c>
      <c r="Q143" s="199"/>
      <c r="R143" s="200">
        <f>SUM(R144:R159)</f>
        <v>7.5174399999999997</v>
      </c>
      <c r="S143" s="199"/>
      <c r="T143" s="201">
        <f>SUM(T144:T159)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74</v>
      </c>
      <c r="AT143" s="203" t="s">
        <v>68</v>
      </c>
      <c r="AU143" s="203" t="s">
        <v>78</v>
      </c>
      <c r="AY143" s="202" t="s">
        <v>136</v>
      </c>
      <c r="BK143" s="204">
        <f>SUM(BK144:BK159)</f>
        <v>0</v>
      </c>
    </row>
    <row r="144" s="2" customFormat="1" ht="24.15" customHeight="1">
      <c r="A144" s="40"/>
      <c r="B144" s="41"/>
      <c r="C144" s="207" t="s">
        <v>216</v>
      </c>
      <c r="D144" s="207" t="s">
        <v>139</v>
      </c>
      <c r="E144" s="208" t="s">
        <v>330</v>
      </c>
      <c r="F144" s="209" t="s">
        <v>331</v>
      </c>
      <c r="G144" s="210" t="s">
        <v>332</v>
      </c>
      <c r="H144" s="211">
        <v>3</v>
      </c>
      <c r="I144" s="212"/>
      <c r="J144" s="213">
        <f>ROUND(I144*H144,2)</f>
        <v>0</v>
      </c>
      <c r="K144" s="209" t="s">
        <v>142</v>
      </c>
      <c r="L144" s="46"/>
      <c r="M144" s="214" t="s">
        <v>19</v>
      </c>
      <c r="N144" s="215" t="s">
        <v>40</v>
      </c>
      <c r="O144" s="86"/>
      <c r="P144" s="216">
        <f>O144*H144</f>
        <v>0</v>
      </c>
      <c r="Q144" s="216">
        <v>0.087419999999999998</v>
      </c>
      <c r="R144" s="216">
        <f>Q144*H144</f>
        <v>0.26225999999999999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84</v>
      </c>
      <c r="AT144" s="218" t="s">
        <v>139</v>
      </c>
      <c r="AU144" s="218" t="s">
        <v>81</v>
      </c>
      <c r="AY144" s="19" t="s">
        <v>136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74</v>
      </c>
      <c r="BK144" s="219">
        <f>ROUND(I144*H144,2)</f>
        <v>0</v>
      </c>
      <c r="BL144" s="19" t="s">
        <v>84</v>
      </c>
      <c r="BM144" s="218" t="s">
        <v>333</v>
      </c>
    </row>
    <row r="145" s="2" customFormat="1">
      <c r="A145" s="40"/>
      <c r="B145" s="41"/>
      <c r="C145" s="42"/>
      <c r="D145" s="220" t="s">
        <v>144</v>
      </c>
      <c r="E145" s="42"/>
      <c r="F145" s="221" t="s">
        <v>334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144</v>
      </c>
      <c r="AU145" s="19" t="s">
        <v>81</v>
      </c>
    </row>
    <row r="146" s="2" customFormat="1" ht="24.15" customHeight="1">
      <c r="A146" s="40"/>
      <c r="B146" s="41"/>
      <c r="C146" s="248" t="s">
        <v>222</v>
      </c>
      <c r="D146" s="248" t="s">
        <v>196</v>
      </c>
      <c r="E146" s="249" t="s">
        <v>335</v>
      </c>
      <c r="F146" s="250" t="s">
        <v>336</v>
      </c>
      <c r="G146" s="251" t="s">
        <v>332</v>
      </c>
      <c r="H146" s="252">
        <v>3</v>
      </c>
      <c r="I146" s="253"/>
      <c r="J146" s="254">
        <f>ROUND(I146*H146,2)</f>
        <v>0</v>
      </c>
      <c r="K146" s="250" t="s">
        <v>142</v>
      </c>
      <c r="L146" s="255"/>
      <c r="M146" s="256" t="s">
        <v>19</v>
      </c>
      <c r="N146" s="257" t="s">
        <v>40</v>
      </c>
      <c r="O146" s="86"/>
      <c r="P146" s="216">
        <f>O146*H146</f>
        <v>0</v>
      </c>
      <c r="Q146" s="216">
        <v>0.050999999999999997</v>
      </c>
      <c r="R146" s="216">
        <f>Q146*H146</f>
        <v>0.153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183</v>
      </c>
      <c r="AT146" s="218" t="s">
        <v>196</v>
      </c>
      <c r="AU146" s="218" t="s">
        <v>81</v>
      </c>
      <c r="AY146" s="19" t="s">
        <v>136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74</v>
      </c>
      <c r="BK146" s="219">
        <f>ROUND(I146*H146,2)</f>
        <v>0</v>
      </c>
      <c r="BL146" s="19" t="s">
        <v>84</v>
      </c>
      <c r="BM146" s="218" t="s">
        <v>337</v>
      </c>
    </row>
    <row r="147" s="2" customFormat="1" ht="24.15" customHeight="1">
      <c r="A147" s="40"/>
      <c r="B147" s="41"/>
      <c r="C147" s="207" t="s">
        <v>230</v>
      </c>
      <c r="D147" s="207" t="s">
        <v>139</v>
      </c>
      <c r="E147" s="208" t="s">
        <v>338</v>
      </c>
      <c r="F147" s="209" t="s">
        <v>339</v>
      </c>
      <c r="G147" s="210" t="s">
        <v>332</v>
      </c>
      <c r="H147" s="211">
        <v>4</v>
      </c>
      <c r="I147" s="212"/>
      <c r="J147" s="213">
        <f>ROUND(I147*H147,2)</f>
        <v>0</v>
      </c>
      <c r="K147" s="209" t="s">
        <v>142</v>
      </c>
      <c r="L147" s="46"/>
      <c r="M147" s="214" t="s">
        <v>19</v>
      </c>
      <c r="N147" s="215" t="s">
        <v>40</v>
      </c>
      <c r="O147" s="86"/>
      <c r="P147" s="216">
        <f>O147*H147</f>
        <v>0</v>
      </c>
      <c r="Q147" s="216">
        <v>0.010189999999999999</v>
      </c>
      <c r="R147" s="216">
        <f>Q147*H147</f>
        <v>0.040759999999999998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84</v>
      </c>
      <c r="AT147" s="218" t="s">
        <v>139</v>
      </c>
      <c r="AU147" s="218" t="s">
        <v>81</v>
      </c>
      <c r="AY147" s="19" t="s">
        <v>136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74</v>
      </c>
      <c r="BK147" s="219">
        <f>ROUND(I147*H147,2)</f>
        <v>0</v>
      </c>
      <c r="BL147" s="19" t="s">
        <v>84</v>
      </c>
      <c r="BM147" s="218" t="s">
        <v>340</v>
      </c>
    </row>
    <row r="148" s="2" customFormat="1">
      <c r="A148" s="40"/>
      <c r="B148" s="41"/>
      <c r="C148" s="42"/>
      <c r="D148" s="220" t="s">
        <v>144</v>
      </c>
      <c r="E148" s="42"/>
      <c r="F148" s="221" t="s">
        <v>341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144</v>
      </c>
      <c r="AU148" s="19" t="s">
        <v>81</v>
      </c>
    </row>
    <row r="149" s="2" customFormat="1" ht="21.75" customHeight="1">
      <c r="A149" s="40"/>
      <c r="B149" s="41"/>
      <c r="C149" s="248" t="s">
        <v>206</v>
      </c>
      <c r="D149" s="248" t="s">
        <v>196</v>
      </c>
      <c r="E149" s="249" t="s">
        <v>342</v>
      </c>
      <c r="F149" s="250" t="s">
        <v>343</v>
      </c>
      <c r="G149" s="251" t="s">
        <v>332</v>
      </c>
      <c r="H149" s="252">
        <v>2</v>
      </c>
      <c r="I149" s="253"/>
      <c r="J149" s="254">
        <f>ROUND(I149*H149,2)</f>
        <v>0</v>
      </c>
      <c r="K149" s="250" t="s">
        <v>142</v>
      </c>
      <c r="L149" s="255"/>
      <c r="M149" s="256" t="s">
        <v>19</v>
      </c>
      <c r="N149" s="257" t="s">
        <v>40</v>
      </c>
      <c r="O149" s="86"/>
      <c r="P149" s="216">
        <f>O149*H149</f>
        <v>0</v>
      </c>
      <c r="Q149" s="216">
        <v>0.50600000000000001</v>
      </c>
      <c r="R149" s="216">
        <f>Q149*H149</f>
        <v>1.012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183</v>
      </c>
      <c r="AT149" s="218" t="s">
        <v>196</v>
      </c>
      <c r="AU149" s="218" t="s">
        <v>81</v>
      </c>
      <c r="AY149" s="19" t="s">
        <v>136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74</v>
      </c>
      <c r="BK149" s="219">
        <f>ROUND(I149*H149,2)</f>
        <v>0</v>
      </c>
      <c r="BL149" s="19" t="s">
        <v>84</v>
      </c>
      <c r="BM149" s="218" t="s">
        <v>344</v>
      </c>
    </row>
    <row r="150" s="2" customFormat="1" ht="21.75" customHeight="1">
      <c r="A150" s="40"/>
      <c r="B150" s="41"/>
      <c r="C150" s="248" t="s">
        <v>239</v>
      </c>
      <c r="D150" s="248" t="s">
        <v>196</v>
      </c>
      <c r="E150" s="249" t="s">
        <v>345</v>
      </c>
      <c r="F150" s="250" t="s">
        <v>346</v>
      </c>
      <c r="G150" s="251" t="s">
        <v>332</v>
      </c>
      <c r="H150" s="252">
        <v>2</v>
      </c>
      <c r="I150" s="253"/>
      <c r="J150" s="254">
        <f>ROUND(I150*H150,2)</f>
        <v>0</v>
      </c>
      <c r="K150" s="250" t="s">
        <v>142</v>
      </c>
      <c r="L150" s="255"/>
      <c r="M150" s="256" t="s">
        <v>19</v>
      </c>
      <c r="N150" s="257" t="s">
        <v>40</v>
      </c>
      <c r="O150" s="86"/>
      <c r="P150" s="216">
        <f>O150*H150</f>
        <v>0</v>
      </c>
      <c r="Q150" s="216">
        <v>0.254</v>
      </c>
      <c r="R150" s="216">
        <f>Q150*H150</f>
        <v>0.50800000000000001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183</v>
      </c>
      <c r="AT150" s="218" t="s">
        <v>196</v>
      </c>
      <c r="AU150" s="218" t="s">
        <v>81</v>
      </c>
      <c r="AY150" s="19" t="s">
        <v>136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74</v>
      </c>
      <c r="BK150" s="219">
        <f>ROUND(I150*H150,2)</f>
        <v>0</v>
      </c>
      <c r="BL150" s="19" t="s">
        <v>84</v>
      </c>
      <c r="BM150" s="218" t="s">
        <v>347</v>
      </c>
    </row>
    <row r="151" s="2" customFormat="1" ht="24.15" customHeight="1">
      <c r="A151" s="40"/>
      <c r="B151" s="41"/>
      <c r="C151" s="207" t="s">
        <v>244</v>
      </c>
      <c r="D151" s="207" t="s">
        <v>139</v>
      </c>
      <c r="E151" s="208" t="s">
        <v>348</v>
      </c>
      <c r="F151" s="209" t="s">
        <v>349</v>
      </c>
      <c r="G151" s="210" t="s">
        <v>332</v>
      </c>
      <c r="H151" s="211">
        <v>3</v>
      </c>
      <c r="I151" s="212"/>
      <c r="J151" s="213">
        <f>ROUND(I151*H151,2)</f>
        <v>0</v>
      </c>
      <c r="K151" s="209" t="s">
        <v>142</v>
      </c>
      <c r="L151" s="46"/>
      <c r="M151" s="214" t="s">
        <v>19</v>
      </c>
      <c r="N151" s="215" t="s">
        <v>40</v>
      </c>
      <c r="O151" s="86"/>
      <c r="P151" s="216">
        <f>O151*H151</f>
        <v>0</v>
      </c>
      <c r="Q151" s="216">
        <v>0.01248</v>
      </c>
      <c r="R151" s="216">
        <f>Q151*H151</f>
        <v>0.037440000000000001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84</v>
      </c>
      <c r="AT151" s="218" t="s">
        <v>139</v>
      </c>
      <c r="AU151" s="218" t="s">
        <v>81</v>
      </c>
      <c r="AY151" s="19" t="s">
        <v>136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74</v>
      </c>
      <c r="BK151" s="219">
        <f>ROUND(I151*H151,2)</f>
        <v>0</v>
      </c>
      <c r="BL151" s="19" t="s">
        <v>84</v>
      </c>
      <c r="BM151" s="218" t="s">
        <v>350</v>
      </c>
    </row>
    <row r="152" s="2" customFormat="1">
      <c r="A152" s="40"/>
      <c r="B152" s="41"/>
      <c r="C152" s="42"/>
      <c r="D152" s="220" t="s">
        <v>144</v>
      </c>
      <c r="E152" s="42"/>
      <c r="F152" s="221" t="s">
        <v>351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144</v>
      </c>
      <c r="AU152" s="19" t="s">
        <v>81</v>
      </c>
    </row>
    <row r="153" s="2" customFormat="1" ht="24.15" customHeight="1">
      <c r="A153" s="40"/>
      <c r="B153" s="41"/>
      <c r="C153" s="248" t="s">
        <v>248</v>
      </c>
      <c r="D153" s="248" t="s">
        <v>196</v>
      </c>
      <c r="E153" s="249" t="s">
        <v>352</v>
      </c>
      <c r="F153" s="250" t="s">
        <v>353</v>
      </c>
      <c r="G153" s="251" t="s">
        <v>332</v>
      </c>
      <c r="H153" s="252">
        <v>3</v>
      </c>
      <c r="I153" s="253"/>
      <c r="J153" s="254">
        <f>ROUND(I153*H153,2)</f>
        <v>0</v>
      </c>
      <c r="K153" s="250" t="s">
        <v>142</v>
      </c>
      <c r="L153" s="255"/>
      <c r="M153" s="256" t="s">
        <v>19</v>
      </c>
      <c r="N153" s="257" t="s">
        <v>40</v>
      </c>
      <c r="O153" s="86"/>
      <c r="P153" s="216">
        <f>O153*H153</f>
        <v>0</v>
      </c>
      <c r="Q153" s="216">
        <v>0.54800000000000004</v>
      </c>
      <c r="R153" s="216">
        <f>Q153*H153</f>
        <v>1.6440000000000001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183</v>
      </c>
      <c r="AT153" s="218" t="s">
        <v>196</v>
      </c>
      <c r="AU153" s="218" t="s">
        <v>81</v>
      </c>
      <c r="AY153" s="19" t="s">
        <v>136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74</v>
      </c>
      <c r="BK153" s="219">
        <f>ROUND(I153*H153,2)</f>
        <v>0</v>
      </c>
      <c r="BL153" s="19" t="s">
        <v>84</v>
      </c>
      <c r="BM153" s="218" t="s">
        <v>354</v>
      </c>
    </row>
    <row r="154" s="2" customFormat="1" ht="24.15" customHeight="1">
      <c r="A154" s="40"/>
      <c r="B154" s="41"/>
      <c r="C154" s="207" t="s">
        <v>355</v>
      </c>
      <c r="D154" s="207" t="s">
        <v>139</v>
      </c>
      <c r="E154" s="208" t="s">
        <v>356</v>
      </c>
      <c r="F154" s="209" t="s">
        <v>357</v>
      </c>
      <c r="G154" s="210" t="s">
        <v>332</v>
      </c>
      <c r="H154" s="211">
        <v>2</v>
      </c>
      <c r="I154" s="212"/>
      <c r="J154" s="213">
        <f>ROUND(I154*H154,2)</f>
        <v>0</v>
      </c>
      <c r="K154" s="209" t="s">
        <v>142</v>
      </c>
      <c r="L154" s="46"/>
      <c r="M154" s="214" t="s">
        <v>19</v>
      </c>
      <c r="N154" s="215" t="s">
        <v>40</v>
      </c>
      <c r="O154" s="86"/>
      <c r="P154" s="216">
        <f>O154*H154</f>
        <v>0</v>
      </c>
      <c r="Q154" s="216">
        <v>0.028539999999999999</v>
      </c>
      <c r="R154" s="216">
        <f>Q154*H154</f>
        <v>0.057079999999999999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84</v>
      </c>
      <c r="AT154" s="218" t="s">
        <v>139</v>
      </c>
      <c r="AU154" s="218" t="s">
        <v>81</v>
      </c>
      <c r="AY154" s="19" t="s">
        <v>136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74</v>
      </c>
      <c r="BK154" s="219">
        <f>ROUND(I154*H154,2)</f>
        <v>0</v>
      </c>
      <c r="BL154" s="19" t="s">
        <v>84</v>
      </c>
      <c r="BM154" s="218" t="s">
        <v>358</v>
      </c>
    </row>
    <row r="155" s="2" customFormat="1">
      <c r="A155" s="40"/>
      <c r="B155" s="41"/>
      <c r="C155" s="42"/>
      <c r="D155" s="220" t="s">
        <v>144</v>
      </c>
      <c r="E155" s="42"/>
      <c r="F155" s="221" t="s">
        <v>359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144</v>
      </c>
      <c r="AU155" s="19" t="s">
        <v>81</v>
      </c>
    </row>
    <row r="156" s="2" customFormat="1" ht="24.15" customHeight="1">
      <c r="A156" s="40"/>
      <c r="B156" s="41"/>
      <c r="C156" s="248" t="s">
        <v>7</v>
      </c>
      <c r="D156" s="248" t="s">
        <v>196</v>
      </c>
      <c r="E156" s="249" t="s">
        <v>360</v>
      </c>
      <c r="F156" s="250" t="s">
        <v>361</v>
      </c>
      <c r="G156" s="251" t="s">
        <v>332</v>
      </c>
      <c r="H156" s="252">
        <v>2</v>
      </c>
      <c r="I156" s="253"/>
      <c r="J156" s="254">
        <f>ROUND(I156*H156,2)</f>
        <v>0</v>
      </c>
      <c r="K156" s="250" t="s">
        <v>142</v>
      </c>
      <c r="L156" s="255"/>
      <c r="M156" s="256" t="s">
        <v>19</v>
      </c>
      <c r="N156" s="257" t="s">
        <v>40</v>
      </c>
      <c r="O156" s="86"/>
      <c r="P156" s="216">
        <f>O156*H156</f>
        <v>0</v>
      </c>
      <c r="Q156" s="216">
        <v>1.817</v>
      </c>
      <c r="R156" s="216">
        <f>Q156*H156</f>
        <v>3.6339999999999999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183</v>
      </c>
      <c r="AT156" s="218" t="s">
        <v>196</v>
      </c>
      <c r="AU156" s="218" t="s">
        <v>81</v>
      </c>
      <c r="AY156" s="19" t="s">
        <v>136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74</v>
      </c>
      <c r="BK156" s="219">
        <f>ROUND(I156*H156,2)</f>
        <v>0</v>
      </c>
      <c r="BL156" s="19" t="s">
        <v>84</v>
      </c>
      <c r="BM156" s="218" t="s">
        <v>362</v>
      </c>
    </row>
    <row r="157" s="2" customFormat="1" ht="37.8" customHeight="1">
      <c r="A157" s="40"/>
      <c r="B157" s="41"/>
      <c r="C157" s="207" t="s">
        <v>363</v>
      </c>
      <c r="D157" s="207" t="s">
        <v>139</v>
      </c>
      <c r="E157" s="208" t="s">
        <v>364</v>
      </c>
      <c r="F157" s="209" t="s">
        <v>365</v>
      </c>
      <c r="G157" s="210" t="s">
        <v>332</v>
      </c>
      <c r="H157" s="211">
        <v>3</v>
      </c>
      <c r="I157" s="212"/>
      <c r="J157" s="213">
        <f>ROUND(I157*H157,2)</f>
        <v>0</v>
      </c>
      <c r="K157" s="209" t="s">
        <v>142</v>
      </c>
      <c r="L157" s="46"/>
      <c r="M157" s="214" t="s">
        <v>19</v>
      </c>
      <c r="N157" s="215" t="s">
        <v>40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84</v>
      </c>
      <c r="AT157" s="218" t="s">
        <v>139</v>
      </c>
      <c r="AU157" s="218" t="s">
        <v>81</v>
      </c>
      <c r="AY157" s="19" t="s">
        <v>136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74</v>
      </c>
      <c r="BK157" s="219">
        <f>ROUND(I157*H157,2)</f>
        <v>0</v>
      </c>
      <c r="BL157" s="19" t="s">
        <v>84</v>
      </c>
      <c r="BM157" s="218" t="s">
        <v>366</v>
      </c>
    </row>
    <row r="158" s="2" customFormat="1">
      <c r="A158" s="40"/>
      <c r="B158" s="41"/>
      <c r="C158" s="42"/>
      <c r="D158" s="220" t="s">
        <v>144</v>
      </c>
      <c r="E158" s="42"/>
      <c r="F158" s="221" t="s">
        <v>367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144</v>
      </c>
      <c r="AU158" s="19" t="s">
        <v>81</v>
      </c>
    </row>
    <row r="159" s="2" customFormat="1" ht="24.15" customHeight="1">
      <c r="A159" s="40"/>
      <c r="B159" s="41"/>
      <c r="C159" s="248" t="s">
        <v>368</v>
      </c>
      <c r="D159" s="248" t="s">
        <v>196</v>
      </c>
      <c r="E159" s="249" t="s">
        <v>369</v>
      </c>
      <c r="F159" s="250" t="s">
        <v>370</v>
      </c>
      <c r="G159" s="251" t="s">
        <v>332</v>
      </c>
      <c r="H159" s="252">
        <v>3</v>
      </c>
      <c r="I159" s="253"/>
      <c r="J159" s="254">
        <f>ROUND(I159*H159,2)</f>
        <v>0</v>
      </c>
      <c r="K159" s="250" t="s">
        <v>315</v>
      </c>
      <c r="L159" s="255"/>
      <c r="M159" s="256" t="s">
        <v>19</v>
      </c>
      <c r="N159" s="257" t="s">
        <v>40</v>
      </c>
      <c r="O159" s="86"/>
      <c r="P159" s="216">
        <f>O159*H159</f>
        <v>0</v>
      </c>
      <c r="Q159" s="216">
        <v>0.056300000000000003</v>
      </c>
      <c r="R159" s="216">
        <f>Q159*H159</f>
        <v>0.1689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183</v>
      </c>
      <c r="AT159" s="218" t="s">
        <v>196</v>
      </c>
      <c r="AU159" s="218" t="s">
        <v>81</v>
      </c>
      <c r="AY159" s="19" t="s">
        <v>136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74</v>
      </c>
      <c r="BK159" s="219">
        <f>ROUND(I159*H159,2)</f>
        <v>0</v>
      </c>
      <c r="BL159" s="19" t="s">
        <v>84</v>
      </c>
      <c r="BM159" s="218" t="s">
        <v>371</v>
      </c>
    </row>
    <row r="160" s="12" customFormat="1" ht="20.88" customHeight="1">
      <c r="A160" s="12"/>
      <c r="B160" s="191"/>
      <c r="C160" s="192"/>
      <c r="D160" s="193" t="s">
        <v>68</v>
      </c>
      <c r="E160" s="205" t="s">
        <v>372</v>
      </c>
      <c r="F160" s="205" t="s">
        <v>373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SUM(P161:P197)</f>
        <v>0</v>
      </c>
      <c r="Q160" s="199"/>
      <c r="R160" s="200">
        <f>SUM(R161:R197)</f>
        <v>2.5143164399999995</v>
      </c>
      <c r="S160" s="199"/>
      <c r="T160" s="201">
        <f>SUM(T161:T197)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78</v>
      </c>
      <c r="AT160" s="203" t="s">
        <v>68</v>
      </c>
      <c r="AU160" s="203" t="s">
        <v>78</v>
      </c>
      <c r="AY160" s="202" t="s">
        <v>136</v>
      </c>
      <c r="BK160" s="204">
        <f>SUM(BK161:BK197)</f>
        <v>0</v>
      </c>
    </row>
    <row r="161" s="2" customFormat="1" ht="44.25" customHeight="1">
      <c r="A161" s="40"/>
      <c r="B161" s="41"/>
      <c r="C161" s="207" t="s">
        <v>374</v>
      </c>
      <c r="D161" s="207" t="s">
        <v>139</v>
      </c>
      <c r="E161" s="208" t="s">
        <v>375</v>
      </c>
      <c r="F161" s="209" t="s">
        <v>376</v>
      </c>
      <c r="G161" s="210" t="s">
        <v>332</v>
      </c>
      <c r="H161" s="211">
        <v>2</v>
      </c>
      <c r="I161" s="212"/>
      <c r="J161" s="213">
        <f>ROUND(I161*H161,2)</f>
        <v>0</v>
      </c>
      <c r="K161" s="209" t="s">
        <v>142</v>
      </c>
      <c r="L161" s="46"/>
      <c r="M161" s="214" t="s">
        <v>19</v>
      </c>
      <c r="N161" s="215" t="s">
        <v>40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206</v>
      </c>
      <c r="AT161" s="218" t="s">
        <v>139</v>
      </c>
      <c r="AU161" s="218" t="s">
        <v>81</v>
      </c>
      <c r="AY161" s="19" t="s">
        <v>136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74</v>
      </c>
      <c r="BK161" s="219">
        <f>ROUND(I161*H161,2)</f>
        <v>0</v>
      </c>
      <c r="BL161" s="19" t="s">
        <v>206</v>
      </c>
      <c r="BM161" s="218" t="s">
        <v>377</v>
      </c>
    </row>
    <row r="162" s="2" customFormat="1">
      <c r="A162" s="40"/>
      <c r="B162" s="41"/>
      <c r="C162" s="42"/>
      <c r="D162" s="220" t="s">
        <v>144</v>
      </c>
      <c r="E162" s="42"/>
      <c r="F162" s="221" t="s">
        <v>378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144</v>
      </c>
      <c r="AU162" s="19" t="s">
        <v>81</v>
      </c>
    </row>
    <row r="163" s="2" customFormat="1" ht="16.5" customHeight="1">
      <c r="A163" s="40"/>
      <c r="B163" s="41"/>
      <c r="C163" s="248" t="s">
        <v>379</v>
      </c>
      <c r="D163" s="248" t="s">
        <v>196</v>
      </c>
      <c r="E163" s="249" t="s">
        <v>380</v>
      </c>
      <c r="F163" s="250" t="s">
        <v>381</v>
      </c>
      <c r="G163" s="251" t="s">
        <v>332</v>
      </c>
      <c r="H163" s="252">
        <v>2</v>
      </c>
      <c r="I163" s="253"/>
      <c r="J163" s="254">
        <f>ROUND(I163*H163,2)</f>
        <v>0</v>
      </c>
      <c r="K163" s="250" t="s">
        <v>142</v>
      </c>
      <c r="L163" s="255"/>
      <c r="M163" s="256" t="s">
        <v>19</v>
      </c>
      <c r="N163" s="257" t="s">
        <v>40</v>
      </c>
      <c r="O163" s="86"/>
      <c r="P163" s="216">
        <f>O163*H163</f>
        <v>0</v>
      </c>
      <c r="Q163" s="216">
        <v>0.0014</v>
      </c>
      <c r="R163" s="216">
        <f>Q163*H163</f>
        <v>0.0028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213</v>
      </c>
      <c r="AT163" s="218" t="s">
        <v>196</v>
      </c>
      <c r="AU163" s="218" t="s">
        <v>81</v>
      </c>
      <c r="AY163" s="19" t="s">
        <v>136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74</v>
      </c>
      <c r="BK163" s="219">
        <f>ROUND(I163*H163,2)</f>
        <v>0</v>
      </c>
      <c r="BL163" s="19" t="s">
        <v>206</v>
      </c>
      <c r="BM163" s="218" t="s">
        <v>382</v>
      </c>
    </row>
    <row r="164" s="2" customFormat="1" ht="44.25" customHeight="1">
      <c r="A164" s="40"/>
      <c r="B164" s="41"/>
      <c r="C164" s="207" t="s">
        <v>201</v>
      </c>
      <c r="D164" s="207" t="s">
        <v>139</v>
      </c>
      <c r="E164" s="208" t="s">
        <v>383</v>
      </c>
      <c r="F164" s="209" t="s">
        <v>384</v>
      </c>
      <c r="G164" s="210" t="s">
        <v>332</v>
      </c>
      <c r="H164" s="211">
        <v>4</v>
      </c>
      <c r="I164" s="212"/>
      <c r="J164" s="213">
        <f>ROUND(I164*H164,2)</f>
        <v>0</v>
      </c>
      <c r="K164" s="209" t="s">
        <v>142</v>
      </c>
      <c r="L164" s="46"/>
      <c r="M164" s="214" t="s">
        <v>19</v>
      </c>
      <c r="N164" s="215" t="s">
        <v>40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206</v>
      </c>
      <c r="AT164" s="218" t="s">
        <v>139</v>
      </c>
      <c r="AU164" s="218" t="s">
        <v>81</v>
      </c>
      <c r="AY164" s="19" t="s">
        <v>136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74</v>
      </c>
      <c r="BK164" s="219">
        <f>ROUND(I164*H164,2)</f>
        <v>0</v>
      </c>
      <c r="BL164" s="19" t="s">
        <v>206</v>
      </c>
      <c r="BM164" s="218" t="s">
        <v>385</v>
      </c>
    </row>
    <row r="165" s="2" customFormat="1">
      <c r="A165" s="40"/>
      <c r="B165" s="41"/>
      <c r="C165" s="42"/>
      <c r="D165" s="220" t="s">
        <v>144</v>
      </c>
      <c r="E165" s="42"/>
      <c r="F165" s="221" t="s">
        <v>386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144</v>
      </c>
      <c r="AU165" s="19" t="s">
        <v>81</v>
      </c>
    </row>
    <row r="166" s="13" customFormat="1">
      <c r="A166" s="13"/>
      <c r="B166" s="225"/>
      <c r="C166" s="226"/>
      <c r="D166" s="227" t="s">
        <v>146</v>
      </c>
      <c r="E166" s="228" t="s">
        <v>19</v>
      </c>
      <c r="F166" s="229" t="s">
        <v>387</v>
      </c>
      <c r="G166" s="226"/>
      <c r="H166" s="230">
        <v>4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146</v>
      </c>
      <c r="AU166" s="236" t="s">
        <v>81</v>
      </c>
      <c r="AV166" s="13" t="s">
        <v>78</v>
      </c>
      <c r="AW166" s="13" t="s">
        <v>31</v>
      </c>
      <c r="AX166" s="13" t="s">
        <v>74</v>
      </c>
      <c r="AY166" s="236" t="s">
        <v>136</v>
      </c>
    </row>
    <row r="167" s="2" customFormat="1" ht="16.5" customHeight="1">
      <c r="A167" s="40"/>
      <c r="B167" s="41"/>
      <c r="C167" s="248" t="s">
        <v>388</v>
      </c>
      <c r="D167" s="248" t="s">
        <v>196</v>
      </c>
      <c r="E167" s="249" t="s">
        <v>389</v>
      </c>
      <c r="F167" s="250" t="s">
        <v>390</v>
      </c>
      <c r="G167" s="251" t="s">
        <v>332</v>
      </c>
      <c r="H167" s="252">
        <v>4</v>
      </c>
      <c r="I167" s="253"/>
      <c r="J167" s="254">
        <f>ROUND(I167*H167,2)</f>
        <v>0</v>
      </c>
      <c r="K167" s="250" t="s">
        <v>142</v>
      </c>
      <c r="L167" s="255"/>
      <c r="M167" s="256" t="s">
        <v>19</v>
      </c>
      <c r="N167" s="257" t="s">
        <v>40</v>
      </c>
      <c r="O167" s="86"/>
      <c r="P167" s="216">
        <f>O167*H167</f>
        <v>0</v>
      </c>
      <c r="Q167" s="216">
        <v>0.00080000000000000004</v>
      </c>
      <c r="R167" s="216">
        <f>Q167*H167</f>
        <v>0.0032000000000000002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213</v>
      </c>
      <c r="AT167" s="218" t="s">
        <v>196</v>
      </c>
      <c r="AU167" s="218" t="s">
        <v>81</v>
      </c>
      <c r="AY167" s="19" t="s">
        <v>136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74</v>
      </c>
      <c r="BK167" s="219">
        <f>ROUND(I167*H167,2)</f>
        <v>0</v>
      </c>
      <c r="BL167" s="19" t="s">
        <v>206</v>
      </c>
      <c r="BM167" s="218" t="s">
        <v>391</v>
      </c>
    </row>
    <row r="168" s="2" customFormat="1" ht="24.15" customHeight="1">
      <c r="A168" s="40"/>
      <c r="B168" s="41"/>
      <c r="C168" s="207" t="s">
        <v>392</v>
      </c>
      <c r="D168" s="207" t="s">
        <v>139</v>
      </c>
      <c r="E168" s="208" t="s">
        <v>393</v>
      </c>
      <c r="F168" s="209" t="s">
        <v>394</v>
      </c>
      <c r="G168" s="210" t="s">
        <v>219</v>
      </c>
      <c r="H168" s="211">
        <v>14.390000000000001</v>
      </c>
      <c r="I168" s="212"/>
      <c r="J168" s="213">
        <f>ROUND(I168*H168,2)</f>
        <v>0</v>
      </c>
      <c r="K168" s="209" t="s">
        <v>142</v>
      </c>
      <c r="L168" s="46"/>
      <c r="M168" s="214" t="s">
        <v>19</v>
      </c>
      <c r="N168" s="215" t="s">
        <v>40</v>
      </c>
      <c r="O168" s="86"/>
      <c r="P168" s="216">
        <f>O168*H168</f>
        <v>0</v>
      </c>
      <c r="Q168" s="216">
        <v>1.0000000000000001E-05</v>
      </c>
      <c r="R168" s="216">
        <f>Q168*H168</f>
        <v>0.00014390000000000003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206</v>
      </c>
      <c r="AT168" s="218" t="s">
        <v>139</v>
      </c>
      <c r="AU168" s="218" t="s">
        <v>81</v>
      </c>
      <c r="AY168" s="19" t="s">
        <v>136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74</v>
      </c>
      <c r="BK168" s="219">
        <f>ROUND(I168*H168,2)</f>
        <v>0</v>
      </c>
      <c r="BL168" s="19" t="s">
        <v>206</v>
      </c>
      <c r="BM168" s="218" t="s">
        <v>395</v>
      </c>
    </row>
    <row r="169" s="2" customFormat="1">
      <c r="A169" s="40"/>
      <c r="B169" s="41"/>
      <c r="C169" s="42"/>
      <c r="D169" s="220" t="s">
        <v>144</v>
      </c>
      <c r="E169" s="42"/>
      <c r="F169" s="221" t="s">
        <v>396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144</v>
      </c>
      <c r="AU169" s="19" t="s">
        <v>81</v>
      </c>
    </row>
    <row r="170" s="13" customFormat="1">
      <c r="A170" s="13"/>
      <c r="B170" s="225"/>
      <c r="C170" s="226"/>
      <c r="D170" s="227" t="s">
        <v>146</v>
      </c>
      <c r="E170" s="228" t="s">
        <v>19</v>
      </c>
      <c r="F170" s="229" t="s">
        <v>257</v>
      </c>
      <c r="G170" s="226"/>
      <c r="H170" s="230">
        <v>14.390000000000001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146</v>
      </c>
      <c r="AU170" s="236" t="s">
        <v>81</v>
      </c>
      <c r="AV170" s="13" t="s">
        <v>78</v>
      </c>
      <c r="AW170" s="13" t="s">
        <v>31</v>
      </c>
      <c r="AX170" s="13" t="s">
        <v>74</v>
      </c>
      <c r="AY170" s="236" t="s">
        <v>136</v>
      </c>
    </row>
    <row r="171" s="2" customFormat="1" ht="24.15" customHeight="1">
      <c r="A171" s="40"/>
      <c r="B171" s="41"/>
      <c r="C171" s="248" t="s">
        <v>397</v>
      </c>
      <c r="D171" s="248" t="s">
        <v>196</v>
      </c>
      <c r="E171" s="249" t="s">
        <v>398</v>
      </c>
      <c r="F171" s="250" t="s">
        <v>399</v>
      </c>
      <c r="G171" s="251" t="s">
        <v>219</v>
      </c>
      <c r="H171" s="252">
        <v>15.109999999999999</v>
      </c>
      <c r="I171" s="253"/>
      <c r="J171" s="254">
        <f>ROUND(I171*H171,2)</f>
        <v>0</v>
      </c>
      <c r="K171" s="250" t="s">
        <v>142</v>
      </c>
      <c r="L171" s="255"/>
      <c r="M171" s="256" t="s">
        <v>19</v>
      </c>
      <c r="N171" s="257" t="s">
        <v>40</v>
      </c>
      <c r="O171" s="86"/>
      <c r="P171" s="216">
        <f>O171*H171</f>
        <v>0</v>
      </c>
      <c r="Q171" s="216">
        <v>0.00382</v>
      </c>
      <c r="R171" s="216">
        <f>Q171*H171</f>
        <v>0.057720199999999999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213</v>
      </c>
      <c r="AT171" s="218" t="s">
        <v>196</v>
      </c>
      <c r="AU171" s="218" t="s">
        <v>81</v>
      </c>
      <c r="AY171" s="19" t="s">
        <v>136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74</v>
      </c>
      <c r="BK171" s="219">
        <f>ROUND(I171*H171,2)</f>
        <v>0</v>
      </c>
      <c r="BL171" s="19" t="s">
        <v>206</v>
      </c>
      <c r="BM171" s="218" t="s">
        <v>400</v>
      </c>
    </row>
    <row r="172" s="13" customFormat="1">
      <c r="A172" s="13"/>
      <c r="B172" s="225"/>
      <c r="C172" s="226"/>
      <c r="D172" s="227" t="s">
        <v>146</v>
      </c>
      <c r="E172" s="226"/>
      <c r="F172" s="229" t="s">
        <v>401</v>
      </c>
      <c r="G172" s="226"/>
      <c r="H172" s="230">
        <v>15.109999999999999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146</v>
      </c>
      <c r="AU172" s="236" t="s">
        <v>81</v>
      </c>
      <c r="AV172" s="13" t="s">
        <v>78</v>
      </c>
      <c r="AW172" s="13" t="s">
        <v>4</v>
      </c>
      <c r="AX172" s="13" t="s">
        <v>74</v>
      </c>
      <c r="AY172" s="236" t="s">
        <v>136</v>
      </c>
    </row>
    <row r="173" s="2" customFormat="1" ht="24.15" customHeight="1">
      <c r="A173" s="40"/>
      <c r="B173" s="41"/>
      <c r="C173" s="207" t="s">
        <v>402</v>
      </c>
      <c r="D173" s="207" t="s">
        <v>139</v>
      </c>
      <c r="E173" s="208" t="s">
        <v>403</v>
      </c>
      <c r="F173" s="209" t="s">
        <v>404</v>
      </c>
      <c r="G173" s="210" t="s">
        <v>219</v>
      </c>
      <c r="H173" s="211">
        <v>18.609999999999999</v>
      </c>
      <c r="I173" s="212"/>
      <c r="J173" s="213">
        <f>ROUND(I173*H173,2)</f>
        <v>0</v>
      </c>
      <c r="K173" s="209" t="s">
        <v>142</v>
      </c>
      <c r="L173" s="46"/>
      <c r="M173" s="214" t="s">
        <v>19</v>
      </c>
      <c r="N173" s="215" t="s">
        <v>40</v>
      </c>
      <c r="O173" s="86"/>
      <c r="P173" s="216">
        <f>O173*H173</f>
        <v>0</v>
      </c>
      <c r="Q173" s="216">
        <v>1.0000000000000001E-05</v>
      </c>
      <c r="R173" s="216">
        <f>Q173*H173</f>
        <v>0.0001861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206</v>
      </c>
      <c r="AT173" s="218" t="s">
        <v>139</v>
      </c>
      <c r="AU173" s="218" t="s">
        <v>81</v>
      </c>
      <c r="AY173" s="19" t="s">
        <v>136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74</v>
      </c>
      <c r="BK173" s="219">
        <f>ROUND(I173*H173,2)</f>
        <v>0</v>
      </c>
      <c r="BL173" s="19" t="s">
        <v>206</v>
      </c>
      <c r="BM173" s="218" t="s">
        <v>405</v>
      </c>
    </row>
    <row r="174" s="2" customFormat="1">
      <c r="A174" s="40"/>
      <c r="B174" s="41"/>
      <c r="C174" s="42"/>
      <c r="D174" s="220" t="s">
        <v>144</v>
      </c>
      <c r="E174" s="42"/>
      <c r="F174" s="221" t="s">
        <v>406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144</v>
      </c>
      <c r="AU174" s="19" t="s">
        <v>81</v>
      </c>
    </row>
    <row r="175" s="13" customFormat="1">
      <c r="A175" s="13"/>
      <c r="B175" s="225"/>
      <c r="C175" s="226"/>
      <c r="D175" s="227" t="s">
        <v>146</v>
      </c>
      <c r="E175" s="228" t="s">
        <v>19</v>
      </c>
      <c r="F175" s="229" t="s">
        <v>254</v>
      </c>
      <c r="G175" s="226"/>
      <c r="H175" s="230">
        <v>18.609999999999999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146</v>
      </c>
      <c r="AU175" s="236" t="s">
        <v>81</v>
      </c>
      <c r="AV175" s="13" t="s">
        <v>78</v>
      </c>
      <c r="AW175" s="13" t="s">
        <v>31</v>
      </c>
      <c r="AX175" s="13" t="s">
        <v>74</v>
      </c>
      <c r="AY175" s="236" t="s">
        <v>136</v>
      </c>
    </row>
    <row r="176" s="2" customFormat="1" ht="24.15" customHeight="1">
      <c r="A176" s="40"/>
      <c r="B176" s="41"/>
      <c r="C176" s="248" t="s">
        <v>407</v>
      </c>
      <c r="D176" s="248" t="s">
        <v>196</v>
      </c>
      <c r="E176" s="249" t="s">
        <v>408</v>
      </c>
      <c r="F176" s="250" t="s">
        <v>409</v>
      </c>
      <c r="G176" s="251" t="s">
        <v>219</v>
      </c>
      <c r="H176" s="252">
        <v>19.541</v>
      </c>
      <c r="I176" s="253"/>
      <c r="J176" s="254">
        <f>ROUND(I176*H176,2)</f>
        <v>0</v>
      </c>
      <c r="K176" s="250" t="s">
        <v>142</v>
      </c>
      <c r="L176" s="255"/>
      <c r="M176" s="256" t="s">
        <v>19</v>
      </c>
      <c r="N176" s="257" t="s">
        <v>40</v>
      </c>
      <c r="O176" s="86"/>
      <c r="P176" s="216">
        <f>O176*H176</f>
        <v>0</v>
      </c>
      <c r="Q176" s="216">
        <v>0.0024099999999999998</v>
      </c>
      <c r="R176" s="216">
        <f>Q176*H176</f>
        <v>0.04709381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213</v>
      </c>
      <c r="AT176" s="218" t="s">
        <v>196</v>
      </c>
      <c r="AU176" s="218" t="s">
        <v>81</v>
      </c>
      <c r="AY176" s="19" t="s">
        <v>136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74</v>
      </c>
      <c r="BK176" s="219">
        <f>ROUND(I176*H176,2)</f>
        <v>0</v>
      </c>
      <c r="BL176" s="19" t="s">
        <v>206</v>
      </c>
      <c r="BM176" s="218" t="s">
        <v>410</v>
      </c>
    </row>
    <row r="177" s="13" customFormat="1">
      <c r="A177" s="13"/>
      <c r="B177" s="225"/>
      <c r="C177" s="226"/>
      <c r="D177" s="227" t="s">
        <v>146</v>
      </c>
      <c r="E177" s="228" t="s">
        <v>19</v>
      </c>
      <c r="F177" s="229" t="s">
        <v>254</v>
      </c>
      <c r="G177" s="226"/>
      <c r="H177" s="230">
        <v>18.609999999999999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146</v>
      </c>
      <c r="AU177" s="236" t="s">
        <v>81</v>
      </c>
      <c r="AV177" s="13" t="s">
        <v>78</v>
      </c>
      <c r="AW177" s="13" t="s">
        <v>31</v>
      </c>
      <c r="AX177" s="13" t="s">
        <v>74</v>
      </c>
      <c r="AY177" s="236" t="s">
        <v>136</v>
      </c>
    </row>
    <row r="178" s="13" customFormat="1">
      <c r="A178" s="13"/>
      <c r="B178" s="225"/>
      <c r="C178" s="226"/>
      <c r="D178" s="227" t="s">
        <v>146</v>
      </c>
      <c r="E178" s="226"/>
      <c r="F178" s="229" t="s">
        <v>411</v>
      </c>
      <c r="G178" s="226"/>
      <c r="H178" s="230">
        <v>19.541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146</v>
      </c>
      <c r="AU178" s="236" t="s">
        <v>81</v>
      </c>
      <c r="AV178" s="13" t="s">
        <v>78</v>
      </c>
      <c r="AW178" s="13" t="s">
        <v>4</v>
      </c>
      <c r="AX178" s="13" t="s">
        <v>74</v>
      </c>
      <c r="AY178" s="236" t="s">
        <v>136</v>
      </c>
    </row>
    <row r="179" s="2" customFormat="1" ht="21.75" customHeight="1">
      <c r="A179" s="40"/>
      <c r="B179" s="41"/>
      <c r="C179" s="207" t="s">
        <v>213</v>
      </c>
      <c r="D179" s="207" t="s">
        <v>139</v>
      </c>
      <c r="E179" s="208" t="s">
        <v>412</v>
      </c>
      <c r="F179" s="209" t="s">
        <v>413</v>
      </c>
      <c r="G179" s="210" t="s">
        <v>219</v>
      </c>
      <c r="H179" s="211">
        <v>18.609999999999999</v>
      </c>
      <c r="I179" s="212"/>
      <c r="J179" s="213">
        <f>ROUND(I179*H179,2)</f>
        <v>0</v>
      </c>
      <c r="K179" s="209" t="s">
        <v>142</v>
      </c>
      <c r="L179" s="46"/>
      <c r="M179" s="214" t="s">
        <v>19</v>
      </c>
      <c r="N179" s="215" t="s">
        <v>40</v>
      </c>
      <c r="O179" s="86"/>
      <c r="P179" s="216">
        <f>O179*H179</f>
        <v>0</v>
      </c>
      <c r="Q179" s="216">
        <v>6.3E-05</v>
      </c>
      <c r="R179" s="216">
        <f>Q179*H179</f>
        <v>0.0011724299999999999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206</v>
      </c>
      <c r="AT179" s="218" t="s">
        <v>139</v>
      </c>
      <c r="AU179" s="218" t="s">
        <v>81</v>
      </c>
      <c r="AY179" s="19" t="s">
        <v>136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74</v>
      </c>
      <c r="BK179" s="219">
        <f>ROUND(I179*H179,2)</f>
        <v>0</v>
      </c>
      <c r="BL179" s="19" t="s">
        <v>206</v>
      </c>
      <c r="BM179" s="218" t="s">
        <v>414</v>
      </c>
    </row>
    <row r="180" s="2" customFormat="1">
      <c r="A180" s="40"/>
      <c r="B180" s="41"/>
      <c r="C180" s="42"/>
      <c r="D180" s="220" t="s">
        <v>144</v>
      </c>
      <c r="E180" s="42"/>
      <c r="F180" s="221" t="s">
        <v>415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144</v>
      </c>
      <c r="AU180" s="19" t="s">
        <v>81</v>
      </c>
    </row>
    <row r="181" s="13" customFormat="1">
      <c r="A181" s="13"/>
      <c r="B181" s="225"/>
      <c r="C181" s="226"/>
      <c r="D181" s="227" t="s">
        <v>146</v>
      </c>
      <c r="E181" s="228" t="s">
        <v>19</v>
      </c>
      <c r="F181" s="229" t="s">
        <v>254</v>
      </c>
      <c r="G181" s="226"/>
      <c r="H181" s="230">
        <v>18.609999999999999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146</v>
      </c>
      <c r="AU181" s="236" t="s">
        <v>81</v>
      </c>
      <c r="AV181" s="13" t="s">
        <v>78</v>
      </c>
      <c r="AW181" s="13" t="s">
        <v>31</v>
      </c>
      <c r="AX181" s="13" t="s">
        <v>74</v>
      </c>
      <c r="AY181" s="236" t="s">
        <v>136</v>
      </c>
    </row>
    <row r="182" s="2" customFormat="1" ht="16.5" customHeight="1">
      <c r="A182" s="40"/>
      <c r="B182" s="41"/>
      <c r="C182" s="207" t="s">
        <v>416</v>
      </c>
      <c r="D182" s="207" t="s">
        <v>139</v>
      </c>
      <c r="E182" s="208" t="s">
        <v>417</v>
      </c>
      <c r="F182" s="209" t="s">
        <v>418</v>
      </c>
      <c r="G182" s="210" t="s">
        <v>314</v>
      </c>
      <c r="H182" s="211">
        <v>1</v>
      </c>
      <c r="I182" s="212"/>
      <c r="J182" s="213">
        <f>ROUND(I182*H182,2)</f>
        <v>0</v>
      </c>
      <c r="K182" s="209" t="s">
        <v>315</v>
      </c>
      <c r="L182" s="46"/>
      <c r="M182" s="214" t="s">
        <v>19</v>
      </c>
      <c r="N182" s="215" t="s">
        <v>40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206</v>
      </c>
      <c r="AT182" s="218" t="s">
        <v>139</v>
      </c>
      <c r="AU182" s="218" t="s">
        <v>81</v>
      </c>
      <c r="AY182" s="19" t="s">
        <v>136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74</v>
      </c>
      <c r="BK182" s="219">
        <f>ROUND(I182*H182,2)</f>
        <v>0</v>
      </c>
      <c r="BL182" s="19" t="s">
        <v>206</v>
      </c>
      <c r="BM182" s="218" t="s">
        <v>419</v>
      </c>
    </row>
    <row r="183" s="2" customFormat="1" ht="16.5" customHeight="1">
      <c r="A183" s="40"/>
      <c r="B183" s="41"/>
      <c r="C183" s="207" t="s">
        <v>420</v>
      </c>
      <c r="D183" s="207" t="s">
        <v>139</v>
      </c>
      <c r="E183" s="208" t="s">
        <v>421</v>
      </c>
      <c r="F183" s="209" t="s">
        <v>422</v>
      </c>
      <c r="G183" s="210" t="s">
        <v>314</v>
      </c>
      <c r="H183" s="211">
        <v>1</v>
      </c>
      <c r="I183" s="212"/>
      <c r="J183" s="213">
        <f>ROUND(I183*H183,2)</f>
        <v>0</v>
      </c>
      <c r="K183" s="209" t="s">
        <v>315</v>
      </c>
      <c r="L183" s="46"/>
      <c r="M183" s="214" t="s">
        <v>19</v>
      </c>
      <c r="N183" s="215" t="s">
        <v>40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206</v>
      </c>
      <c r="AT183" s="218" t="s">
        <v>139</v>
      </c>
      <c r="AU183" s="218" t="s">
        <v>81</v>
      </c>
      <c r="AY183" s="19" t="s">
        <v>136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74</v>
      </c>
      <c r="BK183" s="219">
        <f>ROUND(I183*H183,2)</f>
        <v>0</v>
      </c>
      <c r="BL183" s="19" t="s">
        <v>206</v>
      </c>
      <c r="BM183" s="218" t="s">
        <v>423</v>
      </c>
    </row>
    <row r="184" s="2" customFormat="1" ht="24.15" customHeight="1">
      <c r="A184" s="40"/>
      <c r="B184" s="41"/>
      <c r="C184" s="207" t="s">
        <v>424</v>
      </c>
      <c r="D184" s="207" t="s">
        <v>139</v>
      </c>
      <c r="E184" s="208" t="s">
        <v>425</v>
      </c>
      <c r="F184" s="209" t="s">
        <v>426</v>
      </c>
      <c r="G184" s="210" t="s">
        <v>332</v>
      </c>
      <c r="H184" s="211">
        <v>3</v>
      </c>
      <c r="I184" s="212"/>
      <c r="J184" s="213">
        <f>ROUND(I184*H184,2)</f>
        <v>0</v>
      </c>
      <c r="K184" s="209" t="s">
        <v>142</v>
      </c>
      <c r="L184" s="46"/>
      <c r="M184" s="214" t="s">
        <v>19</v>
      </c>
      <c r="N184" s="215" t="s">
        <v>40</v>
      </c>
      <c r="O184" s="86"/>
      <c r="P184" s="216">
        <f>O184*H184</f>
        <v>0</v>
      </c>
      <c r="Q184" s="216">
        <v>0.12422</v>
      </c>
      <c r="R184" s="216">
        <f>Q184*H184</f>
        <v>0.37265999999999999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206</v>
      </c>
      <c r="AT184" s="218" t="s">
        <v>139</v>
      </c>
      <c r="AU184" s="218" t="s">
        <v>81</v>
      </c>
      <c r="AY184" s="19" t="s">
        <v>136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74</v>
      </c>
      <c r="BK184" s="219">
        <f>ROUND(I184*H184,2)</f>
        <v>0</v>
      </c>
      <c r="BL184" s="19" t="s">
        <v>206</v>
      </c>
      <c r="BM184" s="218" t="s">
        <v>427</v>
      </c>
    </row>
    <row r="185" s="2" customFormat="1">
      <c r="A185" s="40"/>
      <c r="B185" s="41"/>
      <c r="C185" s="42"/>
      <c r="D185" s="220" t="s">
        <v>144</v>
      </c>
      <c r="E185" s="42"/>
      <c r="F185" s="221" t="s">
        <v>428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144</v>
      </c>
      <c r="AU185" s="19" t="s">
        <v>81</v>
      </c>
    </row>
    <row r="186" s="2" customFormat="1" ht="24.15" customHeight="1">
      <c r="A186" s="40"/>
      <c r="B186" s="41"/>
      <c r="C186" s="207" t="s">
        <v>429</v>
      </c>
      <c r="D186" s="207" t="s">
        <v>139</v>
      </c>
      <c r="E186" s="208" t="s">
        <v>430</v>
      </c>
      <c r="F186" s="209" t="s">
        <v>431</v>
      </c>
      <c r="G186" s="210" t="s">
        <v>332</v>
      </c>
      <c r="H186" s="211">
        <v>3</v>
      </c>
      <c r="I186" s="212"/>
      <c r="J186" s="213">
        <f>ROUND(I186*H186,2)</f>
        <v>0</v>
      </c>
      <c r="K186" s="209" t="s">
        <v>142</v>
      </c>
      <c r="L186" s="46"/>
      <c r="M186" s="214" t="s">
        <v>19</v>
      </c>
      <c r="N186" s="215" t="s">
        <v>40</v>
      </c>
      <c r="O186" s="86"/>
      <c r="P186" s="216">
        <f>O186*H186</f>
        <v>0</v>
      </c>
      <c r="Q186" s="216">
        <v>0.02972</v>
      </c>
      <c r="R186" s="216">
        <f>Q186*H186</f>
        <v>0.089160000000000003</v>
      </c>
      <c r="S186" s="216">
        <v>0</v>
      </c>
      <c r="T186" s="21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206</v>
      </c>
      <c r="AT186" s="218" t="s">
        <v>139</v>
      </c>
      <c r="AU186" s="218" t="s">
        <v>81</v>
      </c>
      <c r="AY186" s="19" t="s">
        <v>136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74</v>
      </c>
      <c r="BK186" s="219">
        <f>ROUND(I186*H186,2)</f>
        <v>0</v>
      </c>
      <c r="BL186" s="19" t="s">
        <v>206</v>
      </c>
      <c r="BM186" s="218" t="s">
        <v>432</v>
      </c>
    </row>
    <row r="187" s="2" customFormat="1">
      <c r="A187" s="40"/>
      <c r="B187" s="41"/>
      <c r="C187" s="42"/>
      <c r="D187" s="220" t="s">
        <v>144</v>
      </c>
      <c r="E187" s="42"/>
      <c r="F187" s="221" t="s">
        <v>433</v>
      </c>
      <c r="G187" s="42"/>
      <c r="H187" s="42"/>
      <c r="I187" s="222"/>
      <c r="J187" s="42"/>
      <c r="K187" s="42"/>
      <c r="L187" s="46"/>
      <c r="M187" s="223"/>
      <c r="N187" s="224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144</v>
      </c>
      <c r="AU187" s="19" t="s">
        <v>81</v>
      </c>
    </row>
    <row r="188" s="2" customFormat="1" ht="16.5" customHeight="1">
      <c r="A188" s="40"/>
      <c r="B188" s="41"/>
      <c r="C188" s="248" t="s">
        <v>434</v>
      </c>
      <c r="D188" s="248" t="s">
        <v>196</v>
      </c>
      <c r="E188" s="249" t="s">
        <v>435</v>
      </c>
      <c r="F188" s="250" t="s">
        <v>436</v>
      </c>
      <c r="G188" s="251" t="s">
        <v>332</v>
      </c>
      <c r="H188" s="252">
        <v>3</v>
      </c>
      <c r="I188" s="253"/>
      <c r="J188" s="254">
        <f>ROUND(I188*H188,2)</f>
        <v>0</v>
      </c>
      <c r="K188" s="250" t="s">
        <v>142</v>
      </c>
      <c r="L188" s="255"/>
      <c r="M188" s="256" t="s">
        <v>19</v>
      </c>
      <c r="N188" s="257" t="s">
        <v>40</v>
      </c>
      <c r="O188" s="86"/>
      <c r="P188" s="216">
        <f>O188*H188</f>
        <v>0</v>
      </c>
      <c r="Q188" s="216">
        <v>0.069000000000000006</v>
      </c>
      <c r="R188" s="216">
        <f>Q188*H188</f>
        <v>0.20700000000000002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213</v>
      </c>
      <c r="AT188" s="218" t="s">
        <v>196</v>
      </c>
      <c r="AU188" s="218" t="s">
        <v>81</v>
      </c>
      <c r="AY188" s="19" t="s">
        <v>136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74</v>
      </c>
      <c r="BK188" s="219">
        <f>ROUND(I188*H188,2)</f>
        <v>0</v>
      </c>
      <c r="BL188" s="19" t="s">
        <v>206</v>
      </c>
      <c r="BM188" s="218" t="s">
        <v>437</v>
      </c>
    </row>
    <row r="189" s="2" customFormat="1" ht="33" customHeight="1">
      <c r="A189" s="40"/>
      <c r="B189" s="41"/>
      <c r="C189" s="248" t="s">
        <v>438</v>
      </c>
      <c r="D189" s="248" t="s">
        <v>196</v>
      </c>
      <c r="E189" s="249" t="s">
        <v>439</v>
      </c>
      <c r="F189" s="250" t="s">
        <v>440</v>
      </c>
      <c r="G189" s="251" t="s">
        <v>332</v>
      </c>
      <c r="H189" s="252">
        <v>2</v>
      </c>
      <c r="I189" s="253"/>
      <c r="J189" s="254">
        <f>ROUND(I189*H189,2)</f>
        <v>0</v>
      </c>
      <c r="K189" s="250" t="s">
        <v>142</v>
      </c>
      <c r="L189" s="255"/>
      <c r="M189" s="256" t="s">
        <v>19</v>
      </c>
      <c r="N189" s="257" t="s">
        <v>40</v>
      </c>
      <c r="O189" s="86"/>
      <c r="P189" s="216">
        <f>O189*H189</f>
        <v>0</v>
      </c>
      <c r="Q189" s="216">
        <v>0.17499999999999999</v>
      </c>
      <c r="R189" s="216">
        <f>Q189*H189</f>
        <v>0.34999999999999998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213</v>
      </c>
      <c r="AT189" s="218" t="s">
        <v>196</v>
      </c>
      <c r="AU189" s="218" t="s">
        <v>81</v>
      </c>
      <c r="AY189" s="19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74</v>
      </c>
      <c r="BK189" s="219">
        <f>ROUND(I189*H189,2)</f>
        <v>0</v>
      </c>
      <c r="BL189" s="19" t="s">
        <v>206</v>
      </c>
      <c r="BM189" s="218" t="s">
        <v>441</v>
      </c>
    </row>
    <row r="190" s="2" customFormat="1" ht="33" customHeight="1">
      <c r="A190" s="40"/>
      <c r="B190" s="41"/>
      <c r="C190" s="248" t="s">
        <v>442</v>
      </c>
      <c r="D190" s="248" t="s">
        <v>196</v>
      </c>
      <c r="E190" s="249" t="s">
        <v>443</v>
      </c>
      <c r="F190" s="250" t="s">
        <v>444</v>
      </c>
      <c r="G190" s="251" t="s">
        <v>332</v>
      </c>
      <c r="H190" s="252">
        <v>1</v>
      </c>
      <c r="I190" s="253"/>
      <c r="J190" s="254">
        <f>ROUND(I190*H190,2)</f>
        <v>0</v>
      </c>
      <c r="K190" s="250" t="s">
        <v>142</v>
      </c>
      <c r="L190" s="255"/>
      <c r="M190" s="256" t="s">
        <v>19</v>
      </c>
      <c r="N190" s="257" t="s">
        <v>40</v>
      </c>
      <c r="O190" s="86"/>
      <c r="P190" s="216">
        <f>O190*H190</f>
        <v>0</v>
      </c>
      <c r="Q190" s="216">
        <v>0.19500000000000001</v>
      </c>
      <c r="R190" s="216">
        <f>Q190*H190</f>
        <v>0.19500000000000001</v>
      </c>
      <c r="S190" s="216">
        <v>0</v>
      </c>
      <c r="T190" s="21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8" t="s">
        <v>213</v>
      </c>
      <c r="AT190" s="218" t="s">
        <v>196</v>
      </c>
      <c r="AU190" s="218" t="s">
        <v>81</v>
      </c>
      <c r="AY190" s="19" t="s">
        <v>136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74</v>
      </c>
      <c r="BK190" s="219">
        <f>ROUND(I190*H190,2)</f>
        <v>0</v>
      </c>
      <c r="BL190" s="19" t="s">
        <v>206</v>
      </c>
      <c r="BM190" s="218" t="s">
        <v>445</v>
      </c>
    </row>
    <row r="191" s="2" customFormat="1" ht="24.15" customHeight="1">
      <c r="A191" s="40"/>
      <c r="B191" s="41"/>
      <c r="C191" s="207" t="s">
        <v>446</v>
      </c>
      <c r="D191" s="207" t="s">
        <v>139</v>
      </c>
      <c r="E191" s="208" t="s">
        <v>447</v>
      </c>
      <c r="F191" s="209" t="s">
        <v>448</v>
      </c>
      <c r="G191" s="210" t="s">
        <v>332</v>
      </c>
      <c r="H191" s="211">
        <v>3</v>
      </c>
      <c r="I191" s="212"/>
      <c r="J191" s="213">
        <f>ROUND(I191*H191,2)</f>
        <v>0</v>
      </c>
      <c r="K191" s="209" t="s">
        <v>142</v>
      </c>
      <c r="L191" s="46"/>
      <c r="M191" s="214" t="s">
        <v>19</v>
      </c>
      <c r="N191" s="215" t="s">
        <v>40</v>
      </c>
      <c r="O191" s="86"/>
      <c r="P191" s="216">
        <f>O191*H191</f>
        <v>0</v>
      </c>
      <c r="Q191" s="216">
        <v>0.02972</v>
      </c>
      <c r="R191" s="216">
        <f>Q191*H191</f>
        <v>0.089160000000000003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206</v>
      </c>
      <c r="AT191" s="218" t="s">
        <v>139</v>
      </c>
      <c r="AU191" s="218" t="s">
        <v>81</v>
      </c>
      <c r="AY191" s="19" t="s">
        <v>136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74</v>
      </c>
      <c r="BK191" s="219">
        <f>ROUND(I191*H191,2)</f>
        <v>0</v>
      </c>
      <c r="BL191" s="19" t="s">
        <v>206</v>
      </c>
      <c r="BM191" s="218" t="s">
        <v>449</v>
      </c>
    </row>
    <row r="192" s="2" customFormat="1">
      <c r="A192" s="40"/>
      <c r="B192" s="41"/>
      <c r="C192" s="42"/>
      <c r="D192" s="220" t="s">
        <v>144</v>
      </c>
      <c r="E192" s="42"/>
      <c r="F192" s="221" t="s">
        <v>450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144</v>
      </c>
      <c r="AU192" s="19" t="s">
        <v>81</v>
      </c>
    </row>
    <row r="193" s="2" customFormat="1" ht="24.15" customHeight="1">
      <c r="A193" s="40"/>
      <c r="B193" s="41"/>
      <c r="C193" s="248" t="s">
        <v>451</v>
      </c>
      <c r="D193" s="248" t="s">
        <v>196</v>
      </c>
      <c r="E193" s="249" t="s">
        <v>452</v>
      </c>
      <c r="F193" s="250" t="s">
        <v>453</v>
      </c>
      <c r="G193" s="251" t="s">
        <v>332</v>
      </c>
      <c r="H193" s="252">
        <v>3</v>
      </c>
      <c r="I193" s="253"/>
      <c r="J193" s="254">
        <f>ROUND(I193*H193,2)</f>
        <v>0</v>
      </c>
      <c r="K193" s="250" t="s">
        <v>142</v>
      </c>
      <c r="L193" s="255"/>
      <c r="M193" s="256" t="s">
        <v>19</v>
      </c>
      <c r="N193" s="257" t="s">
        <v>40</v>
      </c>
      <c r="O193" s="86"/>
      <c r="P193" s="216">
        <f>O193*H193</f>
        <v>0</v>
      </c>
      <c r="Q193" s="216">
        <v>0.037999999999999999</v>
      </c>
      <c r="R193" s="216">
        <f>Q193*H193</f>
        <v>0.11399999999999999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213</v>
      </c>
      <c r="AT193" s="218" t="s">
        <v>196</v>
      </c>
      <c r="AU193" s="218" t="s">
        <v>81</v>
      </c>
      <c r="AY193" s="19" t="s">
        <v>136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74</v>
      </c>
      <c r="BK193" s="219">
        <f>ROUND(I193*H193,2)</f>
        <v>0</v>
      </c>
      <c r="BL193" s="19" t="s">
        <v>206</v>
      </c>
      <c r="BM193" s="218" t="s">
        <v>454</v>
      </c>
    </row>
    <row r="194" s="2" customFormat="1" ht="24.15" customHeight="1">
      <c r="A194" s="40"/>
      <c r="B194" s="41"/>
      <c r="C194" s="207" t="s">
        <v>455</v>
      </c>
      <c r="D194" s="207" t="s">
        <v>139</v>
      </c>
      <c r="E194" s="208" t="s">
        <v>456</v>
      </c>
      <c r="F194" s="209" t="s">
        <v>457</v>
      </c>
      <c r="G194" s="210" t="s">
        <v>332</v>
      </c>
      <c r="H194" s="211">
        <v>3</v>
      </c>
      <c r="I194" s="212"/>
      <c r="J194" s="213">
        <f>ROUND(I194*H194,2)</f>
        <v>0</v>
      </c>
      <c r="K194" s="209" t="s">
        <v>142</v>
      </c>
      <c r="L194" s="46"/>
      <c r="M194" s="214" t="s">
        <v>19</v>
      </c>
      <c r="N194" s="215" t="s">
        <v>40</v>
      </c>
      <c r="O194" s="86"/>
      <c r="P194" s="216">
        <f>O194*H194</f>
        <v>0</v>
      </c>
      <c r="Q194" s="216">
        <v>0.21734000000000001</v>
      </c>
      <c r="R194" s="216">
        <f>Q194*H194</f>
        <v>0.65202000000000004</v>
      </c>
      <c r="S194" s="216">
        <v>0</v>
      </c>
      <c r="T194" s="217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206</v>
      </c>
      <c r="AT194" s="218" t="s">
        <v>139</v>
      </c>
      <c r="AU194" s="218" t="s">
        <v>81</v>
      </c>
      <c r="AY194" s="19" t="s">
        <v>136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74</v>
      </c>
      <c r="BK194" s="219">
        <f>ROUND(I194*H194,2)</f>
        <v>0</v>
      </c>
      <c r="BL194" s="19" t="s">
        <v>206</v>
      </c>
      <c r="BM194" s="218" t="s">
        <v>458</v>
      </c>
    </row>
    <row r="195" s="2" customFormat="1">
      <c r="A195" s="40"/>
      <c r="B195" s="41"/>
      <c r="C195" s="42"/>
      <c r="D195" s="220" t="s">
        <v>144</v>
      </c>
      <c r="E195" s="42"/>
      <c r="F195" s="221" t="s">
        <v>459</v>
      </c>
      <c r="G195" s="42"/>
      <c r="H195" s="42"/>
      <c r="I195" s="222"/>
      <c r="J195" s="42"/>
      <c r="K195" s="42"/>
      <c r="L195" s="46"/>
      <c r="M195" s="223"/>
      <c r="N195" s="224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144</v>
      </c>
      <c r="AU195" s="19" t="s">
        <v>81</v>
      </c>
    </row>
    <row r="196" s="2" customFormat="1" ht="24.15" customHeight="1">
      <c r="A196" s="40"/>
      <c r="B196" s="41"/>
      <c r="C196" s="248" t="s">
        <v>460</v>
      </c>
      <c r="D196" s="248" t="s">
        <v>196</v>
      </c>
      <c r="E196" s="249" t="s">
        <v>461</v>
      </c>
      <c r="F196" s="250" t="s">
        <v>462</v>
      </c>
      <c r="G196" s="251" t="s">
        <v>332</v>
      </c>
      <c r="H196" s="252">
        <v>3</v>
      </c>
      <c r="I196" s="253"/>
      <c r="J196" s="254">
        <f>ROUND(I196*H196,2)</f>
        <v>0</v>
      </c>
      <c r="K196" s="250" t="s">
        <v>186</v>
      </c>
      <c r="L196" s="255"/>
      <c r="M196" s="256" t="s">
        <v>19</v>
      </c>
      <c r="N196" s="257" t="s">
        <v>40</v>
      </c>
      <c r="O196" s="86"/>
      <c r="P196" s="216">
        <f>O196*H196</f>
        <v>0</v>
      </c>
      <c r="Q196" s="216">
        <v>0.108</v>
      </c>
      <c r="R196" s="216">
        <f>Q196*H196</f>
        <v>0.32400000000000001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213</v>
      </c>
      <c r="AT196" s="218" t="s">
        <v>196</v>
      </c>
      <c r="AU196" s="218" t="s">
        <v>81</v>
      </c>
      <c r="AY196" s="19" t="s">
        <v>136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74</v>
      </c>
      <c r="BK196" s="219">
        <f>ROUND(I196*H196,2)</f>
        <v>0</v>
      </c>
      <c r="BL196" s="19" t="s">
        <v>206</v>
      </c>
      <c r="BM196" s="218" t="s">
        <v>463</v>
      </c>
    </row>
    <row r="197" s="2" customFormat="1" ht="24.15" customHeight="1">
      <c r="A197" s="40"/>
      <c r="B197" s="41"/>
      <c r="C197" s="248" t="s">
        <v>464</v>
      </c>
      <c r="D197" s="248" t="s">
        <v>196</v>
      </c>
      <c r="E197" s="249" t="s">
        <v>465</v>
      </c>
      <c r="F197" s="250" t="s">
        <v>466</v>
      </c>
      <c r="G197" s="251" t="s">
        <v>332</v>
      </c>
      <c r="H197" s="252">
        <v>3</v>
      </c>
      <c r="I197" s="253"/>
      <c r="J197" s="254">
        <f>ROUND(I197*H197,2)</f>
        <v>0</v>
      </c>
      <c r="K197" s="250" t="s">
        <v>142</v>
      </c>
      <c r="L197" s="255"/>
      <c r="M197" s="272" t="s">
        <v>19</v>
      </c>
      <c r="N197" s="273" t="s">
        <v>40</v>
      </c>
      <c r="O197" s="274"/>
      <c r="P197" s="275">
        <f>O197*H197</f>
        <v>0</v>
      </c>
      <c r="Q197" s="275">
        <v>0.0030000000000000001</v>
      </c>
      <c r="R197" s="275">
        <f>Q197*H197</f>
        <v>0.0090000000000000011</v>
      </c>
      <c r="S197" s="275">
        <v>0</v>
      </c>
      <c r="T197" s="27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213</v>
      </c>
      <c r="AT197" s="218" t="s">
        <v>196</v>
      </c>
      <c r="AU197" s="218" t="s">
        <v>81</v>
      </c>
      <c r="AY197" s="19" t="s">
        <v>136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9" t="s">
        <v>74</v>
      </c>
      <c r="BK197" s="219">
        <f>ROUND(I197*H197,2)</f>
        <v>0</v>
      </c>
      <c r="BL197" s="19" t="s">
        <v>206</v>
      </c>
      <c r="BM197" s="218" t="s">
        <v>467</v>
      </c>
    </row>
    <row r="198" s="2" customFormat="1" ht="6.96" customHeight="1">
      <c r="A198" s="40"/>
      <c r="B198" s="61"/>
      <c r="C198" s="62"/>
      <c r="D198" s="62"/>
      <c r="E198" s="62"/>
      <c r="F198" s="62"/>
      <c r="G198" s="62"/>
      <c r="H198" s="62"/>
      <c r="I198" s="62"/>
      <c r="J198" s="62"/>
      <c r="K198" s="62"/>
      <c r="L198" s="46"/>
      <c r="M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</row>
  </sheetData>
  <sheetProtection sheet="1" autoFilter="0" formatColumns="0" formatRows="0" objects="1" scenarios="1" spinCount="100000" saltValue="yLu/3So6Wjg0ZXE5c+l+RKdiaOwiDK0SCGBnhiQGPMFwVa9RJVsyNLftz3jQzVy+gzaOJLhfoXxywy266uHHfw==" hashValue="ahxhA/djnyeA19uuT3NqEAbhVAU4b2vCp3YWBqkpUfEl35Nlc0YCDftawnnih9PJ1fUP7qLFzcJsZDfo963oFA==" algorithmName="SHA-512" password="D21E"/>
  <autoFilter ref="C85:K19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2251102"/>
    <hyperlink ref="F97" r:id="rId2" display="https://podminky.urs.cz/item/CS_URS_2024_02/174111101"/>
    <hyperlink ref="F102" r:id="rId3" display="https://podminky.urs.cz/item/CS_URS_2024_02/175111101"/>
    <hyperlink ref="F109" r:id="rId4" display="https://podminky.urs.cz/item/CS_URS_2024_02/451572111"/>
    <hyperlink ref="F115" r:id="rId5" display="https://podminky.urs.cz/item/CS_URS_2024_02/162751117"/>
    <hyperlink ref="F120" r:id="rId6" display="https://podminky.urs.cz/item/CS_URS_2024_02/162751119"/>
    <hyperlink ref="F124" r:id="rId7" display="https://podminky.urs.cz/item/CS_URS_2024_02/997013873"/>
    <hyperlink ref="F129" r:id="rId8" display="https://podminky.urs.cz/item/CS_URS_2024_02/998271201"/>
    <hyperlink ref="F133" r:id="rId9" display="https://podminky.urs.cz/item/CS_URS_2024_02/452312151"/>
    <hyperlink ref="F137" r:id="rId10" display="https://podminky.urs.cz/item/CS_URS_2024_02/451572111"/>
    <hyperlink ref="F145" r:id="rId11" display="https://podminky.urs.cz/item/CS_URS_2024_02/452112112"/>
    <hyperlink ref="F148" r:id="rId12" display="https://podminky.urs.cz/item/CS_URS_2024_02/894411311"/>
    <hyperlink ref="F152" r:id="rId13" display="https://podminky.urs.cz/item/CS_URS_2024_02/894412411"/>
    <hyperlink ref="F155" r:id="rId14" display="https://podminky.urs.cz/item/CS_URS_2024_02/894414111"/>
    <hyperlink ref="F158" r:id="rId15" display="https://podminky.urs.cz/item/CS_URS_2024_02/899102113"/>
    <hyperlink ref="F162" r:id="rId16" display="https://podminky.urs.cz/item/CS_URS_2024_02/877350310"/>
    <hyperlink ref="F165" r:id="rId17" display="https://podminky.urs.cz/item/CS_URS_2024_02/877310310"/>
    <hyperlink ref="F169" r:id="rId18" display="https://podminky.urs.cz/item/CS_URS_2024_02/871353122"/>
    <hyperlink ref="F174" r:id="rId19" display="https://podminky.urs.cz/item/CS_URS_2024_02/871313122"/>
    <hyperlink ref="F180" r:id="rId20" display="https://podminky.urs.cz/item/CS_URS_2024_02/899722111"/>
    <hyperlink ref="F185" r:id="rId21" display="https://podminky.urs.cz/item/CS_URS_2024_02/895941302"/>
    <hyperlink ref="F187" r:id="rId22" display="https://podminky.urs.cz/item/CS_URS_2024_02/895941332"/>
    <hyperlink ref="F192" r:id="rId23" display="https://podminky.urs.cz/item/CS_URS_2024_02/895941312"/>
    <hyperlink ref="F195" r:id="rId24" display="https://podminky.urs.cz/item/CS_URS_2024_02/8992041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  <c r="AZ2" s="130" t="s">
        <v>468</v>
      </c>
      <c r="BA2" s="130" t="s">
        <v>469</v>
      </c>
      <c r="BB2" s="130" t="s">
        <v>92</v>
      </c>
      <c r="BC2" s="130" t="s">
        <v>470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  <c r="AZ3" s="130" t="s">
        <v>471</v>
      </c>
      <c r="BA3" s="130" t="s">
        <v>472</v>
      </c>
      <c r="BB3" s="130" t="s">
        <v>92</v>
      </c>
      <c r="BC3" s="130" t="s">
        <v>473</v>
      </c>
      <c r="BD3" s="130" t="s">
        <v>81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Manipulační a odstavná plocha, areál FN Brno - pracoviště Dětská nemocnice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109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474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ROUND(J90,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ROUND((SUM(BE90:BE194)),  2)</f>
        <v>0</v>
      </c>
      <c r="G33" s="40"/>
      <c r="H33" s="40"/>
      <c r="I33" s="151">
        <v>0.20999999999999999</v>
      </c>
      <c r="J33" s="150">
        <f>ROUND(((SUM(BE90:BE194))*I33),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ROUND((SUM(BF90:BF194)),  2)</f>
        <v>0</v>
      </c>
      <c r="G34" s="40"/>
      <c r="H34" s="40"/>
      <c r="I34" s="151">
        <v>0.12</v>
      </c>
      <c r="J34" s="150">
        <f>ROUND(((SUM(BF90:BF194))*I34),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ROUND((SUM(BG90:BG194)),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ROUND((SUM(BH90:BH194)),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ROUND((SUM(BI90:BI194)),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Manipulační a odstavná plocha, areál FN Brno - pracoviště Dětská nemocnice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3 - Oplocení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475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476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477</v>
      </c>
      <c r="E62" s="177"/>
      <c r="F62" s="177"/>
      <c r="G62" s="177"/>
      <c r="H62" s="177"/>
      <c r="I62" s="177"/>
      <c r="J62" s="178">
        <f>J110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478</v>
      </c>
      <c r="E63" s="171"/>
      <c r="F63" s="171"/>
      <c r="G63" s="171"/>
      <c r="H63" s="171"/>
      <c r="I63" s="171"/>
      <c r="J63" s="172">
        <f>J122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261</v>
      </c>
      <c r="E64" s="177"/>
      <c r="F64" s="177"/>
      <c r="G64" s="177"/>
      <c r="H64" s="177"/>
      <c r="I64" s="177"/>
      <c r="J64" s="178">
        <f>J123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479</v>
      </c>
      <c r="E65" s="177"/>
      <c r="F65" s="177"/>
      <c r="G65" s="177"/>
      <c r="H65" s="177"/>
      <c r="I65" s="177"/>
      <c r="J65" s="178">
        <f>J124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4"/>
      <c r="C66" s="175"/>
      <c r="D66" s="176" t="s">
        <v>262</v>
      </c>
      <c r="E66" s="177"/>
      <c r="F66" s="177"/>
      <c r="G66" s="177"/>
      <c r="H66" s="177"/>
      <c r="I66" s="177"/>
      <c r="J66" s="178">
        <f>J128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480</v>
      </c>
      <c r="E67" s="177"/>
      <c r="F67" s="177"/>
      <c r="G67" s="177"/>
      <c r="H67" s="177"/>
      <c r="I67" s="177"/>
      <c r="J67" s="178">
        <f>J139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4"/>
      <c r="C68" s="175"/>
      <c r="D68" s="176" t="s">
        <v>481</v>
      </c>
      <c r="E68" s="177"/>
      <c r="F68" s="177"/>
      <c r="G68" s="177"/>
      <c r="H68" s="177"/>
      <c r="I68" s="177"/>
      <c r="J68" s="178">
        <f>J140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4"/>
      <c r="C69" s="175"/>
      <c r="D69" s="176" t="s">
        <v>482</v>
      </c>
      <c r="E69" s="177"/>
      <c r="F69" s="177"/>
      <c r="G69" s="177"/>
      <c r="H69" s="177"/>
      <c r="I69" s="177"/>
      <c r="J69" s="178">
        <f>J152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4"/>
      <c r="C70" s="175"/>
      <c r="D70" s="176" t="s">
        <v>483</v>
      </c>
      <c r="E70" s="177"/>
      <c r="F70" s="177"/>
      <c r="G70" s="177"/>
      <c r="H70" s="177"/>
      <c r="I70" s="177"/>
      <c r="J70" s="178">
        <f>J193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121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3" t="str">
        <f>E7</f>
        <v>Manipulační a odstavná plocha, areál FN Brno - pracoviště Dětská nemocnice</v>
      </c>
      <c r="F80" s="34"/>
      <c r="G80" s="34"/>
      <c r="H80" s="34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109</v>
      </c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3 - Oplocení</v>
      </c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20. 5. 2025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0"/>
      <c r="B89" s="181"/>
      <c r="C89" s="182" t="s">
        <v>122</v>
      </c>
      <c r="D89" s="183" t="s">
        <v>54</v>
      </c>
      <c r="E89" s="183" t="s">
        <v>50</v>
      </c>
      <c r="F89" s="183" t="s">
        <v>51</v>
      </c>
      <c r="G89" s="183" t="s">
        <v>123</v>
      </c>
      <c r="H89" s="183" t="s">
        <v>124</v>
      </c>
      <c r="I89" s="183" t="s">
        <v>125</v>
      </c>
      <c r="J89" s="183" t="s">
        <v>113</v>
      </c>
      <c r="K89" s="184" t="s">
        <v>126</v>
      </c>
      <c r="L89" s="185"/>
      <c r="M89" s="94" t="s">
        <v>19</v>
      </c>
      <c r="N89" s="95" t="s">
        <v>39</v>
      </c>
      <c r="O89" s="95" t="s">
        <v>127</v>
      </c>
      <c r="P89" s="95" t="s">
        <v>128</v>
      </c>
      <c r="Q89" s="95" t="s">
        <v>129</v>
      </c>
      <c r="R89" s="95" t="s">
        <v>130</v>
      </c>
      <c r="S89" s="95" t="s">
        <v>131</v>
      </c>
      <c r="T89" s="96" t="s">
        <v>132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0"/>
      <c r="B90" s="41"/>
      <c r="C90" s="101" t="s">
        <v>133</v>
      </c>
      <c r="D90" s="42"/>
      <c r="E90" s="42"/>
      <c r="F90" s="42"/>
      <c r="G90" s="42"/>
      <c r="H90" s="42"/>
      <c r="I90" s="42"/>
      <c r="J90" s="186">
        <f>BK90</f>
        <v>0</v>
      </c>
      <c r="K90" s="42"/>
      <c r="L90" s="46"/>
      <c r="M90" s="97"/>
      <c r="N90" s="187"/>
      <c r="O90" s="98"/>
      <c r="P90" s="188">
        <f>P91+P122</f>
        <v>0</v>
      </c>
      <c r="Q90" s="98"/>
      <c r="R90" s="188">
        <f>R91+R122</f>
        <v>34.722232891879997</v>
      </c>
      <c r="S90" s="98"/>
      <c r="T90" s="189">
        <f>T91+T122</f>
        <v>31.606322500000001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114</v>
      </c>
      <c r="BK90" s="190">
        <f>BK91+BK122</f>
        <v>0</v>
      </c>
    </row>
    <row r="91" s="12" customFormat="1" ht="25.92" customHeight="1">
      <c r="A91" s="12"/>
      <c r="B91" s="191"/>
      <c r="C91" s="192"/>
      <c r="D91" s="193" t="s">
        <v>68</v>
      </c>
      <c r="E91" s="194" t="s">
        <v>484</v>
      </c>
      <c r="F91" s="194" t="s">
        <v>485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P92+P110</f>
        <v>0</v>
      </c>
      <c r="Q91" s="199"/>
      <c r="R91" s="200">
        <f>R92+R110</f>
        <v>0</v>
      </c>
      <c r="S91" s="199"/>
      <c r="T91" s="201">
        <f>T92+T110</f>
        <v>31.606322500000001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74</v>
      </c>
      <c r="AT91" s="203" t="s">
        <v>68</v>
      </c>
      <c r="AU91" s="203" t="s">
        <v>69</v>
      </c>
      <c r="AY91" s="202" t="s">
        <v>136</v>
      </c>
      <c r="BK91" s="204">
        <f>BK92+BK110</f>
        <v>0</v>
      </c>
    </row>
    <row r="92" s="12" customFormat="1" ht="22.8" customHeight="1">
      <c r="A92" s="12"/>
      <c r="B92" s="191"/>
      <c r="C92" s="192"/>
      <c r="D92" s="193" t="s">
        <v>68</v>
      </c>
      <c r="E92" s="205" t="s">
        <v>486</v>
      </c>
      <c r="F92" s="205" t="s">
        <v>82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SUM(P93:P109)</f>
        <v>0</v>
      </c>
      <c r="Q92" s="199"/>
      <c r="R92" s="200">
        <f>SUM(R93:R109)</f>
        <v>0</v>
      </c>
      <c r="S92" s="199"/>
      <c r="T92" s="201">
        <f>SUM(T93:T109)</f>
        <v>31.606322500000001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74</v>
      </c>
      <c r="AT92" s="203" t="s">
        <v>68</v>
      </c>
      <c r="AU92" s="203" t="s">
        <v>74</v>
      </c>
      <c r="AY92" s="202" t="s">
        <v>136</v>
      </c>
      <c r="BK92" s="204">
        <f>SUM(BK93:BK109)</f>
        <v>0</v>
      </c>
    </row>
    <row r="93" s="2" customFormat="1" ht="33" customHeight="1">
      <c r="A93" s="40"/>
      <c r="B93" s="41"/>
      <c r="C93" s="207" t="s">
        <v>74</v>
      </c>
      <c r="D93" s="207" t="s">
        <v>139</v>
      </c>
      <c r="E93" s="208" t="s">
        <v>487</v>
      </c>
      <c r="F93" s="209" t="s">
        <v>488</v>
      </c>
      <c r="G93" s="210" t="s">
        <v>332</v>
      </c>
      <c r="H93" s="211">
        <v>39.164999999999999</v>
      </c>
      <c r="I93" s="212"/>
      <c r="J93" s="213">
        <f>ROUND(I93*H93,2)</f>
        <v>0</v>
      </c>
      <c r="K93" s="209" t="s">
        <v>142</v>
      </c>
      <c r="L93" s="46"/>
      <c r="M93" s="214" t="s">
        <v>19</v>
      </c>
      <c r="N93" s="215" t="s">
        <v>40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0.0080000000000000002</v>
      </c>
      <c r="T93" s="217">
        <f>S93*H93</f>
        <v>0.31331999999999999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84</v>
      </c>
      <c r="AT93" s="218" t="s">
        <v>139</v>
      </c>
      <c r="AU93" s="218" t="s">
        <v>78</v>
      </c>
      <c r="AY93" s="19" t="s">
        <v>136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74</v>
      </c>
      <c r="BK93" s="219">
        <f>ROUND(I93*H93,2)</f>
        <v>0</v>
      </c>
      <c r="BL93" s="19" t="s">
        <v>84</v>
      </c>
      <c r="BM93" s="218" t="s">
        <v>489</v>
      </c>
    </row>
    <row r="94" s="2" customFormat="1">
      <c r="A94" s="40"/>
      <c r="B94" s="41"/>
      <c r="C94" s="42"/>
      <c r="D94" s="220" t="s">
        <v>144</v>
      </c>
      <c r="E94" s="42"/>
      <c r="F94" s="221" t="s">
        <v>490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144</v>
      </c>
      <c r="AU94" s="19" t="s">
        <v>78</v>
      </c>
    </row>
    <row r="95" s="13" customFormat="1">
      <c r="A95" s="13"/>
      <c r="B95" s="225"/>
      <c r="C95" s="226"/>
      <c r="D95" s="227" t="s">
        <v>146</v>
      </c>
      <c r="E95" s="228" t="s">
        <v>19</v>
      </c>
      <c r="F95" s="229" t="s">
        <v>491</v>
      </c>
      <c r="G95" s="226"/>
      <c r="H95" s="230">
        <v>37.164999999999999</v>
      </c>
      <c r="I95" s="231"/>
      <c r="J95" s="226"/>
      <c r="K95" s="226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146</v>
      </c>
      <c r="AU95" s="236" t="s">
        <v>78</v>
      </c>
      <c r="AV95" s="13" t="s">
        <v>78</v>
      </c>
      <c r="AW95" s="13" t="s">
        <v>31</v>
      </c>
      <c r="AX95" s="13" t="s">
        <v>69</v>
      </c>
      <c r="AY95" s="236" t="s">
        <v>136</v>
      </c>
    </row>
    <row r="96" s="13" customFormat="1">
      <c r="A96" s="13"/>
      <c r="B96" s="225"/>
      <c r="C96" s="226"/>
      <c r="D96" s="227" t="s">
        <v>146</v>
      </c>
      <c r="E96" s="228" t="s">
        <v>19</v>
      </c>
      <c r="F96" s="229" t="s">
        <v>492</v>
      </c>
      <c r="G96" s="226"/>
      <c r="H96" s="230">
        <v>2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146</v>
      </c>
      <c r="AU96" s="236" t="s">
        <v>78</v>
      </c>
      <c r="AV96" s="13" t="s">
        <v>78</v>
      </c>
      <c r="AW96" s="13" t="s">
        <v>31</v>
      </c>
      <c r="AX96" s="13" t="s">
        <v>69</v>
      </c>
      <c r="AY96" s="236" t="s">
        <v>136</v>
      </c>
    </row>
    <row r="97" s="14" customFormat="1">
      <c r="A97" s="14"/>
      <c r="B97" s="237"/>
      <c r="C97" s="238"/>
      <c r="D97" s="227" t="s">
        <v>146</v>
      </c>
      <c r="E97" s="239" t="s">
        <v>19</v>
      </c>
      <c r="F97" s="240" t="s">
        <v>149</v>
      </c>
      <c r="G97" s="238"/>
      <c r="H97" s="241">
        <v>39.164999999999999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146</v>
      </c>
      <c r="AU97" s="247" t="s">
        <v>78</v>
      </c>
      <c r="AV97" s="14" t="s">
        <v>84</v>
      </c>
      <c r="AW97" s="14" t="s">
        <v>31</v>
      </c>
      <c r="AX97" s="14" t="s">
        <v>74</v>
      </c>
      <c r="AY97" s="247" t="s">
        <v>136</v>
      </c>
    </row>
    <row r="98" s="2" customFormat="1" ht="24.15" customHeight="1">
      <c r="A98" s="40"/>
      <c r="B98" s="41"/>
      <c r="C98" s="207" t="s">
        <v>78</v>
      </c>
      <c r="D98" s="207" t="s">
        <v>139</v>
      </c>
      <c r="E98" s="208" t="s">
        <v>493</v>
      </c>
      <c r="F98" s="209" t="s">
        <v>494</v>
      </c>
      <c r="G98" s="210" t="s">
        <v>219</v>
      </c>
      <c r="H98" s="211">
        <v>80.730000000000004</v>
      </c>
      <c r="I98" s="212"/>
      <c r="J98" s="213">
        <f>ROUND(I98*H98,2)</f>
        <v>0</v>
      </c>
      <c r="K98" s="209" t="s">
        <v>142</v>
      </c>
      <c r="L98" s="46"/>
      <c r="M98" s="214" t="s">
        <v>19</v>
      </c>
      <c r="N98" s="215" t="s">
        <v>40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0.0094500000000000001</v>
      </c>
      <c r="T98" s="217">
        <f>S98*H98</f>
        <v>0.76289850000000003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84</v>
      </c>
      <c r="AT98" s="218" t="s">
        <v>139</v>
      </c>
      <c r="AU98" s="218" t="s">
        <v>78</v>
      </c>
      <c r="AY98" s="19" t="s">
        <v>136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74</v>
      </c>
      <c r="BK98" s="219">
        <f>ROUND(I98*H98,2)</f>
        <v>0</v>
      </c>
      <c r="BL98" s="19" t="s">
        <v>84</v>
      </c>
      <c r="BM98" s="218" t="s">
        <v>495</v>
      </c>
    </row>
    <row r="99" s="2" customFormat="1">
      <c r="A99" s="40"/>
      <c r="B99" s="41"/>
      <c r="C99" s="42"/>
      <c r="D99" s="220" t="s">
        <v>144</v>
      </c>
      <c r="E99" s="42"/>
      <c r="F99" s="221" t="s">
        <v>496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144</v>
      </c>
      <c r="AU99" s="19" t="s">
        <v>78</v>
      </c>
    </row>
    <row r="100" s="13" customFormat="1">
      <c r="A100" s="13"/>
      <c r="B100" s="225"/>
      <c r="C100" s="226"/>
      <c r="D100" s="227" t="s">
        <v>146</v>
      </c>
      <c r="E100" s="228" t="s">
        <v>19</v>
      </c>
      <c r="F100" s="229" t="s">
        <v>497</v>
      </c>
      <c r="G100" s="226"/>
      <c r="H100" s="230">
        <v>80.730000000000004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146</v>
      </c>
      <c r="AU100" s="236" t="s">
        <v>78</v>
      </c>
      <c r="AV100" s="13" t="s">
        <v>78</v>
      </c>
      <c r="AW100" s="13" t="s">
        <v>31</v>
      </c>
      <c r="AX100" s="13" t="s">
        <v>74</v>
      </c>
      <c r="AY100" s="236" t="s">
        <v>136</v>
      </c>
    </row>
    <row r="101" s="2" customFormat="1" ht="24.15" customHeight="1">
      <c r="A101" s="40"/>
      <c r="B101" s="41"/>
      <c r="C101" s="207" t="s">
        <v>81</v>
      </c>
      <c r="D101" s="207" t="s">
        <v>139</v>
      </c>
      <c r="E101" s="208" t="s">
        <v>498</v>
      </c>
      <c r="F101" s="209" t="s">
        <v>499</v>
      </c>
      <c r="G101" s="210" t="s">
        <v>332</v>
      </c>
      <c r="H101" s="211">
        <v>20.183</v>
      </c>
      <c r="I101" s="212"/>
      <c r="J101" s="213">
        <f>ROUND(I101*H101,2)</f>
        <v>0</v>
      </c>
      <c r="K101" s="209" t="s">
        <v>142</v>
      </c>
      <c r="L101" s="46"/>
      <c r="M101" s="214" t="s">
        <v>19</v>
      </c>
      <c r="N101" s="215" t="s">
        <v>40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0.087999999999999995</v>
      </c>
      <c r="T101" s="217">
        <f>S101*H101</f>
        <v>1.7761039999999999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84</v>
      </c>
      <c r="AT101" s="218" t="s">
        <v>139</v>
      </c>
      <c r="AU101" s="218" t="s">
        <v>78</v>
      </c>
      <c r="AY101" s="19" t="s">
        <v>136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74</v>
      </c>
      <c r="BK101" s="219">
        <f>ROUND(I101*H101,2)</f>
        <v>0</v>
      </c>
      <c r="BL101" s="19" t="s">
        <v>84</v>
      </c>
      <c r="BM101" s="218" t="s">
        <v>500</v>
      </c>
    </row>
    <row r="102" s="2" customFormat="1">
      <c r="A102" s="40"/>
      <c r="B102" s="41"/>
      <c r="C102" s="42"/>
      <c r="D102" s="220" t="s">
        <v>144</v>
      </c>
      <c r="E102" s="42"/>
      <c r="F102" s="221" t="s">
        <v>501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144</v>
      </c>
      <c r="AU102" s="19" t="s">
        <v>78</v>
      </c>
    </row>
    <row r="103" s="13" customFormat="1">
      <c r="A103" s="13"/>
      <c r="B103" s="225"/>
      <c r="C103" s="226"/>
      <c r="D103" s="227" t="s">
        <v>146</v>
      </c>
      <c r="E103" s="228" t="s">
        <v>19</v>
      </c>
      <c r="F103" s="229" t="s">
        <v>502</v>
      </c>
      <c r="G103" s="226"/>
      <c r="H103" s="230">
        <v>20.183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146</v>
      </c>
      <c r="AU103" s="236" t="s">
        <v>78</v>
      </c>
      <c r="AV103" s="13" t="s">
        <v>78</v>
      </c>
      <c r="AW103" s="13" t="s">
        <v>31</v>
      </c>
      <c r="AX103" s="13" t="s">
        <v>74</v>
      </c>
      <c r="AY103" s="236" t="s">
        <v>136</v>
      </c>
    </row>
    <row r="104" s="2" customFormat="1" ht="24.15" customHeight="1">
      <c r="A104" s="40"/>
      <c r="B104" s="41"/>
      <c r="C104" s="207" t="s">
        <v>84</v>
      </c>
      <c r="D104" s="207" t="s">
        <v>139</v>
      </c>
      <c r="E104" s="208" t="s">
        <v>503</v>
      </c>
      <c r="F104" s="209" t="s">
        <v>504</v>
      </c>
      <c r="G104" s="210" t="s">
        <v>104</v>
      </c>
      <c r="H104" s="211">
        <v>13.07</v>
      </c>
      <c r="I104" s="212"/>
      <c r="J104" s="213">
        <f>ROUND(I104*H104,2)</f>
        <v>0</v>
      </c>
      <c r="K104" s="209" t="s">
        <v>315</v>
      </c>
      <c r="L104" s="46"/>
      <c r="M104" s="214" t="s">
        <v>19</v>
      </c>
      <c r="N104" s="215" t="s">
        <v>40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2.2000000000000002</v>
      </c>
      <c r="T104" s="217">
        <f>S104*H104</f>
        <v>28.754000000000001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84</v>
      </c>
      <c r="AT104" s="218" t="s">
        <v>139</v>
      </c>
      <c r="AU104" s="218" t="s">
        <v>78</v>
      </c>
      <c r="AY104" s="19" t="s">
        <v>136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74</v>
      </c>
      <c r="BK104" s="219">
        <f>ROUND(I104*H104,2)</f>
        <v>0</v>
      </c>
      <c r="BL104" s="19" t="s">
        <v>84</v>
      </c>
      <c r="BM104" s="218" t="s">
        <v>505</v>
      </c>
    </row>
    <row r="105" s="13" customFormat="1">
      <c r="A105" s="13"/>
      <c r="B105" s="225"/>
      <c r="C105" s="226"/>
      <c r="D105" s="227" t="s">
        <v>146</v>
      </c>
      <c r="E105" s="228" t="s">
        <v>19</v>
      </c>
      <c r="F105" s="229" t="s">
        <v>506</v>
      </c>
      <c r="G105" s="226"/>
      <c r="H105" s="230">
        <v>1.2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146</v>
      </c>
      <c r="AU105" s="236" t="s">
        <v>78</v>
      </c>
      <c r="AV105" s="13" t="s">
        <v>78</v>
      </c>
      <c r="AW105" s="13" t="s">
        <v>31</v>
      </c>
      <c r="AX105" s="13" t="s">
        <v>69</v>
      </c>
      <c r="AY105" s="236" t="s">
        <v>136</v>
      </c>
    </row>
    <row r="106" s="15" customFormat="1">
      <c r="A106" s="15"/>
      <c r="B106" s="258"/>
      <c r="C106" s="259"/>
      <c r="D106" s="227" t="s">
        <v>146</v>
      </c>
      <c r="E106" s="260" t="s">
        <v>19</v>
      </c>
      <c r="F106" s="261" t="s">
        <v>507</v>
      </c>
      <c r="G106" s="259"/>
      <c r="H106" s="260" t="s">
        <v>19</v>
      </c>
      <c r="I106" s="262"/>
      <c r="J106" s="259"/>
      <c r="K106" s="259"/>
      <c r="L106" s="263"/>
      <c r="M106" s="264"/>
      <c r="N106" s="265"/>
      <c r="O106" s="265"/>
      <c r="P106" s="265"/>
      <c r="Q106" s="265"/>
      <c r="R106" s="265"/>
      <c r="S106" s="265"/>
      <c r="T106" s="26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7" t="s">
        <v>146</v>
      </c>
      <c r="AU106" s="267" t="s">
        <v>78</v>
      </c>
      <c r="AV106" s="15" t="s">
        <v>74</v>
      </c>
      <c r="AW106" s="15" t="s">
        <v>31</v>
      </c>
      <c r="AX106" s="15" t="s">
        <v>69</v>
      </c>
      <c r="AY106" s="267" t="s">
        <v>136</v>
      </c>
    </row>
    <row r="107" s="13" customFormat="1">
      <c r="A107" s="13"/>
      <c r="B107" s="225"/>
      <c r="C107" s="226"/>
      <c r="D107" s="227" t="s">
        <v>146</v>
      </c>
      <c r="E107" s="228" t="s">
        <v>19</v>
      </c>
      <c r="F107" s="229" t="s">
        <v>508</v>
      </c>
      <c r="G107" s="226"/>
      <c r="H107" s="230">
        <v>11.15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146</v>
      </c>
      <c r="AU107" s="236" t="s">
        <v>78</v>
      </c>
      <c r="AV107" s="13" t="s">
        <v>78</v>
      </c>
      <c r="AW107" s="13" t="s">
        <v>31</v>
      </c>
      <c r="AX107" s="13" t="s">
        <v>69</v>
      </c>
      <c r="AY107" s="236" t="s">
        <v>136</v>
      </c>
    </row>
    <row r="108" s="13" customFormat="1">
      <c r="A108" s="13"/>
      <c r="B108" s="225"/>
      <c r="C108" s="226"/>
      <c r="D108" s="227" t="s">
        <v>146</v>
      </c>
      <c r="E108" s="228" t="s">
        <v>19</v>
      </c>
      <c r="F108" s="229" t="s">
        <v>509</v>
      </c>
      <c r="G108" s="226"/>
      <c r="H108" s="230">
        <v>0.71999999999999997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146</v>
      </c>
      <c r="AU108" s="236" t="s">
        <v>78</v>
      </c>
      <c r="AV108" s="13" t="s">
        <v>78</v>
      </c>
      <c r="AW108" s="13" t="s">
        <v>31</v>
      </c>
      <c r="AX108" s="13" t="s">
        <v>69</v>
      </c>
      <c r="AY108" s="236" t="s">
        <v>136</v>
      </c>
    </row>
    <row r="109" s="14" customFormat="1">
      <c r="A109" s="14"/>
      <c r="B109" s="237"/>
      <c r="C109" s="238"/>
      <c r="D109" s="227" t="s">
        <v>146</v>
      </c>
      <c r="E109" s="239" t="s">
        <v>19</v>
      </c>
      <c r="F109" s="240" t="s">
        <v>149</v>
      </c>
      <c r="G109" s="238"/>
      <c r="H109" s="241">
        <v>13.07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146</v>
      </c>
      <c r="AU109" s="247" t="s">
        <v>78</v>
      </c>
      <c r="AV109" s="14" t="s">
        <v>84</v>
      </c>
      <c r="AW109" s="14" t="s">
        <v>31</v>
      </c>
      <c r="AX109" s="14" t="s">
        <v>74</v>
      </c>
      <c r="AY109" s="247" t="s">
        <v>136</v>
      </c>
    </row>
    <row r="110" s="12" customFormat="1" ht="22.8" customHeight="1">
      <c r="A110" s="12"/>
      <c r="B110" s="191"/>
      <c r="C110" s="192"/>
      <c r="D110" s="193" t="s">
        <v>68</v>
      </c>
      <c r="E110" s="205" t="s">
        <v>510</v>
      </c>
      <c r="F110" s="205" t="s">
        <v>511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SUM(P111:P121)</f>
        <v>0</v>
      </c>
      <c r="Q110" s="199"/>
      <c r="R110" s="200">
        <f>SUM(R111:R121)</f>
        <v>0</v>
      </c>
      <c r="S110" s="199"/>
      <c r="T110" s="201">
        <f>SUM(T111:T121)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74</v>
      </c>
      <c r="AT110" s="203" t="s">
        <v>68</v>
      </c>
      <c r="AU110" s="203" t="s">
        <v>74</v>
      </c>
      <c r="AY110" s="202" t="s">
        <v>136</v>
      </c>
      <c r="BK110" s="204">
        <f>SUM(BK111:BK121)</f>
        <v>0</v>
      </c>
    </row>
    <row r="111" s="2" customFormat="1" ht="37.8" customHeight="1">
      <c r="A111" s="40"/>
      <c r="B111" s="41"/>
      <c r="C111" s="207" t="s">
        <v>87</v>
      </c>
      <c r="D111" s="207" t="s">
        <v>139</v>
      </c>
      <c r="E111" s="208" t="s">
        <v>512</v>
      </c>
      <c r="F111" s="209" t="s">
        <v>513</v>
      </c>
      <c r="G111" s="210" t="s">
        <v>161</v>
      </c>
      <c r="H111" s="211">
        <v>31.606000000000002</v>
      </c>
      <c r="I111" s="212"/>
      <c r="J111" s="213">
        <f>ROUND(I111*H111,2)</f>
        <v>0</v>
      </c>
      <c r="K111" s="209" t="s">
        <v>142</v>
      </c>
      <c r="L111" s="46"/>
      <c r="M111" s="214" t="s">
        <v>19</v>
      </c>
      <c r="N111" s="215" t="s">
        <v>40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84</v>
      </c>
      <c r="AT111" s="218" t="s">
        <v>139</v>
      </c>
      <c r="AU111" s="218" t="s">
        <v>78</v>
      </c>
      <c r="AY111" s="19" t="s">
        <v>136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74</v>
      </c>
      <c r="BK111" s="219">
        <f>ROUND(I111*H111,2)</f>
        <v>0</v>
      </c>
      <c r="BL111" s="19" t="s">
        <v>84</v>
      </c>
      <c r="BM111" s="218" t="s">
        <v>514</v>
      </c>
    </row>
    <row r="112" s="2" customFormat="1">
      <c r="A112" s="40"/>
      <c r="B112" s="41"/>
      <c r="C112" s="42"/>
      <c r="D112" s="220" t="s">
        <v>144</v>
      </c>
      <c r="E112" s="42"/>
      <c r="F112" s="221" t="s">
        <v>515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144</v>
      </c>
      <c r="AU112" s="19" t="s">
        <v>78</v>
      </c>
    </row>
    <row r="113" s="2" customFormat="1" ht="33" customHeight="1">
      <c r="A113" s="40"/>
      <c r="B113" s="41"/>
      <c r="C113" s="207" t="s">
        <v>173</v>
      </c>
      <c r="D113" s="207" t="s">
        <v>139</v>
      </c>
      <c r="E113" s="208" t="s">
        <v>516</v>
      </c>
      <c r="F113" s="209" t="s">
        <v>517</v>
      </c>
      <c r="G113" s="210" t="s">
        <v>161</v>
      </c>
      <c r="H113" s="211">
        <v>31.606000000000002</v>
      </c>
      <c r="I113" s="212"/>
      <c r="J113" s="213">
        <f>ROUND(I113*H113,2)</f>
        <v>0</v>
      </c>
      <c r="K113" s="209" t="s">
        <v>142</v>
      </c>
      <c r="L113" s="46"/>
      <c r="M113" s="214" t="s">
        <v>19</v>
      </c>
      <c r="N113" s="215" t="s">
        <v>40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84</v>
      </c>
      <c r="AT113" s="218" t="s">
        <v>139</v>
      </c>
      <c r="AU113" s="218" t="s">
        <v>78</v>
      </c>
      <c r="AY113" s="19" t="s">
        <v>136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74</v>
      </c>
      <c r="BK113" s="219">
        <f>ROUND(I113*H113,2)</f>
        <v>0</v>
      </c>
      <c r="BL113" s="19" t="s">
        <v>84</v>
      </c>
      <c r="BM113" s="218" t="s">
        <v>518</v>
      </c>
    </row>
    <row r="114" s="2" customFormat="1">
      <c r="A114" s="40"/>
      <c r="B114" s="41"/>
      <c r="C114" s="42"/>
      <c r="D114" s="220" t="s">
        <v>144</v>
      </c>
      <c r="E114" s="42"/>
      <c r="F114" s="221" t="s">
        <v>519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144</v>
      </c>
      <c r="AU114" s="19" t="s">
        <v>78</v>
      </c>
    </row>
    <row r="115" s="2" customFormat="1" ht="44.25" customHeight="1">
      <c r="A115" s="40"/>
      <c r="B115" s="41"/>
      <c r="C115" s="207" t="s">
        <v>178</v>
      </c>
      <c r="D115" s="207" t="s">
        <v>139</v>
      </c>
      <c r="E115" s="208" t="s">
        <v>520</v>
      </c>
      <c r="F115" s="209" t="s">
        <v>521</v>
      </c>
      <c r="G115" s="210" t="s">
        <v>161</v>
      </c>
      <c r="H115" s="211">
        <v>758.54399999999998</v>
      </c>
      <c r="I115" s="212"/>
      <c r="J115" s="213">
        <f>ROUND(I115*H115,2)</f>
        <v>0</v>
      </c>
      <c r="K115" s="209" t="s">
        <v>142</v>
      </c>
      <c r="L115" s="46"/>
      <c r="M115" s="214" t="s">
        <v>19</v>
      </c>
      <c r="N115" s="215" t="s">
        <v>40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84</v>
      </c>
      <c r="AT115" s="218" t="s">
        <v>139</v>
      </c>
      <c r="AU115" s="218" t="s">
        <v>78</v>
      </c>
      <c r="AY115" s="19" t="s">
        <v>136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74</v>
      </c>
      <c r="BK115" s="219">
        <f>ROUND(I115*H115,2)</f>
        <v>0</v>
      </c>
      <c r="BL115" s="19" t="s">
        <v>84</v>
      </c>
      <c r="BM115" s="218" t="s">
        <v>522</v>
      </c>
    </row>
    <row r="116" s="2" customFormat="1">
      <c r="A116" s="40"/>
      <c r="B116" s="41"/>
      <c r="C116" s="42"/>
      <c r="D116" s="220" t="s">
        <v>144</v>
      </c>
      <c r="E116" s="42"/>
      <c r="F116" s="221" t="s">
        <v>523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144</v>
      </c>
      <c r="AU116" s="19" t="s">
        <v>78</v>
      </c>
    </row>
    <row r="117" s="13" customFormat="1">
      <c r="A117" s="13"/>
      <c r="B117" s="225"/>
      <c r="C117" s="226"/>
      <c r="D117" s="227" t="s">
        <v>146</v>
      </c>
      <c r="E117" s="226"/>
      <c r="F117" s="229" t="s">
        <v>524</v>
      </c>
      <c r="G117" s="226"/>
      <c r="H117" s="230">
        <v>758.54399999999998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146</v>
      </c>
      <c r="AU117" s="236" t="s">
        <v>78</v>
      </c>
      <c r="AV117" s="13" t="s">
        <v>78</v>
      </c>
      <c r="AW117" s="13" t="s">
        <v>4</v>
      </c>
      <c r="AX117" s="13" t="s">
        <v>74</v>
      </c>
      <c r="AY117" s="236" t="s">
        <v>136</v>
      </c>
    </row>
    <row r="118" s="2" customFormat="1" ht="49.05" customHeight="1">
      <c r="A118" s="40"/>
      <c r="B118" s="41"/>
      <c r="C118" s="207" t="s">
        <v>183</v>
      </c>
      <c r="D118" s="207" t="s">
        <v>139</v>
      </c>
      <c r="E118" s="208" t="s">
        <v>525</v>
      </c>
      <c r="F118" s="209" t="s">
        <v>526</v>
      </c>
      <c r="G118" s="210" t="s">
        <v>161</v>
      </c>
      <c r="H118" s="211">
        <v>30.66</v>
      </c>
      <c r="I118" s="212"/>
      <c r="J118" s="213">
        <f>ROUND(I118*H118,2)</f>
        <v>0</v>
      </c>
      <c r="K118" s="209" t="s">
        <v>142</v>
      </c>
      <c r="L118" s="46"/>
      <c r="M118" s="214" t="s">
        <v>19</v>
      </c>
      <c r="N118" s="215" t="s">
        <v>40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84</v>
      </c>
      <c r="AT118" s="218" t="s">
        <v>139</v>
      </c>
      <c r="AU118" s="218" t="s">
        <v>78</v>
      </c>
      <c r="AY118" s="19" t="s">
        <v>136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74</v>
      </c>
      <c r="BK118" s="219">
        <f>ROUND(I118*H118,2)</f>
        <v>0</v>
      </c>
      <c r="BL118" s="19" t="s">
        <v>84</v>
      </c>
      <c r="BM118" s="218" t="s">
        <v>527</v>
      </c>
    </row>
    <row r="119" s="2" customFormat="1">
      <c r="A119" s="40"/>
      <c r="B119" s="41"/>
      <c r="C119" s="42"/>
      <c r="D119" s="220" t="s">
        <v>144</v>
      </c>
      <c r="E119" s="42"/>
      <c r="F119" s="221" t="s">
        <v>528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144</v>
      </c>
      <c r="AU119" s="19" t="s">
        <v>78</v>
      </c>
    </row>
    <row r="120" s="2" customFormat="1" ht="16.5" customHeight="1">
      <c r="A120" s="40"/>
      <c r="B120" s="41"/>
      <c r="C120" s="207" t="s">
        <v>189</v>
      </c>
      <c r="D120" s="207" t="s">
        <v>139</v>
      </c>
      <c r="E120" s="208" t="s">
        <v>312</v>
      </c>
      <c r="F120" s="209" t="s">
        <v>529</v>
      </c>
      <c r="G120" s="210" t="s">
        <v>161</v>
      </c>
      <c r="H120" s="211">
        <v>1</v>
      </c>
      <c r="I120" s="212"/>
      <c r="J120" s="213">
        <f>ROUND(I120*H120,2)</f>
        <v>0</v>
      </c>
      <c r="K120" s="209" t="s">
        <v>315</v>
      </c>
      <c r="L120" s="46"/>
      <c r="M120" s="214" t="s">
        <v>19</v>
      </c>
      <c r="N120" s="215" t="s">
        <v>40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84</v>
      </c>
      <c r="AT120" s="218" t="s">
        <v>139</v>
      </c>
      <c r="AU120" s="218" t="s">
        <v>78</v>
      </c>
      <c r="AY120" s="19" t="s">
        <v>136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74</v>
      </c>
      <c r="BK120" s="219">
        <f>ROUND(I120*H120,2)</f>
        <v>0</v>
      </c>
      <c r="BL120" s="19" t="s">
        <v>84</v>
      </c>
      <c r="BM120" s="218" t="s">
        <v>530</v>
      </c>
    </row>
    <row r="121" s="2" customFormat="1">
      <c r="A121" s="40"/>
      <c r="B121" s="41"/>
      <c r="C121" s="42"/>
      <c r="D121" s="227" t="s">
        <v>300</v>
      </c>
      <c r="E121" s="42"/>
      <c r="F121" s="271" t="s">
        <v>531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300</v>
      </c>
      <c r="AU121" s="19" t="s">
        <v>78</v>
      </c>
    </row>
    <row r="122" s="12" customFormat="1" ht="25.92" customHeight="1">
      <c r="A122" s="12"/>
      <c r="B122" s="191"/>
      <c r="C122" s="192"/>
      <c r="D122" s="193" t="s">
        <v>68</v>
      </c>
      <c r="E122" s="194" t="s">
        <v>134</v>
      </c>
      <c r="F122" s="194" t="s">
        <v>134</v>
      </c>
      <c r="G122" s="192"/>
      <c r="H122" s="192"/>
      <c r="I122" s="195"/>
      <c r="J122" s="196">
        <f>BK122</f>
        <v>0</v>
      </c>
      <c r="K122" s="192"/>
      <c r="L122" s="197"/>
      <c r="M122" s="198"/>
      <c r="N122" s="199"/>
      <c r="O122" s="199"/>
      <c r="P122" s="200">
        <f>P123+P139</f>
        <v>0</v>
      </c>
      <c r="Q122" s="199"/>
      <c r="R122" s="200">
        <f>R123+R139</f>
        <v>34.722232891879997</v>
      </c>
      <c r="S122" s="199"/>
      <c r="T122" s="201">
        <f>T123+T139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74</v>
      </c>
      <c r="AT122" s="203" t="s">
        <v>68</v>
      </c>
      <c r="AU122" s="203" t="s">
        <v>69</v>
      </c>
      <c r="AY122" s="202" t="s">
        <v>136</v>
      </c>
      <c r="BK122" s="204">
        <f>BK123+BK139</f>
        <v>0</v>
      </c>
    </row>
    <row r="123" s="12" customFormat="1" ht="22.8" customHeight="1">
      <c r="A123" s="12"/>
      <c r="B123" s="191"/>
      <c r="C123" s="192"/>
      <c r="D123" s="193" t="s">
        <v>68</v>
      </c>
      <c r="E123" s="205" t="s">
        <v>74</v>
      </c>
      <c r="F123" s="205" t="s">
        <v>267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P124+P128</f>
        <v>0</v>
      </c>
      <c r="Q123" s="199"/>
      <c r="R123" s="200">
        <f>R124+R128</f>
        <v>0</v>
      </c>
      <c r="S123" s="199"/>
      <c r="T123" s="201">
        <f>T124+T128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74</v>
      </c>
      <c r="AT123" s="203" t="s">
        <v>68</v>
      </c>
      <c r="AU123" s="203" t="s">
        <v>74</v>
      </c>
      <c r="AY123" s="202" t="s">
        <v>136</v>
      </c>
      <c r="BK123" s="204">
        <f>BK124+BK128</f>
        <v>0</v>
      </c>
    </row>
    <row r="124" s="12" customFormat="1" ht="20.88" customHeight="1">
      <c r="A124" s="12"/>
      <c r="B124" s="191"/>
      <c r="C124" s="192"/>
      <c r="D124" s="193" t="s">
        <v>68</v>
      </c>
      <c r="E124" s="205" t="s">
        <v>8</v>
      </c>
      <c r="F124" s="205" t="s">
        <v>532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SUM(P125:P127)</f>
        <v>0</v>
      </c>
      <c r="Q124" s="199"/>
      <c r="R124" s="200">
        <f>SUM(R125:R127)</f>
        <v>0</v>
      </c>
      <c r="S124" s="199"/>
      <c r="T124" s="201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74</v>
      </c>
      <c r="AT124" s="203" t="s">
        <v>68</v>
      </c>
      <c r="AU124" s="203" t="s">
        <v>78</v>
      </c>
      <c r="AY124" s="202" t="s">
        <v>136</v>
      </c>
      <c r="BK124" s="204">
        <f>SUM(BK125:BK127)</f>
        <v>0</v>
      </c>
    </row>
    <row r="125" s="2" customFormat="1" ht="37.8" customHeight="1">
      <c r="A125" s="40"/>
      <c r="B125" s="41"/>
      <c r="C125" s="207" t="s">
        <v>195</v>
      </c>
      <c r="D125" s="207" t="s">
        <v>139</v>
      </c>
      <c r="E125" s="208" t="s">
        <v>533</v>
      </c>
      <c r="F125" s="209" t="s">
        <v>534</v>
      </c>
      <c r="G125" s="210" t="s">
        <v>104</v>
      </c>
      <c r="H125" s="211">
        <v>0.28799999999999998</v>
      </c>
      <c r="I125" s="212"/>
      <c r="J125" s="213">
        <f>ROUND(I125*H125,2)</f>
        <v>0</v>
      </c>
      <c r="K125" s="209" t="s">
        <v>142</v>
      </c>
      <c r="L125" s="46"/>
      <c r="M125" s="214" t="s">
        <v>19</v>
      </c>
      <c r="N125" s="215" t="s">
        <v>40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84</v>
      </c>
      <c r="AT125" s="218" t="s">
        <v>139</v>
      </c>
      <c r="AU125" s="218" t="s">
        <v>81</v>
      </c>
      <c r="AY125" s="19" t="s">
        <v>136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74</v>
      </c>
      <c r="BK125" s="219">
        <f>ROUND(I125*H125,2)</f>
        <v>0</v>
      </c>
      <c r="BL125" s="19" t="s">
        <v>84</v>
      </c>
      <c r="BM125" s="218" t="s">
        <v>535</v>
      </c>
    </row>
    <row r="126" s="2" customFormat="1">
      <c r="A126" s="40"/>
      <c r="B126" s="41"/>
      <c r="C126" s="42"/>
      <c r="D126" s="220" t="s">
        <v>144</v>
      </c>
      <c r="E126" s="42"/>
      <c r="F126" s="221" t="s">
        <v>536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144</v>
      </c>
      <c r="AU126" s="19" t="s">
        <v>81</v>
      </c>
    </row>
    <row r="127" s="13" customFormat="1">
      <c r="A127" s="13"/>
      <c r="B127" s="225"/>
      <c r="C127" s="226"/>
      <c r="D127" s="227" t="s">
        <v>146</v>
      </c>
      <c r="E127" s="228" t="s">
        <v>19</v>
      </c>
      <c r="F127" s="229" t="s">
        <v>537</v>
      </c>
      <c r="G127" s="226"/>
      <c r="H127" s="230">
        <v>0.28799999999999998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146</v>
      </c>
      <c r="AU127" s="236" t="s">
        <v>81</v>
      </c>
      <c r="AV127" s="13" t="s">
        <v>78</v>
      </c>
      <c r="AW127" s="13" t="s">
        <v>31</v>
      </c>
      <c r="AX127" s="13" t="s">
        <v>74</v>
      </c>
      <c r="AY127" s="236" t="s">
        <v>136</v>
      </c>
    </row>
    <row r="128" s="12" customFormat="1" ht="20.88" customHeight="1">
      <c r="A128" s="12"/>
      <c r="B128" s="191"/>
      <c r="C128" s="192"/>
      <c r="D128" s="193" t="s">
        <v>68</v>
      </c>
      <c r="E128" s="205" t="s">
        <v>230</v>
      </c>
      <c r="F128" s="205" t="s">
        <v>295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SUM(P129:P138)</f>
        <v>0</v>
      </c>
      <c r="Q128" s="199"/>
      <c r="R128" s="200">
        <f>SUM(R129:R138)</f>
        <v>0</v>
      </c>
      <c r="S128" s="199"/>
      <c r="T128" s="201">
        <f>SUM(T129:T138)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74</v>
      </c>
      <c r="AT128" s="203" t="s">
        <v>68</v>
      </c>
      <c r="AU128" s="203" t="s">
        <v>78</v>
      </c>
      <c r="AY128" s="202" t="s">
        <v>136</v>
      </c>
      <c r="BK128" s="204">
        <f>SUM(BK129:BK138)</f>
        <v>0</v>
      </c>
    </row>
    <row r="129" s="2" customFormat="1" ht="62.7" customHeight="1">
      <c r="A129" s="40"/>
      <c r="B129" s="41"/>
      <c r="C129" s="207" t="s">
        <v>203</v>
      </c>
      <c r="D129" s="207" t="s">
        <v>139</v>
      </c>
      <c r="E129" s="208" t="s">
        <v>150</v>
      </c>
      <c r="F129" s="209" t="s">
        <v>151</v>
      </c>
      <c r="G129" s="210" t="s">
        <v>104</v>
      </c>
      <c r="H129" s="211">
        <v>0.28799999999999998</v>
      </c>
      <c r="I129" s="212"/>
      <c r="J129" s="213">
        <f>ROUND(I129*H129,2)</f>
        <v>0</v>
      </c>
      <c r="K129" s="209" t="s">
        <v>142</v>
      </c>
      <c r="L129" s="46"/>
      <c r="M129" s="214" t="s">
        <v>19</v>
      </c>
      <c r="N129" s="215" t="s">
        <v>40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84</v>
      </c>
      <c r="AT129" s="218" t="s">
        <v>139</v>
      </c>
      <c r="AU129" s="218" t="s">
        <v>81</v>
      </c>
      <c r="AY129" s="19" t="s">
        <v>136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74</v>
      </c>
      <c r="BK129" s="219">
        <f>ROUND(I129*H129,2)</f>
        <v>0</v>
      </c>
      <c r="BL129" s="19" t="s">
        <v>84</v>
      </c>
      <c r="BM129" s="218" t="s">
        <v>538</v>
      </c>
    </row>
    <row r="130" s="2" customFormat="1">
      <c r="A130" s="40"/>
      <c r="B130" s="41"/>
      <c r="C130" s="42"/>
      <c r="D130" s="220" t="s">
        <v>144</v>
      </c>
      <c r="E130" s="42"/>
      <c r="F130" s="221" t="s">
        <v>153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144</v>
      </c>
      <c r="AU130" s="19" t="s">
        <v>81</v>
      </c>
    </row>
    <row r="131" s="2" customFormat="1" ht="66.75" customHeight="1">
      <c r="A131" s="40"/>
      <c r="B131" s="41"/>
      <c r="C131" s="207" t="s">
        <v>8</v>
      </c>
      <c r="D131" s="207" t="s">
        <v>139</v>
      </c>
      <c r="E131" s="208" t="s">
        <v>154</v>
      </c>
      <c r="F131" s="209" t="s">
        <v>155</v>
      </c>
      <c r="G131" s="210" t="s">
        <v>104</v>
      </c>
      <c r="H131" s="211">
        <v>4.3200000000000003</v>
      </c>
      <c r="I131" s="212"/>
      <c r="J131" s="213">
        <f>ROUND(I131*H131,2)</f>
        <v>0</v>
      </c>
      <c r="K131" s="209" t="s">
        <v>142</v>
      </c>
      <c r="L131" s="46"/>
      <c r="M131" s="214" t="s">
        <v>19</v>
      </c>
      <c r="N131" s="215" t="s">
        <v>40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84</v>
      </c>
      <c r="AT131" s="218" t="s">
        <v>139</v>
      </c>
      <c r="AU131" s="218" t="s">
        <v>81</v>
      </c>
      <c r="AY131" s="19" t="s">
        <v>136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74</v>
      </c>
      <c r="BK131" s="219">
        <f>ROUND(I131*H131,2)</f>
        <v>0</v>
      </c>
      <c r="BL131" s="19" t="s">
        <v>84</v>
      </c>
      <c r="BM131" s="218" t="s">
        <v>539</v>
      </c>
    </row>
    <row r="132" s="2" customFormat="1">
      <c r="A132" s="40"/>
      <c r="B132" s="41"/>
      <c r="C132" s="42"/>
      <c r="D132" s="220" t="s">
        <v>144</v>
      </c>
      <c r="E132" s="42"/>
      <c r="F132" s="221" t="s">
        <v>157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144</v>
      </c>
      <c r="AU132" s="19" t="s">
        <v>81</v>
      </c>
    </row>
    <row r="133" s="2" customFormat="1">
      <c r="A133" s="40"/>
      <c r="B133" s="41"/>
      <c r="C133" s="42"/>
      <c r="D133" s="227" t="s">
        <v>300</v>
      </c>
      <c r="E133" s="42"/>
      <c r="F133" s="271" t="s">
        <v>540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300</v>
      </c>
      <c r="AU133" s="19" t="s">
        <v>81</v>
      </c>
    </row>
    <row r="134" s="13" customFormat="1">
      <c r="A134" s="13"/>
      <c r="B134" s="225"/>
      <c r="C134" s="226"/>
      <c r="D134" s="227" t="s">
        <v>146</v>
      </c>
      <c r="E134" s="226"/>
      <c r="F134" s="229" t="s">
        <v>541</v>
      </c>
      <c r="G134" s="226"/>
      <c r="H134" s="230">
        <v>4.3200000000000003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146</v>
      </c>
      <c r="AU134" s="236" t="s">
        <v>81</v>
      </c>
      <c r="AV134" s="13" t="s">
        <v>78</v>
      </c>
      <c r="AW134" s="13" t="s">
        <v>4</v>
      </c>
      <c r="AX134" s="13" t="s">
        <v>74</v>
      </c>
      <c r="AY134" s="236" t="s">
        <v>136</v>
      </c>
    </row>
    <row r="135" s="2" customFormat="1" ht="44.25" customHeight="1">
      <c r="A135" s="40"/>
      <c r="B135" s="41"/>
      <c r="C135" s="207" t="s">
        <v>216</v>
      </c>
      <c r="D135" s="207" t="s">
        <v>139</v>
      </c>
      <c r="E135" s="208" t="s">
        <v>159</v>
      </c>
      <c r="F135" s="209" t="s">
        <v>160</v>
      </c>
      <c r="G135" s="210" t="s">
        <v>161</v>
      </c>
      <c r="H135" s="211">
        <v>0.51800000000000002</v>
      </c>
      <c r="I135" s="212"/>
      <c r="J135" s="213">
        <f>ROUND(I135*H135,2)</f>
        <v>0</v>
      </c>
      <c r="K135" s="209" t="s">
        <v>142</v>
      </c>
      <c r="L135" s="46"/>
      <c r="M135" s="214" t="s">
        <v>19</v>
      </c>
      <c r="N135" s="215" t="s">
        <v>40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84</v>
      </c>
      <c r="AT135" s="218" t="s">
        <v>139</v>
      </c>
      <c r="AU135" s="218" t="s">
        <v>81</v>
      </c>
      <c r="AY135" s="19" t="s">
        <v>136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74</v>
      </c>
      <c r="BK135" s="219">
        <f>ROUND(I135*H135,2)</f>
        <v>0</v>
      </c>
      <c r="BL135" s="19" t="s">
        <v>84</v>
      </c>
      <c r="BM135" s="218" t="s">
        <v>542</v>
      </c>
    </row>
    <row r="136" s="2" customFormat="1">
      <c r="A136" s="40"/>
      <c r="B136" s="41"/>
      <c r="C136" s="42"/>
      <c r="D136" s="220" t="s">
        <v>144</v>
      </c>
      <c r="E136" s="42"/>
      <c r="F136" s="221" t="s">
        <v>163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144</v>
      </c>
      <c r="AU136" s="19" t="s">
        <v>81</v>
      </c>
    </row>
    <row r="137" s="2" customFormat="1">
      <c r="A137" s="40"/>
      <c r="B137" s="41"/>
      <c r="C137" s="42"/>
      <c r="D137" s="227" t="s">
        <v>300</v>
      </c>
      <c r="E137" s="42"/>
      <c r="F137" s="271" t="s">
        <v>543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300</v>
      </c>
      <c r="AU137" s="19" t="s">
        <v>81</v>
      </c>
    </row>
    <row r="138" s="13" customFormat="1">
      <c r="A138" s="13"/>
      <c r="B138" s="225"/>
      <c r="C138" s="226"/>
      <c r="D138" s="227" t="s">
        <v>146</v>
      </c>
      <c r="E138" s="226"/>
      <c r="F138" s="229" t="s">
        <v>544</v>
      </c>
      <c r="G138" s="226"/>
      <c r="H138" s="230">
        <v>0.51800000000000002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146</v>
      </c>
      <c r="AU138" s="236" t="s">
        <v>81</v>
      </c>
      <c r="AV138" s="13" t="s">
        <v>78</v>
      </c>
      <c r="AW138" s="13" t="s">
        <v>4</v>
      </c>
      <c r="AX138" s="13" t="s">
        <v>74</v>
      </c>
      <c r="AY138" s="236" t="s">
        <v>136</v>
      </c>
    </row>
    <row r="139" s="12" customFormat="1" ht="22.8" customHeight="1">
      <c r="A139" s="12"/>
      <c r="B139" s="191"/>
      <c r="C139" s="192"/>
      <c r="D139" s="193" t="s">
        <v>68</v>
      </c>
      <c r="E139" s="205" t="s">
        <v>81</v>
      </c>
      <c r="F139" s="205" t="s">
        <v>545</v>
      </c>
      <c r="G139" s="192"/>
      <c r="H139" s="192"/>
      <c r="I139" s="195"/>
      <c r="J139" s="206">
        <f>BK139</f>
        <v>0</v>
      </c>
      <c r="K139" s="192"/>
      <c r="L139" s="197"/>
      <c r="M139" s="198"/>
      <c r="N139" s="199"/>
      <c r="O139" s="199"/>
      <c r="P139" s="200">
        <f>P140+P152+P193</f>
        <v>0</v>
      </c>
      <c r="Q139" s="199"/>
      <c r="R139" s="200">
        <f>R140+R152+R193</f>
        <v>34.722232891879997</v>
      </c>
      <c r="S139" s="199"/>
      <c r="T139" s="201">
        <f>T140+T152+T193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2" t="s">
        <v>74</v>
      </c>
      <c r="AT139" s="203" t="s">
        <v>68</v>
      </c>
      <c r="AU139" s="203" t="s">
        <v>74</v>
      </c>
      <c r="AY139" s="202" t="s">
        <v>136</v>
      </c>
      <c r="BK139" s="204">
        <f>BK140+BK152+BK193</f>
        <v>0</v>
      </c>
    </row>
    <row r="140" s="12" customFormat="1" ht="20.88" customHeight="1">
      <c r="A140" s="12"/>
      <c r="B140" s="191"/>
      <c r="C140" s="192"/>
      <c r="D140" s="193" t="s">
        <v>68</v>
      </c>
      <c r="E140" s="205" t="s">
        <v>407</v>
      </c>
      <c r="F140" s="205" t="s">
        <v>82</v>
      </c>
      <c r="G140" s="192"/>
      <c r="H140" s="192"/>
      <c r="I140" s="195"/>
      <c r="J140" s="206">
        <f>BK140</f>
        <v>0</v>
      </c>
      <c r="K140" s="192"/>
      <c r="L140" s="197"/>
      <c r="M140" s="198"/>
      <c r="N140" s="199"/>
      <c r="O140" s="199"/>
      <c r="P140" s="200">
        <f>SUM(P141:P151)</f>
        <v>0</v>
      </c>
      <c r="Q140" s="199"/>
      <c r="R140" s="200">
        <f>SUM(R141:R151)</f>
        <v>0.33655119999999999</v>
      </c>
      <c r="S140" s="199"/>
      <c r="T140" s="201">
        <f>SUM(T141:T151)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74</v>
      </c>
      <c r="AT140" s="203" t="s">
        <v>68</v>
      </c>
      <c r="AU140" s="203" t="s">
        <v>78</v>
      </c>
      <c r="AY140" s="202" t="s">
        <v>136</v>
      </c>
      <c r="BK140" s="204">
        <f>SUM(BK141:BK151)</f>
        <v>0</v>
      </c>
    </row>
    <row r="141" s="2" customFormat="1" ht="37.8" customHeight="1">
      <c r="A141" s="40"/>
      <c r="B141" s="41"/>
      <c r="C141" s="207" t="s">
        <v>222</v>
      </c>
      <c r="D141" s="207" t="s">
        <v>139</v>
      </c>
      <c r="E141" s="208" t="s">
        <v>546</v>
      </c>
      <c r="F141" s="209" t="s">
        <v>547</v>
      </c>
      <c r="G141" s="210" t="s">
        <v>332</v>
      </c>
      <c r="H141" s="211">
        <v>33</v>
      </c>
      <c r="I141" s="212"/>
      <c r="J141" s="213">
        <f>ROUND(I141*H141,2)</f>
        <v>0</v>
      </c>
      <c r="K141" s="209" t="s">
        <v>142</v>
      </c>
      <c r="L141" s="46"/>
      <c r="M141" s="214" t="s">
        <v>19</v>
      </c>
      <c r="N141" s="215" t="s">
        <v>40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84</v>
      </c>
      <c r="AT141" s="218" t="s">
        <v>139</v>
      </c>
      <c r="AU141" s="218" t="s">
        <v>81</v>
      </c>
      <c r="AY141" s="19" t="s">
        <v>136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74</v>
      </c>
      <c r="BK141" s="219">
        <f>ROUND(I141*H141,2)</f>
        <v>0</v>
      </c>
      <c r="BL141" s="19" t="s">
        <v>84</v>
      </c>
      <c r="BM141" s="218" t="s">
        <v>548</v>
      </c>
    </row>
    <row r="142" s="2" customFormat="1">
      <c r="A142" s="40"/>
      <c r="B142" s="41"/>
      <c r="C142" s="42"/>
      <c r="D142" s="220" t="s">
        <v>144</v>
      </c>
      <c r="E142" s="42"/>
      <c r="F142" s="221" t="s">
        <v>549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144</v>
      </c>
      <c r="AU142" s="19" t="s">
        <v>81</v>
      </c>
    </row>
    <row r="143" s="13" customFormat="1">
      <c r="A143" s="13"/>
      <c r="B143" s="225"/>
      <c r="C143" s="226"/>
      <c r="D143" s="227" t="s">
        <v>146</v>
      </c>
      <c r="E143" s="228" t="s">
        <v>19</v>
      </c>
      <c r="F143" s="229" t="s">
        <v>550</v>
      </c>
      <c r="G143" s="226"/>
      <c r="H143" s="230">
        <v>32.131999999999998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146</v>
      </c>
      <c r="AU143" s="236" t="s">
        <v>81</v>
      </c>
      <c r="AV143" s="13" t="s">
        <v>78</v>
      </c>
      <c r="AW143" s="13" t="s">
        <v>31</v>
      </c>
      <c r="AX143" s="13" t="s">
        <v>69</v>
      </c>
      <c r="AY143" s="236" t="s">
        <v>136</v>
      </c>
    </row>
    <row r="144" s="13" customFormat="1">
      <c r="A144" s="13"/>
      <c r="B144" s="225"/>
      <c r="C144" s="226"/>
      <c r="D144" s="227" t="s">
        <v>146</v>
      </c>
      <c r="E144" s="228" t="s">
        <v>19</v>
      </c>
      <c r="F144" s="229" t="s">
        <v>416</v>
      </c>
      <c r="G144" s="226"/>
      <c r="H144" s="230">
        <v>33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146</v>
      </c>
      <c r="AU144" s="236" t="s">
        <v>81</v>
      </c>
      <c r="AV144" s="13" t="s">
        <v>78</v>
      </c>
      <c r="AW144" s="13" t="s">
        <v>31</v>
      </c>
      <c r="AX144" s="13" t="s">
        <v>74</v>
      </c>
      <c r="AY144" s="236" t="s">
        <v>136</v>
      </c>
    </row>
    <row r="145" s="2" customFormat="1" ht="37.8" customHeight="1">
      <c r="A145" s="40"/>
      <c r="B145" s="41"/>
      <c r="C145" s="248" t="s">
        <v>230</v>
      </c>
      <c r="D145" s="248" t="s">
        <v>196</v>
      </c>
      <c r="E145" s="249" t="s">
        <v>551</v>
      </c>
      <c r="F145" s="250" t="s">
        <v>552</v>
      </c>
      <c r="G145" s="251" t="s">
        <v>332</v>
      </c>
      <c r="H145" s="252">
        <v>33</v>
      </c>
      <c r="I145" s="253"/>
      <c r="J145" s="254">
        <f>ROUND(I145*H145,2)</f>
        <v>0</v>
      </c>
      <c r="K145" s="250" t="s">
        <v>315</v>
      </c>
      <c r="L145" s="255"/>
      <c r="M145" s="256" t="s">
        <v>19</v>
      </c>
      <c r="N145" s="257" t="s">
        <v>40</v>
      </c>
      <c r="O145" s="86"/>
      <c r="P145" s="216">
        <f>O145*H145</f>
        <v>0</v>
      </c>
      <c r="Q145" s="216">
        <v>0.0022000000000000001</v>
      </c>
      <c r="R145" s="216">
        <f>Q145*H145</f>
        <v>0.072599999999999998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183</v>
      </c>
      <c r="AT145" s="218" t="s">
        <v>196</v>
      </c>
      <c r="AU145" s="218" t="s">
        <v>81</v>
      </c>
      <c r="AY145" s="19" t="s">
        <v>136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74</v>
      </c>
      <c r="BK145" s="219">
        <f>ROUND(I145*H145,2)</f>
        <v>0</v>
      </c>
      <c r="BL145" s="19" t="s">
        <v>84</v>
      </c>
      <c r="BM145" s="218" t="s">
        <v>553</v>
      </c>
    </row>
    <row r="146" s="2" customFormat="1" ht="37.8" customHeight="1">
      <c r="A146" s="40"/>
      <c r="B146" s="41"/>
      <c r="C146" s="207" t="s">
        <v>206</v>
      </c>
      <c r="D146" s="207" t="s">
        <v>139</v>
      </c>
      <c r="E146" s="208" t="s">
        <v>554</v>
      </c>
      <c r="F146" s="209" t="s">
        <v>555</v>
      </c>
      <c r="G146" s="210" t="s">
        <v>219</v>
      </c>
      <c r="H146" s="211">
        <v>76.730000000000004</v>
      </c>
      <c r="I146" s="212"/>
      <c r="J146" s="213">
        <f>ROUND(I146*H146,2)</f>
        <v>0</v>
      </c>
      <c r="K146" s="209" t="s">
        <v>142</v>
      </c>
      <c r="L146" s="46"/>
      <c r="M146" s="214" t="s">
        <v>19</v>
      </c>
      <c r="N146" s="215" t="s">
        <v>40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84</v>
      </c>
      <c r="AT146" s="218" t="s">
        <v>139</v>
      </c>
      <c r="AU146" s="218" t="s">
        <v>81</v>
      </c>
      <c r="AY146" s="19" t="s">
        <v>136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74</v>
      </c>
      <c r="BK146" s="219">
        <f>ROUND(I146*H146,2)</f>
        <v>0</v>
      </c>
      <c r="BL146" s="19" t="s">
        <v>84</v>
      </c>
      <c r="BM146" s="218" t="s">
        <v>556</v>
      </c>
    </row>
    <row r="147" s="2" customFormat="1">
      <c r="A147" s="40"/>
      <c r="B147" s="41"/>
      <c r="C147" s="42"/>
      <c r="D147" s="220" t="s">
        <v>144</v>
      </c>
      <c r="E147" s="42"/>
      <c r="F147" s="221" t="s">
        <v>557</v>
      </c>
      <c r="G147" s="42"/>
      <c r="H147" s="42"/>
      <c r="I147" s="222"/>
      <c r="J147" s="42"/>
      <c r="K147" s="42"/>
      <c r="L147" s="46"/>
      <c r="M147" s="223"/>
      <c r="N147" s="224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144</v>
      </c>
      <c r="AU147" s="19" t="s">
        <v>81</v>
      </c>
    </row>
    <row r="148" s="13" customFormat="1">
      <c r="A148" s="13"/>
      <c r="B148" s="225"/>
      <c r="C148" s="226"/>
      <c r="D148" s="227" t="s">
        <v>146</v>
      </c>
      <c r="E148" s="228" t="s">
        <v>19</v>
      </c>
      <c r="F148" s="229" t="s">
        <v>558</v>
      </c>
      <c r="G148" s="226"/>
      <c r="H148" s="230">
        <v>76.730000000000004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146</v>
      </c>
      <c r="AU148" s="236" t="s">
        <v>81</v>
      </c>
      <c r="AV148" s="13" t="s">
        <v>78</v>
      </c>
      <c r="AW148" s="13" t="s">
        <v>31</v>
      </c>
      <c r="AX148" s="13" t="s">
        <v>69</v>
      </c>
      <c r="AY148" s="236" t="s">
        <v>136</v>
      </c>
    </row>
    <row r="149" s="14" customFormat="1">
      <c r="A149" s="14"/>
      <c r="B149" s="237"/>
      <c r="C149" s="238"/>
      <c r="D149" s="227" t="s">
        <v>146</v>
      </c>
      <c r="E149" s="239" t="s">
        <v>19</v>
      </c>
      <c r="F149" s="240" t="s">
        <v>149</v>
      </c>
      <c r="G149" s="238"/>
      <c r="H149" s="241">
        <v>76.730000000000004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146</v>
      </c>
      <c r="AU149" s="247" t="s">
        <v>81</v>
      </c>
      <c r="AV149" s="14" t="s">
        <v>84</v>
      </c>
      <c r="AW149" s="14" t="s">
        <v>31</v>
      </c>
      <c r="AX149" s="14" t="s">
        <v>74</v>
      </c>
      <c r="AY149" s="247" t="s">
        <v>136</v>
      </c>
    </row>
    <row r="150" s="2" customFormat="1" ht="37.8" customHeight="1">
      <c r="A150" s="40"/>
      <c r="B150" s="41"/>
      <c r="C150" s="248" t="s">
        <v>239</v>
      </c>
      <c r="D150" s="248" t="s">
        <v>196</v>
      </c>
      <c r="E150" s="249" t="s">
        <v>559</v>
      </c>
      <c r="F150" s="250" t="s">
        <v>560</v>
      </c>
      <c r="G150" s="251" t="s">
        <v>332</v>
      </c>
      <c r="H150" s="252">
        <v>30.692</v>
      </c>
      <c r="I150" s="253"/>
      <c r="J150" s="254">
        <f>ROUND(I150*H150,2)</f>
        <v>0</v>
      </c>
      <c r="K150" s="250" t="s">
        <v>315</v>
      </c>
      <c r="L150" s="255"/>
      <c r="M150" s="256" t="s">
        <v>19</v>
      </c>
      <c r="N150" s="257" t="s">
        <v>40</v>
      </c>
      <c r="O150" s="86"/>
      <c r="P150" s="216">
        <f>O150*H150</f>
        <v>0</v>
      </c>
      <c r="Q150" s="216">
        <v>0.0086</v>
      </c>
      <c r="R150" s="216">
        <f>Q150*H150</f>
        <v>0.2639512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183</v>
      </c>
      <c r="AT150" s="218" t="s">
        <v>196</v>
      </c>
      <c r="AU150" s="218" t="s">
        <v>81</v>
      </c>
      <c r="AY150" s="19" t="s">
        <v>136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74</v>
      </c>
      <c r="BK150" s="219">
        <f>ROUND(I150*H150,2)</f>
        <v>0</v>
      </c>
      <c r="BL150" s="19" t="s">
        <v>84</v>
      </c>
      <c r="BM150" s="218" t="s">
        <v>561</v>
      </c>
    </row>
    <row r="151" s="13" customFormat="1">
      <c r="A151" s="13"/>
      <c r="B151" s="225"/>
      <c r="C151" s="226"/>
      <c r="D151" s="227" t="s">
        <v>146</v>
      </c>
      <c r="E151" s="226"/>
      <c r="F151" s="229" t="s">
        <v>562</v>
      </c>
      <c r="G151" s="226"/>
      <c r="H151" s="230">
        <v>30.692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146</v>
      </c>
      <c r="AU151" s="236" t="s">
        <v>81</v>
      </c>
      <c r="AV151" s="13" t="s">
        <v>78</v>
      </c>
      <c r="AW151" s="13" t="s">
        <v>4</v>
      </c>
      <c r="AX151" s="13" t="s">
        <v>74</v>
      </c>
      <c r="AY151" s="236" t="s">
        <v>136</v>
      </c>
    </row>
    <row r="152" s="12" customFormat="1" ht="20.88" customHeight="1">
      <c r="A152" s="12"/>
      <c r="B152" s="191"/>
      <c r="C152" s="192"/>
      <c r="D152" s="193" t="s">
        <v>68</v>
      </c>
      <c r="E152" s="205" t="s">
        <v>416</v>
      </c>
      <c r="F152" s="205" t="s">
        <v>563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SUM(P153:P192)</f>
        <v>0</v>
      </c>
      <c r="Q152" s="199"/>
      <c r="R152" s="200">
        <f>SUM(R153:R192)</f>
        <v>34.385681691879995</v>
      </c>
      <c r="S152" s="199"/>
      <c r="T152" s="201">
        <f>SUM(T153:T192)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74</v>
      </c>
      <c r="AT152" s="203" t="s">
        <v>68</v>
      </c>
      <c r="AU152" s="203" t="s">
        <v>78</v>
      </c>
      <c r="AY152" s="202" t="s">
        <v>136</v>
      </c>
      <c r="BK152" s="204">
        <f>SUM(BK153:BK192)</f>
        <v>0</v>
      </c>
    </row>
    <row r="153" s="2" customFormat="1" ht="44.25" customHeight="1">
      <c r="A153" s="40"/>
      <c r="B153" s="41"/>
      <c r="C153" s="207" t="s">
        <v>244</v>
      </c>
      <c r="D153" s="207" t="s">
        <v>139</v>
      </c>
      <c r="E153" s="208" t="s">
        <v>564</v>
      </c>
      <c r="F153" s="209" t="s">
        <v>565</v>
      </c>
      <c r="G153" s="210" t="s">
        <v>104</v>
      </c>
      <c r="H153" s="211">
        <v>11.869999999999999</v>
      </c>
      <c r="I153" s="212"/>
      <c r="J153" s="213">
        <f>ROUND(I153*H153,2)</f>
        <v>0</v>
      </c>
      <c r="K153" s="209" t="s">
        <v>315</v>
      </c>
      <c r="L153" s="46"/>
      <c r="M153" s="214" t="s">
        <v>19</v>
      </c>
      <c r="N153" s="215" t="s">
        <v>40</v>
      </c>
      <c r="O153" s="86"/>
      <c r="P153" s="216">
        <f>O153*H153</f>
        <v>0</v>
      </c>
      <c r="Q153" s="216">
        <v>2.5018722040000001</v>
      </c>
      <c r="R153" s="216">
        <f>Q153*H153</f>
        <v>29.697223061479999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84</v>
      </c>
      <c r="AT153" s="218" t="s">
        <v>139</v>
      </c>
      <c r="AU153" s="218" t="s">
        <v>81</v>
      </c>
      <c r="AY153" s="19" t="s">
        <v>136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74</v>
      </c>
      <c r="BK153" s="219">
        <f>ROUND(I153*H153,2)</f>
        <v>0</v>
      </c>
      <c r="BL153" s="19" t="s">
        <v>84</v>
      </c>
      <c r="BM153" s="218" t="s">
        <v>566</v>
      </c>
    </row>
    <row r="154" s="13" customFormat="1">
      <c r="A154" s="13"/>
      <c r="B154" s="225"/>
      <c r="C154" s="226"/>
      <c r="D154" s="227" t="s">
        <v>146</v>
      </c>
      <c r="E154" s="228" t="s">
        <v>19</v>
      </c>
      <c r="F154" s="229" t="s">
        <v>508</v>
      </c>
      <c r="G154" s="226"/>
      <c r="H154" s="230">
        <v>11.15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146</v>
      </c>
      <c r="AU154" s="236" t="s">
        <v>81</v>
      </c>
      <c r="AV154" s="13" t="s">
        <v>78</v>
      </c>
      <c r="AW154" s="13" t="s">
        <v>31</v>
      </c>
      <c r="AX154" s="13" t="s">
        <v>69</v>
      </c>
      <c r="AY154" s="236" t="s">
        <v>136</v>
      </c>
    </row>
    <row r="155" s="13" customFormat="1">
      <c r="A155" s="13"/>
      <c r="B155" s="225"/>
      <c r="C155" s="226"/>
      <c r="D155" s="227" t="s">
        <v>146</v>
      </c>
      <c r="E155" s="228" t="s">
        <v>19</v>
      </c>
      <c r="F155" s="229" t="s">
        <v>567</v>
      </c>
      <c r="G155" s="226"/>
      <c r="H155" s="230">
        <v>0.71999999999999997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146</v>
      </c>
      <c r="AU155" s="236" t="s">
        <v>81</v>
      </c>
      <c r="AV155" s="13" t="s">
        <v>78</v>
      </c>
      <c r="AW155" s="13" t="s">
        <v>31</v>
      </c>
      <c r="AX155" s="13" t="s">
        <v>69</v>
      </c>
      <c r="AY155" s="236" t="s">
        <v>136</v>
      </c>
    </row>
    <row r="156" s="14" customFormat="1">
      <c r="A156" s="14"/>
      <c r="B156" s="237"/>
      <c r="C156" s="238"/>
      <c r="D156" s="227" t="s">
        <v>146</v>
      </c>
      <c r="E156" s="239" t="s">
        <v>19</v>
      </c>
      <c r="F156" s="240" t="s">
        <v>149</v>
      </c>
      <c r="G156" s="238"/>
      <c r="H156" s="241">
        <v>11.869999999999999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146</v>
      </c>
      <c r="AU156" s="247" t="s">
        <v>81</v>
      </c>
      <c r="AV156" s="14" t="s">
        <v>84</v>
      </c>
      <c r="AW156" s="14" t="s">
        <v>31</v>
      </c>
      <c r="AX156" s="14" t="s">
        <v>74</v>
      </c>
      <c r="AY156" s="247" t="s">
        <v>136</v>
      </c>
    </row>
    <row r="157" s="2" customFormat="1" ht="37.8" customHeight="1">
      <c r="A157" s="40"/>
      <c r="B157" s="41"/>
      <c r="C157" s="207" t="s">
        <v>248</v>
      </c>
      <c r="D157" s="207" t="s">
        <v>139</v>
      </c>
      <c r="E157" s="208" t="s">
        <v>568</v>
      </c>
      <c r="F157" s="209" t="s">
        <v>569</v>
      </c>
      <c r="G157" s="210" t="s">
        <v>161</v>
      </c>
      <c r="H157" s="211">
        <v>0.59399999999999997</v>
      </c>
      <c r="I157" s="212"/>
      <c r="J157" s="213">
        <f>ROUND(I157*H157,2)</f>
        <v>0</v>
      </c>
      <c r="K157" s="209" t="s">
        <v>142</v>
      </c>
      <c r="L157" s="46"/>
      <c r="M157" s="214" t="s">
        <v>19</v>
      </c>
      <c r="N157" s="215" t="s">
        <v>40</v>
      </c>
      <c r="O157" s="86"/>
      <c r="P157" s="216">
        <f>O157*H157</f>
        <v>0</v>
      </c>
      <c r="Q157" s="216">
        <v>1.0492218</v>
      </c>
      <c r="R157" s="216">
        <f>Q157*H157</f>
        <v>0.62323774919999997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84</v>
      </c>
      <c r="AT157" s="218" t="s">
        <v>139</v>
      </c>
      <c r="AU157" s="218" t="s">
        <v>81</v>
      </c>
      <c r="AY157" s="19" t="s">
        <v>136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74</v>
      </c>
      <c r="BK157" s="219">
        <f>ROUND(I157*H157,2)</f>
        <v>0</v>
      </c>
      <c r="BL157" s="19" t="s">
        <v>84</v>
      </c>
      <c r="BM157" s="218" t="s">
        <v>570</v>
      </c>
    </row>
    <row r="158" s="2" customFormat="1">
      <c r="A158" s="40"/>
      <c r="B158" s="41"/>
      <c r="C158" s="42"/>
      <c r="D158" s="220" t="s">
        <v>144</v>
      </c>
      <c r="E158" s="42"/>
      <c r="F158" s="221" t="s">
        <v>571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144</v>
      </c>
      <c r="AU158" s="19" t="s">
        <v>81</v>
      </c>
    </row>
    <row r="159" s="2" customFormat="1">
      <c r="A159" s="40"/>
      <c r="B159" s="41"/>
      <c r="C159" s="42"/>
      <c r="D159" s="227" t="s">
        <v>300</v>
      </c>
      <c r="E159" s="42"/>
      <c r="F159" s="271" t="s">
        <v>572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300</v>
      </c>
      <c r="AU159" s="19" t="s">
        <v>81</v>
      </c>
    </row>
    <row r="160" s="13" customFormat="1">
      <c r="A160" s="13"/>
      <c r="B160" s="225"/>
      <c r="C160" s="226"/>
      <c r="D160" s="227" t="s">
        <v>146</v>
      </c>
      <c r="E160" s="226"/>
      <c r="F160" s="229" t="s">
        <v>573</v>
      </c>
      <c r="G160" s="226"/>
      <c r="H160" s="230">
        <v>0.59399999999999997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146</v>
      </c>
      <c r="AU160" s="236" t="s">
        <v>81</v>
      </c>
      <c r="AV160" s="13" t="s">
        <v>78</v>
      </c>
      <c r="AW160" s="13" t="s">
        <v>4</v>
      </c>
      <c r="AX160" s="13" t="s">
        <v>74</v>
      </c>
      <c r="AY160" s="236" t="s">
        <v>136</v>
      </c>
    </row>
    <row r="161" s="2" customFormat="1" ht="49.05" customHeight="1">
      <c r="A161" s="40"/>
      <c r="B161" s="41"/>
      <c r="C161" s="207" t="s">
        <v>355</v>
      </c>
      <c r="D161" s="207" t="s">
        <v>139</v>
      </c>
      <c r="E161" s="208" t="s">
        <v>574</v>
      </c>
      <c r="F161" s="209" t="s">
        <v>575</v>
      </c>
      <c r="G161" s="210" t="s">
        <v>219</v>
      </c>
      <c r="H161" s="211">
        <v>76.730000000000004</v>
      </c>
      <c r="I161" s="212"/>
      <c r="J161" s="213">
        <f>ROUND(I161*H161,2)</f>
        <v>0</v>
      </c>
      <c r="K161" s="209" t="s">
        <v>315</v>
      </c>
      <c r="L161" s="46"/>
      <c r="M161" s="214" t="s">
        <v>19</v>
      </c>
      <c r="N161" s="215" t="s">
        <v>40</v>
      </c>
      <c r="O161" s="86"/>
      <c r="P161" s="216">
        <f>O161*H161</f>
        <v>0</v>
      </c>
      <c r="Q161" s="216">
        <v>0.046339999999999999</v>
      </c>
      <c r="R161" s="216">
        <f>Q161*H161</f>
        <v>3.5556681999999999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84</v>
      </c>
      <c r="AT161" s="218" t="s">
        <v>139</v>
      </c>
      <c r="AU161" s="218" t="s">
        <v>81</v>
      </c>
      <c r="AY161" s="19" t="s">
        <v>136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74</v>
      </c>
      <c r="BK161" s="219">
        <f>ROUND(I161*H161,2)</f>
        <v>0</v>
      </c>
      <c r="BL161" s="19" t="s">
        <v>84</v>
      </c>
      <c r="BM161" s="218" t="s">
        <v>576</v>
      </c>
    </row>
    <row r="162" s="13" customFormat="1">
      <c r="A162" s="13"/>
      <c r="B162" s="225"/>
      <c r="C162" s="226"/>
      <c r="D162" s="227" t="s">
        <v>146</v>
      </c>
      <c r="E162" s="228" t="s">
        <v>19</v>
      </c>
      <c r="F162" s="229" t="s">
        <v>558</v>
      </c>
      <c r="G162" s="226"/>
      <c r="H162" s="230">
        <v>76.730000000000004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146</v>
      </c>
      <c r="AU162" s="236" t="s">
        <v>81</v>
      </c>
      <c r="AV162" s="13" t="s">
        <v>78</v>
      </c>
      <c r="AW162" s="13" t="s">
        <v>31</v>
      </c>
      <c r="AX162" s="13" t="s">
        <v>74</v>
      </c>
      <c r="AY162" s="236" t="s">
        <v>136</v>
      </c>
    </row>
    <row r="163" s="2" customFormat="1" ht="37.8" customHeight="1">
      <c r="A163" s="40"/>
      <c r="B163" s="41"/>
      <c r="C163" s="207" t="s">
        <v>7</v>
      </c>
      <c r="D163" s="207" t="s">
        <v>139</v>
      </c>
      <c r="E163" s="208" t="s">
        <v>577</v>
      </c>
      <c r="F163" s="209" t="s">
        <v>578</v>
      </c>
      <c r="G163" s="210" t="s">
        <v>332</v>
      </c>
      <c r="H163" s="211">
        <v>200</v>
      </c>
      <c r="I163" s="212"/>
      <c r="J163" s="213">
        <f>ROUND(I163*H163,2)</f>
        <v>0</v>
      </c>
      <c r="K163" s="209" t="s">
        <v>142</v>
      </c>
      <c r="L163" s="46"/>
      <c r="M163" s="214" t="s">
        <v>19</v>
      </c>
      <c r="N163" s="215" t="s">
        <v>40</v>
      </c>
      <c r="O163" s="86"/>
      <c r="P163" s="216">
        <f>O163*H163</f>
        <v>0</v>
      </c>
      <c r="Q163" s="216">
        <v>1.0000000000000001E-05</v>
      </c>
      <c r="R163" s="216">
        <f>Q163*H163</f>
        <v>0.002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84</v>
      </c>
      <c r="AT163" s="218" t="s">
        <v>139</v>
      </c>
      <c r="AU163" s="218" t="s">
        <v>81</v>
      </c>
      <c r="AY163" s="19" t="s">
        <v>136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74</v>
      </c>
      <c r="BK163" s="219">
        <f>ROUND(I163*H163,2)</f>
        <v>0</v>
      </c>
      <c r="BL163" s="19" t="s">
        <v>84</v>
      </c>
      <c r="BM163" s="218" t="s">
        <v>579</v>
      </c>
    </row>
    <row r="164" s="2" customFormat="1">
      <c r="A164" s="40"/>
      <c r="B164" s="41"/>
      <c r="C164" s="42"/>
      <c r="D164" s="220" t="s">
        <v>144</v>
      </c>
      <c r="E164" s="42"/>
      <c r="F164" s="221" t="s">
        <v>580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144</v>
      </c>
      <c r="AU164" s="19" t="s">
        <v>81</v>
      </c>
    </row>
    <row r="165" s="13" customFormat="1">
      <c r="A165" s="13"/>
      <c r="B165" s="225"/>
      <c r="C165" s="226"/>
      <c r="D165" s="227" t="s">
        <v>146</v>
      </c>
      <c r="E165" s="228" t="s">
        <v>19</v>
      </c>
      <c r="F165" s="229" t="s">
        <v>581</v>
      </c>
      <c r="G165" s="226"/>
      <c r="H165" s="230">
        <v>200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146</v>
      </c>
      <c r="AU165" s="236" t="s">
        <v>81</v>
      </c>
      <c r="AV165" s="13" t="s">
        <v>78</v>
      </c>
      <c r="AW165" s="13" t="s">
        <v>31</v>
      </c>
      <c r="AX165" s="13" t="s">
        <v>74</v>
      </c>
      <c r="AY165" s="236" t="s">
        <v>136</v>
      </c>
    </row>
    <row r="166" s="2" customFormat="1" ht="24.15" customHeight="1">
      <c r="A166" s="40"/>
      <c r="B166" s="41"/>
      <c r="C166" s="207" t="s">
        <v>363</v>
      </c>
      <c r="D166" s="207" t="s">
        <v>139</v>
      </c>
      <c r="E166" s="208" t="s">
        <v>582</v>
      </c>
      <c r="F166" s="209" t="s">
        <v>583</v>
      </c>
      <c r="G166" s="210" t="s">
        <v>100</v>
      </c>
      <c r="H166" s="211">
        <v>60.548000000000002</v>
      </c>
      <c r="I166" s="212"/>
      <c r="J166" s="213">
        <f>ROUND(I166*H166,2)</f>
        <v>0</v>
      </c>
      <c r="K166" s="209" t="s">
        <v>142</v>
      </c>
      <c r="L166" s="46"/>
      <c r="M166" s="214" t="s">
        <v>19</v>
      </c>
      <c r="N166" s="215" t="s">
        <v>40</v>
      </c>
      <c r="O166" s="86"/>
      <c r="P166" s="216">
        <f>O166*H166</f>
        <v>0</v>
      </c>
      <c r="Q166" s="216">
        <v>0.0034619</v>
      </c>
      <c r="R166" s="216">
        <f>Q166*H166</f>
        <v>0.2096111212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84</v>
      </c>
      <c r="AT166" s="218" t="s">
        <v>139</v>
      </c>
      <c r="AU166" s="218" t="s">
        <v>81</v>
      </c>
      <c r="AY166" s="19" t="s">
        <v>136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74</v>
      </c>
      <c r="BK166" s="219">
        <f>ROUND(I166*H166,2)</f>
        <v>0</v>
      </c>
      <c r="BL166" s="19" t="s">
        <v>84</v>
      </c>
      <c r="BM166" s="218" t="s">
        <v>584</v>
      </c>
    </row>
    <row r="167" s="2" customFormat="1">
      <c r="A167" s="40"/>
      <c r="B167" s="41"/>
      <c r="C167" s="42"/>
      <c r="D167" s="220" t="s">
        <v>144</v>
      </c>
      <c r="E167" s="42"/>
      <c r="F167" s="221" t="s">
        <v>585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144</v>
      </c>
      <c r="AU167" s="19" t="s">
        <v>81</v>
      </c>
    </row>
    <row r="168" s="13" customFormat="1">
      <c r="A168" s="13"/>
      <c r="B168" s="225"/>
      <c r="C168" s="226"/>
      <c r="D168" s="227" t="s">
        <v>146</v>
      </c>
      <c r="E168" s="228" t="s">
        <v>19</v>
      </c>
      <c r="F168" s="229" t="s">
        <v>586</v>
      </c>
      <c r="G168" s="226"/>
      <c r="H168" s="230">
        <v>55.747999999999998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146</v>
      </c>
      <c r="AU168" s="236" t="s">
        <v>81</v>
      </c>
      <c r="AV168" s="13" t="s">
        <v>78</v>
      </c>
      <c r="AW168" s="13" t="s">
        <v>31</v>
      </c>
      <c r="AX168" s="13" t="s">
        <v>69</v>
      </c>
      <c r="AY168" s="236" t="s">
        <v>136</v>
      </c>
    </row>
    <row r="169" s="13" customFormat="1">
      <c r="A169" s="13"/>
      <c r="B169" s="225"/>
      <c r="C169" s="226"/>
      <c r="D169" s="227" t="s">
        <v>146</v>
      </c>
      <c r="E169" s="228" t="s">
        <v>19</v>
      </c>
      <c r="F169" s="229" t="s">
        <v>587</v>
      </c>
      <c r="G169" s="226"/>
      <c r="H169" s="230">
        <v>3.6000000000000001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146</v>
      </c>
      <c r="AU169" s="236" t="s">
        <v>81</v>
      </c>
      <c r="AV169" s="13" t="s">
        <v>78</v>
      </c>
      <c r="AW169" s="13" t="s">
        <v>31</v>
      </c>
      <c r="AX169" s="13" t="s">
        <v>69</v>
      </c>
      <c r="AY169" s="236" t="s">
        <v>136</v>
      </c>
    </row>
    <row r="170" s="13" customFormat="1">
      <c r="A170" s="13"/>
      <c r="B170" s="225"/>
      <c r="C170" s="226"/>
      <c r="D170" s="227" t="s">
        <v>146</v>
      </c>
      <c r="E170" s="228" t="s">
        <v>19</v>
      </c>
      <c r="F170" s="229" t="s">
        <v>588</v>
      </c>
      <c r="G170" s="226"/>
      <c r="H170" s="230">
        <v>1.2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146</v>
      </c>
      <c r="AU170" s="236" t="s">
        <v>81</v>
      </c>
      <c r="AV170" s="13" t="s">
        <v>78</v>
      </c>
      <c r="AW170" s="13" t="s">
        <v>31</v>
      </c>
      <c r="AX170" s="13" t="s">
        <v>69</v>
      </c>
      <c r="AY170" s="236" t="s">
        <v>136</v>
      </c>
    </row>
    <row r="171" s="14" customFormat="1">
      <c r="A171" s="14"/>
      <c r="B171" s="237"/>
      <c r="C171" s="238"/>
      <c r="D171" s="227" t="s">
        <v>146</v>
      </c>
      <c r="E171" s="239" t="s">
        <v>19</v>
      </c>
      <c r="F171" s="240" t="s">
        <v>149</v>
      </c>
      <c r="G171" s="238"/>
      <c r="H171" s="241">
        <v>60.548000000000002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146</v>
      </c>
      <c r="AU171" s="247" t="s">
        <v>81</v>
      </c>
      <c r="AV171" s="14" t="s">
        <v>84</v>
      </c>
      <c r="AW171" s="14" t="s">
        <v>31</v>
      </c>
      <c r="AX171" s="14" t="s">
        <v>74</v>
      </c>
      <c r="AY171" s="247" t="s">
        <v>136</v>
      </c>
    </row>
    <row r="172" s="2" customFormat="1" ht="24.15" customHeight="1">
      <c r="A172" s="40"/>
      <c r="B172" s="41"/>
      <c r="C172" s="207" t="s">
        <v>368</v>
      </c>
      <c r="D172" s="207" t="s">
        <v>139</v>
      </c>
      <c r="E172" s="208" t="s">
        <v>589</v>
      </c>
      <c r="F172" s="209" t="s">
        <v>590</v>
      </c>
      <c r="G172" s="210" t="s">
        <v>100</v>
      </c>
      <c r="H172" s="211">
        <v>60.548000000000002</v>
      </c>
      <c r="I172" s="212"/>
      <c r="J172" s="213">
        <f>ROUND(I172*H172,2)</f>
        <v>0</v>
      </c>
      <c r="K172" s="209" t="s">
        <v>142</v>
      </c>
      <c r="L172" s="46"/>
      <c r="M172" s="214" t="s">
        <v>19</v>
      </c>
      <c r="N172" s="215" t="s">
        <v>40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84</v>
      </c>
      <c r="AT172" s="218" t="s">
        <v>139</v>
      </c>
      <c r="AU172" s="218" t="s">
        <v>81</v>
      </c>
      <c r="AY172" s="19" t="s">
        <v>136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74</v>
      </c>
      <c r="BK172" s="219">
        <f>ROUND(I172*H172,2)</f>
        <v>0</v>
      </c>
      <c r="BL172" s="19" t="s">
        <v>84</v>
      </c>
      <c r="BM172" s="218" t="s">
        <v>591</v>
      </c>
    </row>
    <row r="173" s="2" customFormat="1">
      <c r="A173" s="40"/>
      <c r="B173" s="41"/>
      <c r="C173" s="42"/>
      <c r="D173" s="220" t="s">
        <v>144</v>
      </c>
      <c r="E173" s="42"/>
      <c r="F173" s="221" t="s">
        <v>592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144</v>
      </c>
      <c r="AU173" s="19" t="s">
        <v>81</v>
      </c>
    </row>
    <row r="174" s="2" customFormat="1" ht="24.15" customHeight="1">
      <c r="A174" s="40"/>
      <c r="B174" s="41"/>
      <c r="C174" s="207" t="s">
        <v>374</v>
      </c>
      <c r="D174" s="207" t="s">
        <v>139</v>
      </c>
      <c r="E174" s="208" t="s">
        <v>593</v>
      </c>
      <c r="F174" s="209" t="s">
        <v>594</v>
      </c>
      <c r="G174" s="210" t="s">
        <v>100</v>
      </c>
      <c r="H174" s="211">
        <v>55.747999999999998</v>
      </c>
      <c r="I174" s="212"/>
      <c r="J174" s="213">
        <f>ROUND(I174*H174,2)</f>
        <v>0</v>
      </c>
      <c r="K174" s="209" t="s">
        <v>142</v>
      </c>
      <c r="L174" s="46"/>
      <c r="M174" s="214" t="s">
        <v>19</v>
      </c>
      <c r="N174" s="215" t="s">
        <v>40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84</v>
      </c>
      <c r="AT174" s="218" t="s">
        <v>139</v>
      </c>
      <c r="AU174" s="218" t="s">
        <v>81</v>
      </c>
      <c r="AY174" s="19" t="s">
        <v>136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74</v>
      </c>
      <c r="BK174" s="219">
        <f>ROUND(I174*H174,2)</f>
        <v>0</v>
      </c>
      <c r="BL174" s="19" t="s">
        <v>84</v>
      </c>
      <c r="BM174" s="218" t="s">
        <v>595</v>
      </c>
    </row>
    <row r="175" s="2" customFormat="1">
      <c r="A175" s="40"/>
      <c r="B175" s="41"/>
      <c r="C175" s="42"/>
      <c r="D175" s="220" t="s">
        <v>144</v>
      </c>
      <c r="E175" s="42"/>
      <c r="F175" s="221" t="s">
        <v>596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144</v>
      </c>
      <c r="AU175" s="19" t="s">
        <v>81</v>
      </c>
    </row>
    <row r="176" s="13" customFormat="1">
      <c r="A176" s="13"/>
      <c r="B176" s="225"/>
      <c r="C176" s="226"/>
      <c r="D176" s="227" t="s">
        <v>146</v>
      </c>
      <c r="E176" s="228" t="s">
        <v>19</v>
      </c>
      <c r="F176" s="229" t="s">
        <v>586</v>
      </c>
      <c r="G176" s="226"/>
      <c r="H176" s="230">
        <v>55.747999999999998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146</v>
      </c>
      <c r="AU176" s="236" t="s">
        <v>81</v>
      </c>
      <c r="AV176" s="13" t="s">
        <v>78</v>
      </c>
      <c r="AW176" s="13" t="s">
        <v>31</v>
      </c>
      <c r="AX176" s="13" t="s">
        <v>74</v>
      </c>
      <c r="AY176" s="236" t="s">
        <v>136</v>
      </c>
    </row>
    <row r="177" s="2" customFormat="1" ht="24.15" customHeight="1">
      <c r="A177" s="40"/>
      <c r="B177" s="41"/>
      <c r="C177" s="207" t="s">
        <v>379</v>
      </c>
      <c r="D177" s="207" t="s">
        <v>139</v>
      </c>
      <c r="E177" s="208" t="s">
        <v>597</v>
      </c>
      <c r="F177" s="209" t="s">
        <v>598</v>
      </c>
      <c r="G177" s="210" t="s">
        <v>100</v>
      </c>
      <c r="H177" s="211">
        <v>59.948</v>
      </c>
      <c r="I177" s="212"/>
      <c r="J177" s="213">
        <f>ROUND(I177*H177,2)</f>
        <v>0</v>
      </c>
      <c r="K177" s="209" t="s">
        <v>142</v>
      </c>
      <c r="L177" s="46"/>
      <c r="M177" s="214" t="s">
        <v>19</v>
      </c>
      <c r="N177" s="215" t="s">
        <v>40</v>
      </c>
      <c r="O177" s="86"/>
      <c r="P177" s="216">
        <f>O177*H177</f>
        <v>0</v>
      </c>
      <c r="Q177" s="216">
        <v>0.00025999999999999998</v>
      </c>
      <c r="R177" s="216">
        <f>Q177*H177</f>
        <v>0.015586479999999998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84</v>
      </c>
      <c r="AT177" s="218" t="s">
        <v>139</v>
      </c>
      <c r="AU177" s="218" t="s">
        <v>81</v>
      </c>
      <c r="AY177" s="19" t="s">
        <v>136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74</v>
      </c>
      <c r="BK177" s="219">
        <f>ROUND(I177*H177,2)</f>
        <v>0</v>
      </c>
      <c r="BL177" s="19" t="s">
        <v>84</v>
      </c>
      <c r="BM177" s="218" t="s">
        <v>599</v>
      </c>
    </row>
    <row r="178" s="2" customFormat="1">
      <c r="A178" s="40"/>
      <c r="B178" s="41"/>
      <c r="C178" s="42"/>
      <c r="D178" s="220" t="s">
        <v>144</v>
      </c>
      <c r="E178" s="42"/>
      <c r="F178" s="221" t="s">
        <v>600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144</v>
      </c>
      <c r="AU178" s="19" t="s">
        <v>81</v>
      </c>
    </row>
    <row r="179" s="13" customFormat="1">
      <c r="A179" s="13"/>
      <c r="B179" s="225"/>
      <c r="C179" s="226"/>
      <c r="D179" s="227" t="s">
        <v>146</v>
      </c>
      <c r="E179" s="228" t="s">
        <v>19</v>
      </c>
      <c r="F179" s="229" t="s">
        <v>601</v>
      </c>
      <c r="G179" s="226"/>
      <c r="H179" s="230">
        <v>55.747999999999998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146</v>
      </c>
      <c r="AU179" s="236" t="s">
        <v>81</v>
      </c>
      <c r="AV179" s="13" t="s">
        <v>78</v>
      </c>
      <c r="AW179" s="13" t="s">
        <v>31</v>
      </c>
      <c r="AX179" s="13" t="s">
        <v>69</v>
      </c>
      <c r="AY179" s="236" t="s">
        <v>136</v>
      </c>
    </row>
    <row r="180" s="13" customFormat="1">
      <c r="A180" s="13"/>
      <c r="B180" s="225"/>
      <c r="C180" s="226"/>
      <c r="D180" s="227" t="s">
        <v>146</v>
      </c>
      <c r="E180" s="228" t="s">
        <v>19</v>
      </c>
      <c r="F180" s="229" t="s">
        <v>587</v>
      </c>
      <c r="G180" s="226"/>
      <c r="H180" s="230">
        <v>3.6000000000000001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146</v>
      </c>
      <c r="AU180" s="236" t="s">
        <v>81</v>
      </c>
      <c r="AV180" s="13" t="s">
        <v>78</v>
      </c>
      <c r="AW180" s="13" t="s">
        <v>31</v>
      </c>
      <c r="AX180" s="13" t="s">
        <v>69</v>
      </c>
      <c r="AY180" s="236" t="s">
        <v>136</v>
      </c>
    </row>
    <row r="181" s="13" customFormat="1">
      <c r="A181" s="13"/>
      <c r="B181" s="225"/>
      <c r="C181" s="226"/>
      <c r="D181" s="227" t="s">
        <v>146</v>
      </c>
      <c r="E181" s="228" t="s">
        <v>19</v>
      </c>
      <c r="F181" s="229" t="s">
        <v>602</v>
      </c>
      <c r="G181" s="226"/>
      <c r="H181" s="230">
        <v>0.59999999999999998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146</v>
      </c>
      <c r="AU181" s="236" t="s">
        <v>81</v>
      </c>
      <c r="AV181" s="13" t="s">
        <v>78</v>
      </c>
      <c r="AW181" s="13" t="s">
        <v>31</v>
      </c>
      <c r="AX181" s="13" t="s">
        <v>69</v>
      </c>
      <c r="AY181" s="236" t="s">
        <v>136</v>
      </c>
    </row>
    <row r="182" s="14" customFormat="1">
      <c r="A182" s="14"/>
      <c r="B182" s="237"/>
      <c r="C182" s="238"/>
      <c r="D182" s="227" t="s">
        <v>146</v>
      </c>
      <c r="E182" s="239" t="s">
        <v>19</v>
      </c>
      <c r="F182" s="240" t="s">
        <v>149</v>
      </c>
      <c r="G182" s="238"/>
      <c r="H182" s="241">
        <v>59.948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146</v>
      </c>
      <c r="AU182" s="247" t="s">
        <v>81</v>
      </c>
      <c r="AV182" s="14" t="s">
        <v>84</v>
      </c>
      <c r="AW182" s="14" t="s">
        <v>31</v>
      </c>
      <c r="AX182" s="14" t="s">
        <v>74</v>
      </c>
      <c r="AY182" s="247" t="s">
        <v>136</v>
      </c>
    </row>
    <row r="183" s="2" customFormat="1" ht="33" customHeight="1">
      <c r="A183" s="40"/>
      <c r="B183" s="41"/>
      <c r="C183" s="207" t="s">
        <v>201</v>
      </c>
      <c r="D183" s="207" t="s">
        <v>139</v>
      </c>
      <c r="E183" s="208" t="s">
        <v>603</v>
      </c>
      <c r="F183" s="209" t="s">
        <v>604</v>
      </c>
      <c r="G183" s="210" t="s">
        <v>100</v>
      </c>
      <c r="H183" s="211">
        <v>59.948</v>
      </c>
      <c r="I183" s="212"/>
      <c r="J183" s="213">
        <f>ROUND(I183*H183,2)</f>
        <v>0</v>
      </c>
      <c r="K183" s="209" t="s">
        <v>142</v>
      </c>
      <c r="L183" s="46"/>
      <c r="M183" s="214" t="s">
        <v>19</v>
      </c>
      <c r="N183" s="215" t="s">
        <v>40</v>
      </c>
      <c r="O183" s="86"/>
      <c r="P183" s="216">
        <f>O183*H183</f>
        <v>0</v>
      </c>
      <c r="Q183" s="216">
        <v>0.0043800000000000002</v>
      </c>
      <c r="R183" s="216">
        <f>Q183*H183</f>
        <v>0.26257224000000001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84</v>
      </c>
      <c r="AT183" s="218" t="s">
        <v>139</v>
      </c>
      <c r="AU183" s="218" t="s">
        <v>81</v>
      </c>
      <c r="AY183" s="19" t="s">
        <v>136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74</v>
      </c>
      <c r="BK183" s="219">
        <f>ROUND(I183*H183,2)</f>
        <v>0</v>
      </c>
      <c r="BL183" s="19" t="s">
        <v>84</v>
      </c>
      <c r="BM183" s="218" t="s">
        <v>605</v>
      </c>
    </row>
    <row r="184" s="2" customFormat="1">
      <c r="A184" s="40"/>
      <c r="B184" s="41"/>
      <c r="C184" s="42"/>
      <c r="D184" s="220" t="s">
        <v>144</v>
      </c>
      <c r="E184" s="42"/>
      <c r="F184" s="221" t="s">
        <v>606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144</v>
      </c>
      <c r="AU184" s="19" t="s">
        <v>81</v>
      </c>
    </row>
    <row r="185" s="13" customFormat="1">
      <c r="A185" s="13"/>
      <c r="B185" s="225"/>
      <c r="C185" s="226"/>
      <c r="D185" s="227" t="s">
        <v>146</v>
      </c>
      <c r="E185" s="228" t="s">
        <v>19</v>
      </c>
      <c r="F185" s="229" t="s">
        <v>601</v>
      </c>
      <c r="G185" s="226"/>
      <c r="H185" s="230">
        <v>55.747999999999998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146</v>
      </c>
      <c r="AU185" s="236" t="s">
        <v>81</v>
      </c>
      <c r="AV185" s="13" t="s">
        <v>78</v>
      </c>
      <c r="AW185" s="13" t="s">
        <v>31</v>
      </c>
      <c r="AX185" s="13" t="s">
        <v>69</v>
      </c>
      <c r="AY185" s="236" t="s">
        <v>136</v>
      </c>
    </row>
    <row r="186" s="13" customFormat="1">
      <c r="A186" s="13"/>
      <c r="B186" s="225"/>
      <c r="C186" s="226"/>
      <c r="D186" s="227" t="s">
        <v>146</v>
      </c>
      <c r="E186" s="228" t="s">
        <v>19</v>
      </c>
      <c r="F186" s="229" t="s">
        <v>587</v>
      </c>
      <c r="G186" s="226"/>
      <c r="H186" s="230">
        <v>3.6000000000000001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146</v>
      </c>
      <c r="AU186" s="236" t="s">
        <v>81</v>
      </c>
      <c r="AV186" s="13" t="s">
        <v>78</v>
      </c>
      <c r="AW186" s="13" t="s">
        <v>31</v>
      </c>
      <c r="AX186" s="13" t="s">
        <v>69</v>
      </c>
      <c r="AY186" s="236" t="s">
        <v>136</v>
      </c>
    </row>
    <row r="187" s="13" customFormat="1">
      <c r="A187" s="13"/>
      <c r="B187" s="225"/>
      <c r="C187" s="226"/>
      <c r="D187" s="227" t="s">
        <v>146</v>
      </c>
      <c r="E187" s="228" t="s">
        <v>19</v>
      </c>
      <c r="F187" s="229" t="s">
        <v>602</v>
      </c>
      <c r="G187" s="226"/>
      <c r="H187" s="230">
        <v>0.59999999999999998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146</v>
      </c>
      <c r="AU187" s="236" t="s">
        <v>81</v>
      </c>
      <c r="AV187" s="13" t="s">
        <v>78</v>
      </c>
      <c r="AW187" s="13" t="s">
        <v>31</v>
      </c>
      <c r="AX187" s="13" t="s">
        <v>69</v>
      </c>
      <c r="AY187" s="236" t="s">
        <v>136</v>
      </c>
    </row>
    <row r="188" s="14" customFormat="1">
      <c r="A188" s="14"/>
      <c r="B188" s="237"/>
      <c r="C188" s="238"/>
      <c r="D188" s="227" t="s">
        <v>146</v>
      </c>
      <c r="E188" s="239" t="s">
        <v>19</v>
      </c>
      <c r="F188" s="240" t="s">
        <v>149</v>
      </c>
      <c r="G188" s="238"/>
      <c r="H188" s="241">
        <v>59.948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146</v>
      </c>
      <c r="AU188" s="247" t="s">
        <v>81</v>
      </c>
      <c r="AV188" s="14" t="s">
        <v>84</v>
      </c>
      <c r="AW188" s="14" t="s">
        <v>31</v>
      </c>
      <c r="AX188" s="14" t="s">
        <v>74</v>
      </c>
      <c r="AY188" s="247" t="s">
        <v>136</v>
      </c>
    </row>
    <row r="189" s="2" customFormat="1" ht="24.15" customHeight="1">
      <c r="A189" s="40"/>
      <c r="B189" s="41"/>
      <c r="C189" s="207" t="s">
        <v>388</v>
      </c>
      <c r="D189" s="207" t="s">
        <v>139</v>
      </c>
      <c r="E189" s="208" t="s">
        <v>607</v>
      </c>
      <c r="F189" s="209" t="s">
        <v>608</v>
      </c>
      <c r="G189" s="210" t="s">
        <v>100</v>
      </c>
      <c r="H189" s="211">
        <v>59.948</v>
      </c>
      <c r="I189" s="212"/>
      <c r="J189" s="213">
        <f>ROUND(I189*H189,2)</f>
        <v>0</v>
      </c>
      <c r="K189" s="209" t="s">
        <v>142</v>
      </c>
      <c r="L189" s="46"/>
      <c r="M189" s="214" t="s">
        <v>19</v>
      </c>
      <c r="N189" s="215" t="s">
        <v>40</v>
      </c>
      <c r="O189" s="86"/>
      <c r="P189" s="216">
        <f>O189*H189</f>
        <v>0</v>
      </c>
      <c r="Q189" s="216">
        <v>0.00016000000000000001</v>
      </c>
      <c r="R189" s="216">
        <f>Q189*H189</f>
        <v>0.00959168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84</v>
      </c>
      <c r="AT189" s="218" t="s">
        <v>139</v>
      </c>
      <c r="AU189" s="218" t="s">
        <v>81</v>
      </c>
      <c r="AY189" s="19" t="s">
        <v>136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74</v>
      </c>
      <c r="BK189" s="219">
        <f>ROUND(I189*H189,2)</f>
        <v>0</v>
      </c>
      <c r="BL189" s="19" t="s">
        <v>84</v>
      </c>
      <c r="BM189" s="218" t="s">
        <v>609</v>
      </c>
    </row>
    <row r="190" s="2" customFormat="1">
      <c r="A190" s="40"/>
      <c r="B190" s="41"/>
      <c r="C190" s="42"/>
      <c r="D190" s="220" t="s">
        <v>144</v>
      </c>
      <c r="E190" s="42"/>
      <c r="F190" s="221" t="s">
        <v>610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144</v>
      </c>
      <c r="AU190" s="19" t="s">
        <v>81</v>
      </c>
    </row>
    <row r="191" s="2" customFormat="1" ht="44.25" customHeight="1">
      <c r="A191" s="40"/>
      <c r="B191" s="41"/>
      <c r="C191" s="207" t="s">
        <v>392</v>
      </c>
      <c r="D191" s="207" t="s">
        <v>139</v>
      </c>
      <c r="E191" s="208" t="s">
        <v>611</v>
      </c>
      <c r="F191" s="209" t="s">
        <v>612</v>
      </c>
      <c r="G191" s="210" t="s">
        <v>100</v>
      </c>
      <c r="H191" s="211">
        <v>59.948</v>
      </c>
      <c r="I191" s="212"/>
      <c r="J191" s="213">
        <f>ROUND(I191*H191,2)</f>
        <v>0</v>
      </c>
      <c r="K191" s="209" t="s">
        <v>142</v>
      </c>
      <c r="L191" s="46"/>
      <c r="M191" s="214" t="s">
        <v>19</v>
      </c>
      <c r="N191" s="215" t="s">
        <v>40</v>
      </c>
      <c r="O191" s="86"/>
      <c r="P191" s="216">
        <f>O191*H191</f>
        <v>0</v>
      </c>
      <c r="Q191" s="216">
        <v>0.00017000000000000001</v>
      </c>
      <c r="R191" s="216">
        <f>Q191*H191</f>
        <v>0.010191160000000001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84</v>
      </c>
      <c r="AT191" s="218" t="s">
        <v>139</v>
      </c>
      <c r="AU191" s="218" t="s">
        <v>81</v>
      </c>
      <c r="AY191" s="19" t="s">
        <v>136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74</v>
      </c>
      <c r="BK191" s="219">
        <f>ROUND(I191*H191,2)</f>
        <v>0</v>
      </c>
      <c r="BL191" s="19" t="s">
        <v>84</v>
      </c>
      <c r="BM191" s="218" t="s">
        <v>613</v>
      </c>
    </row>
    <row r="192" s="2" customFormat="1">
      <c r="A192" s="40"/>
      <c r="B192" s="41"/>
      <c r="C192" s="42"/>
      <c r="D192" s="220" t="s">
        <v>144</v>
      </c>
      <c r="E192" s="42"/>
      <c r="F192" s="221" t="s">
        <v>614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144</v>
      </c>
      <c r="AU192" s="19" t="s">
        <v>81</v>
      </c>
    </row>
    <row r="193" s="12" customFormat="1" ht="20.88" customHeight="1">
      <c r="A193" s="12"/>
      <c r="B193" s="191"/>
      <c r="C193" s="192"/>
      <c r="D193" s="193" t="s">
        <v>68</v>
      </c>
      <c r="E193" s="205" t="s">
        <v>420</v>
      </c>
      <c r="F193" s="205" t="s">
        <v>615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P194</f>
        <v>0</v>
      </c>
      <c r="Q193" s="199"/>
      <c r="R193" s="200">
        <f>R194</f>
        <v>0</v>
      </c>
      <c r="S193" s="199"/>
      <c r="T193" s="201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74</v>
      </c>
      <c r="AT193" s="203" t="s">
        <v>68</v>
      </c>
      <c r="AU193" s="203" t="s">
        <v>78</v>
      </c>
      <c r="AY193" s="202" t="s">
        <v>136</v>
      </c>
      <c r="BK193" s="204">
        <f>BK194</f>
        <v>0</v>
      </c>
    </row>
    <row r="194" s="2" customFormat="1" ht="37.8" customHeight="1">
      <c r="A194" s="40"/>
      <c r="B194" s="41"/>
      <c r="C194" s="207" t="s">
        <v>397</v>
      </c>
      <c r="D194" s="207" t="s">
        <v>139</v>
      </c>
      <c r="E194" s="208" t="s">
        <v>616</v>
      </c>
      <c r="F194" s="209" t="s">
        <v>617</v>
      </c>
      <c r="G194" s="210" t="s">
        <v>314</v>
      </c>
      <c r="H194" s="211">
        <v>1</v>
      </c>
      <c r="I194" s="212"/>
      <c r="J194" s="213">
        <f>ROUND(I194*H194,2)</f>
        <v>0</v>
      </c>
      <c r="K194" s="209" t="s">
        <v>315</v>
      </c>
      <c r="L194" s="46"/>
      <c r="M194" s="277" t="s">
        <v>19</v>
      </c>
      <c r="N194" s="278" t="s">
        <v>40</v>
      </c>
      <c r="O194" s="274"/>
      <c r="P194" s="275">
        <f>O194*H194</f>
        <v>0</v>
      </c>
      <c r="Q194" s="275">
        <v>0</v>
      </c>
      <c r="R194" s="275">
        <f>Q194*H194</f>
        <v>0</v>
      </c>
      <c r="S194" s="275">
        <v>0</v>
      </c>
      <c r="T194" s="27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8" t="s">
        <v>84</v>
      </c>
      <c r="AT194" s="218" t="s">
        <v>139</v>
      </c>
      <c r="AU194" s="218" t="s">
        <v>81</v>
      </c>
      <c r="AY194" s="19" t="s">
        <v>136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74</v>
      </c>
      <c r="BK194" s="219">
        <f>ROUND(I194*H194,2)</f>
        <v>0</v>
      </c>
      <c r="BL194" s="19" t="s">
        <v>84</v>
      </c>
      <c r="BM194" s="218" t="s">
        <v>618</v>
      </c>
    </row>
    <row r="195" s="2" customFormat="1" ht="6.96" customHeight="1">
      <c r="A195" s="40"/>
      <c r="B195" s="61"/>
      <c r="C195" s="62"/>
      <c r="D195" s="62"/>
      <c r="E195" s="62"/>
      <c r="F195" s="62"/>
      <c r="G195" s="62"/>
      <c r="H195" s="62"/>
      <c r="I195" s="62"/>
      <c r="J195" s="62"/>
      <c r="K195" s="62"/>
      <c r="L195" s="46"/>
      <c r="M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</row>
  </sheetData>
  <sheetProtection sheet="1" autoFilter="0" formatColumns="0" formatRows="0" objects="1" scenarios="1" spinCount="100000" saltValue="L/7YQqpHz75tHqfTniq5oTD2VNHCoEXnbtSTWk8StfnzntIQBMNIVvfg9R5FSzrwwWEbR59XoKlyirB9SgcIbA==" hashValue="JjDBQKgazDulkhNQlX28tvIDrDkZGwjEIusoEIZvkVldve3k716YdAMK74VGtd3rtgmgQk1y07ltOf1g71/9FA==" algorithmName="SHA-512" password="D21E"/>
  <autoFilter ref="C89:K19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966071721"/>
    <hyperlink ref="F99" r:id="rId2" display="https://podminky.urs.cz/item/CS_URS_2024_02/966072810"/>
    <hyperlink ref="F102" r:id="rId3" display="https://podminky.urs.cz/item/CS_URS_2024_02/966049831"/>
    <hyperlink ref="F112" r:id="rId4" display="https://podminky.urs.cz/item/CS_URS_2024_02/997013111"/>
    <hyperlink ref="F114" r:id="rId5" display="https://podminky.urs.cz/item/CS_URS_2024_02/997013501"/>
    <hyperlink ref="F116" r:id="rId6" display="https://podminky.urs.cz/item/CS_URS_2024_02/997013509"/>
    <hyperlink ref="F119" r:id="rId7" display="https://podminky.urs.cz/item/CS_URS_2024_02/997013871"/>
    <hyperlink ref="F126" r:id="rId8" display="https://podminky.urs.cz/item/CS_URS_2024_02/133212811"/>
    <hyperlink ref="F130" r:id="rId9" display="https://podminky.urs.cz/item/CS_URS_2024_02/162751117"/>
    <hyperlink ref="F132" r:id="rId10" display="https://podminky.urs.cz/item/CS_URS_2024_02/162751119"/>
    <hyperlink ref="F136" r:id="rId11" display="https://podminky.urs.cz/item/CS_URS_2024_02/997013873"/>
    <hyperlink ref="F142" r:id="rId12" display="https://podminky.urs.cz/item/CS_URS_2024_02/338171115"/>
    <hyperlink ref="F147" r:id="rId13" display="https://podminky.urs.cz/item/CS_URS_2024_02/348171141"/>
    <hyperlink ref="F158" r:id="rId14" display="https://podminky.urs.cz/item/CS_URS_2024_02/311361821"/>
    <hyperlink ref="F164" r:id="rId15" display="https://podminky.urs.cz/item/CS_URS_2024_02/953961111"/>
    <hyperlink ref="F167" r:id="rId16" display="https://podminky.urs.cz/item/CS_URS_2024_02/311351311"/>
    <hyperlink ref="F173" r:id="rId17" display="https://podminky.urs.cz/item/CS_URS_2024_02/311351312"/>
    <hyperlink ref="F175" r:id="rId18" display="https://podminky.urs.cz/item/CS_URS_2024_02/985131111"/>
    <hyperlink ref="F178" r:id="rId19" display="https://podminky.urs.cz/item/CS_URS_2024_02/622131121"/>
    <hyperlink ref="F184" r:id="rId20" display="https://podminky.urs.cz/item/CS_URS_2024_02/622142001"/>
    <hyperlink ref="F190" r:id="rId21" display="https://podminky.urs.cz/item/CS_URS_2024_02/783813101"/>
    <hyperlink ref="F192" r:id="rId22" display="https://podminky.urs.cz/item/CS_URS_2024_02/78381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Manipulační a odstavná plocha, areál FN Brno - pracoviště Dětská nemocnice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109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619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ROUND((SUM(BE81:BE98)),  2)</f>
        <v>0</v>
      </c>
      <c r="G33" s="40"/>
      <c r="H33" s="40"/>
      <c r="I33" s="151">
        <v>0.20999999999999999</v>
      </c>
      <c r="J33" s="150">
        <f>ROUND(((SUM(BE81:BE98))*I33),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ROUND((SUM(BF81:BF98)),  2)</f>
        <v>0</v>
      </c>
      <c r="G34" s="40"/>
      <c r="H34" s="40"/>
      <c r="I34" s="151">
        <v>0.12</v>
      </c>
      <c r="J34" s="150">
        <f>ROUND(((SUM(BF81:BF98))*I34),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ROUND((SUM(BG81:BG98)),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ROUND((SUM(BH81:BH98)),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ROUND((SUM(BI81:BI98)),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Manipulační a odstavná plocha, areál FN Brno - pracoviště Dětská nemocnice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4 - Elektro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620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621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121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3" t="str">
        <f>E7</f>
        <v>Manipulační a odstavná plocha, areál FN Brno - pracoviště Dětská nemocnice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109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4 - Elektro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 </v>
      </c>
      <c r="G75" s="42"/>
      <c r="H75" s="42"/>
      <c r="I75" s="34" t="s">
        <v>23</v>
      </c>
      <c r="J75" s="74" t="str">
        <f>IF(J12="","",J12)</f>
        <v>20. 5. 2025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 xml:space="preserve"> </v>
      </c>
      <c r="G77" s="42"/>
      <c r="H77" s="42"/>
      <c r="I77" s="34" t="s">
        <v>30</v>
      </c>
      <c r="J77" s="38" t="str">
        <f>E21</f>
        <v xml:space="preserve"> 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28</v>
      </c>
      <c r="D78" s="42"/>
      <c r="E78" s="42"/>
      <c r="F78" s="29" t="str">
        <f>IF(E18="","",E18)</f>
        <v>Vyplň údaj</v>
      </c>
      <c r="G78" s="42"/>
      <c r="H78" s="42"/>
      <c r="I78" s="34" t="s">
        <v>32</v>
      </c>
      <c r="J78" s="38" t="str">
        <f>E24</f>
        <v xml:space="preserve"> 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122</v>
      </c>
      <c r="D80" s="183" t="s">
        <v>54</v>
      </c>
      <c r="E80" s="183" t="s">
        <v>50</v>
      </c>
      <c r="F80" s="183" t="s">
        <v>51</v>
      </c>
      <c r="G80" s="183" t="s">
        <v>123</v>
      </c>
      <c r="H80" s="183" t="s">
        <v>124</v>
      </c>
      <c r="I80" s="183" t="s">
        <v>125</v>
      </c>
      <c r="J80" s="183" t="s">
        <v>113</v>
      </c>
      <c r="K80" s="184" t="s">
        <v>126</v>
      </c>
      <c r="L80" s="185"/>
      <c r="M80" s="94" t="s">
        <v>19</v>
      </c>
      <c r="N80" s="95" t="s">
        <v>39</v>
      </c>
      <c r="O80" s="95" t="s">
        <v>127</v>
      </c>
      <c r="P80" s="95" t="s">
        <v>128</v>
      </c>
      <c r="Q80" s="95" t="s">
        <v>129</v>
      </c>
      <c r="R80" s="95" t="s">
        <v>130</v>
      </c>
      <c r="S80" s="95" t="s">
        <v>131</v>
      </c>
      <c r="T80" s="96" t="s">
        <v>132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133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</f>
        <v>0</v>
      </c>
      <c r="Q81" s="98"/>
      <c r="R81" s="188">
        <f>R82</f>
        <v>0.35967499999999997</v>
      </c>
      <c r="S81" s="98"/>
      <c r="T81" s="189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68</v>
      </c>
      <c r="AU81" s="19" t="s">
        <v>114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68</v>
      </c>
      <c r="E82" s="194" t="s">
        <v>622</v>
      </c>
      <c r="F82" s="194" t="s">
        <v>623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0.35967499999999997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78</v>
      </c>
      <c r="AT82" s="203" t="s">
        <v>68</v>
      </c>
      <c r="AU82" s="203" t="s">
        <v>69</v>
      </c>
      <c r="AY82" s="202" t="s">
        <v>136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68</v>
      </c>
      <c r="E83" s="205" t="s">
        <v>624</v>
      </c>
      <c r="F83" s="205" t="s">
        <v>625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SUM(P84:P98)</f>
        <v>0</v>
      </c>
      <c r="Q83" s="199"/>
      <c r="R83" s="200">
        <f>SUM(R84:R98)</f>
        <v>0.35967499999999997</v>
      </c>
      <c r="S83" s="199"/>
      <c r="T83" s="201">
        <f>SUM(T84:T98)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78</v>
      </c>
      <c r="AT83" s="203" t="s">
        <v>68</v>
      </c>
      <c r="AU83" s="203" t="s">
        <v>74</v>
      </c>
      <c r="AY83" s="202" t="s">
        <v>136</v>
      </c>
      <c r="BK83" s="204">
        <f>SUM(BK84:BK98)</f>
        <v>0</v>
      </c>
    </row>
    <row r="84" s="2" customFormat="1" ht="24.15" customHeight="1">
      <c r="A84" s="40"/>
      <c r="B84" s="41"/>
      <c r="C84" s="207" t="s">
        <v>74</v>
      </c>
      <c r="D84" s="207" t="s">
        <v>139</v>
      </c>
      <c r="E84" s="208" t="s">
        <v>626</v>
      </c>
      <c r="F84" s="209" t="s">
        <v>627</v>
      </c>
      <c r="G84" s="210" t="s">
        <v>314</v>
      </c>
      <c r="H84" s="211">
        <v>1</v>
      </c>
      <c r="I84" s="212"/>
      <c r="J84" s="213">
        <f>ROUND(I84*H84,2)</f>
        <v>0</v>
      </c>
      <c r="K84" s="209" t="s">
        <v>628</v>
      </c>
      <c r="L84" s="46"/>
      <c r="M84" s="214" t="s">
        <v>19</v>
      </c>
      <c r="N84" s="215" t="s">
        <v>40</v>
      </c>
      <c r="O84" s="86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206</v>
      </c>
      <c r="AT84" s="218" t="s">
        <v>139</v>
      </c>
      <c r="AU84" s="218" t="s">
        <v>78</v>
      </c>
      <c r="AY84" s="19" t="s">
        <v>136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74</v>
      </c>
      <c r="BK84" s="219">
        <f>ROUND(I84*H84,2)</f>
        <v>0</v>
      </c>
      <c r="BL84" s="19" t="s">
        <v>206</v>
      </c>
      <c r="BM84" s="218" t="s">
        <v>629</v>
      </c>
    </row>
    <row r="85" s="2" customFormat="1" ht="24.15" customHeight="1">
      <c r="A85" s="40"/>
      <c r="B85" s="41"/>
      <c r="C85" s="207" t="s">
        <v>78</v>
      </c>
      <c r="D85" s="207" t="s">
        <v>139</v>
      </c>
      <c r="E85" s="208" t="s">
        <v>630</v>
      </c>
      <c r="F85" s="209" t="s">
        <v>631</v>
      </c>
      <c r="G85" s="210" t="s">
        <v>314</v>
      </c>
      <c r="H85" s="211">
        <v>1</v>
      </c>
      <c r="I85" s="212"/>
      <c r="J85" s="213">
        <f>ROUND(I85*H85,2)</f>
        <v>0</v>
      </c>
      <c r="K85" s="209" t="s">
        <v>628</v>
      </c>
      <c r="L85" s="46"/>
      <c r="M85" s="214" t="s">
        <v>19</v>
      </c>
      <c r="N85" s="215" t="s">
        <v>40</v>
      </c>
      <c r="O85" s="86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8" t="s">
        <v>206</v>
      </c>
      <c r="AT85" s="218" t="s">
        <v>139</v>
      </c>
      <c r="AU85" s="218" t="s">
        <v>78</v>
      </c>
      <c r="AY85" s="19" t="s">
        <v>136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74</v>
      </c>
      <c r="BK85" s="219">
        <f>ROUND(I85*H85,2)</f>
        <v>0</v>
      </c>
      <c r="BL85" s="19" t="s">
        <v>206</v>
      </c>
      <c r="BM85" s="218" t="s">
        <v>632</v>
      </c>
    </row>
    <row r="86" s="2" customFormat="1" ht="16.5" customHeight="1">
      <c r="A86" s="40"/>
      <c r="B86" s="41"/>
      <c r="C86" s="207" t="s">
        <v>81</v>
      </c>
      <c r="D86" s="207" t="s">
        <v>139</v>
      </c>
      <c r="E86" s="208" t="s">
        <v>633</v>
      </c>
      <c r="F86" s="209" t="s">
        <v>634</v>
      </c>
      <c r="G86" s="210" t="s">
        <v>314</v>
      </c>
      <c r="H86" s="211">
        <v>1</v>
      </c>
      <c r="I86" s="212"/>
      <c r="J86" s="213">
        <f>ROUND(I86*H86,2)</f>
        <v>0</v>
      </c>
      <c r="K86" s="209" t="s">
        <v>628</v>
      </c>
      <c r="L86" s="46"/>
      <c r="M86" s="214" t="s">
        <v>19</v>
      </c>
      <c r="N86" s="215" t="s">
        <v>40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206</v>
      </c>
      <c r="AT86" s="218" t="s">
        <v>139</v>
      </c>
      <c r="AU86" s="218" t="s">
        <v>78</v>
      </c>
      <c r="AY86" s="19" t="s">
        <v>136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74</v>
      </c>
      <c r="BK86" s="219">
        <f>ROUND(I86*H86,2)</f>
        <v>0</v>
      </c>
      <c r="BL86" s="19" t="s">
        <v>206</v>
      </c>
      <c r="BM86" s="218" t="s">
        <v>635</v>
      </c>
    </row>
    <row r="87" s="2" customFormat="1" ht="62.7" customHeight="1">
      <c r="A87" s="40"/>
      <c r="B87" s="41"/>
      <c r="C87" s="248" t="s">
        <v>84</v>
      </c>
      <c r="D87" s="248" t="s">
        <v>196</v>
      </c>
      <c r="E87" s="249" t="s">
        <v>636</v>
      </c>
      <c r="F87" s="250" t="s">
        <v>637</v>
      </c>
      <c r="G87" s="251" t="s">
        <v>332</v>
      </c>
      <c r="H87" s="252">
        <v>2</v>
      </c>
      <c r="I87" s="253"/>
      <c r="J87" s="254">
        <f>ROUND(I87*H87,2)</f>
        <v>0</v>
      </c>
      <c r="K87" s="250" t="s">
        <v>142</v>
      </c>
      <c r="L87" s="255"/>
      <c r="M87" s="256" t="s">
        <v>19</v>
      </c>
      <c r="N87" s="257" t="s">
        <v>40</v>
      </c>
      <c r="O87" s="86"/>
      <c r="P87" s="216">
        <f>O87*H87</f>
        <v>0</v>
      </c>
      <c r="Q87" s="216">
        <v>0.016</v>
      </c>
      <c r="R87" s="216">
        <f>Q87*H87</f>
        <v>0.032000000000000001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213</v>
      </c>
      <c r="AT87" s="218" t="s">
        <v>196</v>
      </c>
      <c r="AU87" s="218" t="s">
        <v>78</v>
      </c>
      <c r="AY87" s="19" t="s">
        <v>136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74</v>
      </c>
      <c r="BK87" s="219">
        <f>ROUND(I87*H87,2)</f>
        <v>0</v>
      </c>
      <c r="BL87" s="19" t="s">
        <v>206</v>
      </c>
      <c r="BM87" s="218" t="s">
        <v>638</v>
      </c>
    </row>
    <row r="88" s="2" customFormat="1" ht="37.8" customHeight="1">
      <c r="A88" s="40"/>
      <c r="B88" s="41"/>
      <c r="C88" s="207" t="s">
        <v>87</v>
      </c>
      <c r="D88" s="207" t="s">
        <v>139</v>
      </c>
      <c r="E88" s="208" t="s">
        <v>639</v>
      </c>
      <c r="F88" s="209" t="s">
        <v>640</v>
      </c>
      <c r="G88" s="210" t="s">
        <v>219</v>
      </c>
      <c r="H88" s="211">
        <v>100</v>
      </c>
      <c r="I88" s="212"/>
      <c r="J88" s="213">
        <f>ROUND(I88*H88,2)</f>
        <v>0</v>
      </c>
      <c r="K88" s="209" t="s">
        <v>142</v>
      </c>
      <c r="L88" s="46"/>
      <c r="M88" s="214" t="s">
        <v>19</v>
      </c>
      <c r="N88" s="215" t="s">
        <v>40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206</v>
      </c>
      <c r="AT88" s="218" t="s">
        <v>139</v>
      </c>
      <c r="AU88" s="218" t="s">
        <v>78</v>
      </c>
      <c r="AY88" s="19" t="s">
        <v>136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74</v>
      </c>
      <c r="BK88" s="219">
        <f>ROUND(I88*H88,2)</f>
        <v>0</v>
      </c>
      <c r="BL88" s="19" t="s">
        <v>206</v>
      </c>
      <c r="BM88" s="218" t="s">
        <v>641</v>
      </c>
    </row>
    <row r="89" s="2" customFormat="1">
      <c r="A89" s="40"/>
      <c r="B89" s="41"/>
      <c r="C89" s="42"/>
      <c r="D89" s="220" t="s">
        <v>144</v>
      </c>
      <c r="E89" s="42"/>
      <c r="F89" s="221" t="s">
        <v>642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144</v>
      </c>
      <c r="AU89" s="19" t="s">
        <v>78</v>
      </c>
    </row>
    <row r="90" s="2" customFormat="1" ht="24.15" customHeight="1">
      <c r="A90" s="40"/>
      <c r="B90" s="41"/>
      <c r="C90" s="248" t="s">
        <v>173</v>
      </c>
      <c r="D90" s="248" t="s">
        <v>196</v>
      </c>
      <c r="E90" s="249" t="s">
        <v>643</v>
      </c>
      <c r="F90" s="250" t="s">
        <v>644</v>
      </c>
      <c r="G90" s="251" t="s">
        <v>219</v>
      </c>
      <c r="H90" s="252">
        <v>100</v>
      </c>
      <c r="I90" s="253"/>
      <c r="J90" s="254">
        <f>ROUND(I90*H90,2)</f>
        <v>0</v>
      </c>
      <c r="K90" s="250" t="s">
        <v>142</v>
      </c>
      <c r="L90" s="255"/>
      <c r="M90" s="256" t="s">
        <v>19</v>
      </c>
      <c r="N90" s="257" t="s">
        <v>40</v>
      </c>
      <c r="O90" s="86"/>
      <c r="P90" s="216">
        <f>O90*H90</f>
        <v>0</v>
      </c>
      <c r="Q90" s="216">
        <v>0.00035</v>
      </c>
      <c r="R90" s="216">
        <f>Q90*H90</f>
        <v>0.034999999999999996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213</v>
      </c>
      <c r="AT90" s="218" t="s">
        <v>196</v>
      </c>
      <c r="AU90" s="218" t="s">
        <v>78</v>
      </c>
      <c r="AY90" s="19" t="s">
        <v>136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74</v>
      </c>
      <c r="BK90" s="219">
        <f>ROUND(I90*H90,2)</f>
        <v>0</v>
      </c>
      <c r="BL90" s="19" t="s">
        <v>206</v>
      </c>
      <c r="BM90" s="218" t="s">
        <v>645</v>
      </c>
    </row>
    <row r="91" s="2" customFormat="1" ht="44.25" customHeight="1">
      <c r="A91" s="40"/>
      <c r="B91" s="41"/>
      <c r="C91" s="207" t="s">
        <v>178</v>
      </c>
      <c r="D91" s="207" t="s">
        <v>139</v>
      </c>
      <c r="E91" s="208" t="s">
        <v>646</v>
      </c>
      <c r="F91" s="209" t="s">
        <v>647</v>
      </c>
      <c r="G91" s="210" t="s">
        <v>219</v>
      </c>
      <c r="H91" s="211">
        <v>50</v>
      </c>
      <c r="I91" s="212"/>
      <c r="J91" s="213">
        <f>ROUND(I91*H91,2)</f>
        <v>0</v>
      </c>
      <c r="K91" s="209" t="s">
        <v>142</v>
      </c>
      <c r="L91" s="46"/>
      <c r="M91" s="214" t="s">
        <v>19</v>
      </c>
      <c r="N91" s="215" t="s">
        <v>40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206</v>
      </c>
      <c r="AT91" s="218" t="s">
        <v>139</v>
      </c>
      <c r="AU91" s="218" t="s">
        <v>78</v>
      </c>
      <c r="AY91" s="19" t="s">
        <v>136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74</v>
      </c>
      <c r="BK91" s="219">
        <f>ROUND(I91*H91,2)</f>
        <v>0</v>
      </c>
      <c r="BL91" s="19" t="s">
        <v>206</v>
      </c>
      <c r="BM91" s="218" t="s">
        <v>648</v>
      </c>
    </row>
    <row r="92" s="2" customFormat="1">
      <c r="A92" s="40"/>
      <c r="B92" s="41"/>
      <c r="C92" s="42"/>
      <c r="D92" s="220" t="s">
        <v>144</v>
      </c>
      <c r="E92" s="42"/>
      <c r="F92" s="221" t="s">
        <v>649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144</v>
      </c>
      <c r="AU92" s="19" t="s">
        <v>78</v>
      </c>
    </row>
    <row r="93" s="2" customFormat="1" ht="24.15" customHeight="1">
      <c r="A93" s="40"/>
      <c r="B93" s="41"/>
      <c r="C93" s="248" t="s">
        <v>183</v>
      </c>
      <c r="D93" s="248" t="s">
        <v>196</v>
      </c>
      <c r="E93" s="249" t="s">
        <v>650</v>
      </c>
      <c r="F93" s="250" t="s">
        <v>651</v>
      </c>
      <c r="G93" s="251" t="s">
        <v>219</v>
      </c>
      <c r="H93" s="252">
        <v>57.5</v>
      </c>
      <c r="I93" s="253"/>
      <c r="J93" s="254">
        <f>ROUND(I93*H93,2)</f>
        <v>0</v>
      </c>
      <c r="K93" s="250" t="s">
        <v>142</v>
      </c>
      <c r="L93" s="255"/>
      <c r="M93" s="256" t="s">
        <v>19</v>
      </c>
      <c r="N93" s="257" t="s">
        <v>40</v>
      </c>
      <c r="O93" s="86"/>
      <c r="P93" s="216">
        <f>O93*H93</f>
        <v>0</v>
      </c>
      <c r="Q93" s="216">
        <v>0.0012800000000000001</v>
      </c>
      <c r="R93" s="216">
        <f>Q93*H93</f>
        <v>0.073600000000000013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213</v>
      </c>
      <c r="AT93" s="218" t="s">
        <v>196</v>
      </c>
      <c r="AU93" s="218" t="s">
        <v>78</v>
      </c>
      <c r="AY93" s="19" t="s">
        <v>136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74</v>
      </c>
      <c r="BK93" s="219">
        <f>ROUND(I93*H93,2)</f>
        <v>0</v>
      </c>
      <c r="BL93" s="19" t="s">
        <v>206</v>
      </c>
      <c r="BM93" s="218" t="s">
        <v>652</v>
      </c>
    </row>
    <row r="94" s="13" customFormat="1">
      <c r="A94" s="13"/>
      <c r="B94" s="225"/>
      <c r="C94" s="226"/>
      <c r="D94" s="227" t="s">
        <v>146</v>
      </c>
      <c r="E94" s="226"/>
      <c r="F94" s="229" t="s">
        <v>653</v>
      </c>
      <c r="G94" s="226"/>
      <c r="H94" s="230">
        <v>57.5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146</v>
      </c>
      <c r="AU94" s="236" t="s">
        <v>78</v>
      </c>
      <c r="AV94" s="13" t="s">
        <v>78</v>
      </c>
      <c r="AW94" s="13" t="s">
        <v>4</v>
      </c>
      <c r="AX94" s="13" t="s">
        <v>74</v>
      </c>
      <c r="AY94" s="236" t="s">
        <v>136</v>
      </c>
    </row>
    <row r="95" s="2" customFormat="1" ht="44.25" customHeight="1">
      <c r="A95" s="40"/>
      <c r="B95" s="41"/>
      <c r="C95" s="207" t="s">
        <v>189</v>
      </c>
      <c r="D95" s="207" t="s">
        <v>139</v>
      </c>
      <c r="E95" s="208" t="s">
        <v>654</v>
      </c>
      <c r="F95" s="209" t="s">
        <v>655</v>
      </c>
      <c r="G95" s="210" t="s">
        <v>219</v>
      </c>
      <c r="H95" s="211">
        <v>50</v>
      </c>
      <c r="I95" s="212"/>
      <c r="J95" s="213">
        <f>ROUND(I95*H95,2)</f>
        <v>0</v>
      </c>
      <c r="K95" s="209" t="s">
        <v>142</v>
      </c>
      <c r="L95" s="46"/>
      <c r="M95" s="214" t="s">
        <v>19</v>
      </c>
      <c r="N95" s="215" t="s">
        <v>40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206</v>
      </c>
      <c r="AT95" s="218" t="s">
        <v>139</v>
      </c>
      <c r="AU95" s="218" t="s">
        <v>78</v>
      </c>
      <c r="AY95" s="19" t="s">
        <v>136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74</v>
      </c>
      <c r="BK95" s="219">
        <f>ROUND(I95*H95,2)</f>
        <v>0</v>
      </c>
      <c r="BL95" s="19" t="s">
        <v>206</v>
      </c>
      <c r="BM95" s="218" t="s">
        <v>656</v>
      </c>
    </row>
    <row r="96" s="2" customFormat="1">
      <c r="A96" s="40"/>
      <c r="B96" s="41"/>
      <c r="C96" s="42"/>
      <c r="D96" s="220" t="s">
        <v>144</v>
      </c>
      <c r="E96" s="42"/>
      <c r="F96" s="221" t="s">
        <v>657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144</v>
      </c>
      <c r="AU96" s="19" t="s">
        <v>78</v>
      </c>
    </row>
    <row r="97" s="2" customFormat="1" ht="24.15" customHeight="1">
      <c r="A97" s="40"/>
      <c r="B97" s="41"/>
      <c r="C97" s="248" t="s">
        <v>195</v>
      </c>
      <c r="D97" s="248" t="s">
        <v>196</v>
      </c>
      <c r="E97" s="249" t="s">
        <v>658</v>
      </c>
      <c r="F97" s="250" t="s">
        <v>659</v>
      </c>
      <c r="G97" s="251" t="s">
        <v>219</v>
      </c>
      <c r="H97" s="252">
        <v>57.5</v>
      </c>
      <c r="I97" s="253"/>
      <c r="J97" s="254">
        <f>ROUND(I97*H97,2)</f>
        <v>0</v>
      </c>
      <c r="K97" s="250" t="s">
        <v>142</v>
      </c>
      <c r="L97" s="255"/>
      <c r="M97" s="256" t="s">
        <v>19</v>
      </c>
      <c r="N97" s="257" t="s">
        <v>40</v>
      </c>
      <c r="O97" s="86"/>
      <c r="P97" s="216">
        <f>O97*H97</f>
        <v>0</v>
      </c>
      <c r="Q97" s="216">
        <v>0.00381</v>
      </c>
      <c r="R97" s="216">
        <f>Q97*H97</f>
        <v>0.21907499999999999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213</v>
      </c>
      <c r="AT97" s="218" t="s">
        <v>196</v>
      </c>
      <c r="AU97" s="218" t="s">
        <v>78</v>
      </c>
      <c r="AY97" s="19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74</v>
      </c>
      <c r="BK97" s="219">
        <f>ROUND(I97*H97,2)</f>
        <v>0</v>
      </c>
      <c r="BL97" s="19" t="s">
        <v>206</v>
      </c>
      <c r="BM97" s="218" t="s">
        <v>660</v>
      </c>
    </row>
    <row r="98" s="13" customFormat="1">
      <c r="A98" s="13"/>
      <c r="B98" s="225"/>
      <c r="C98" s="226"/>
      <c r="D98" s="227" t="s">
        <v>146</v>
      </c>
      <c r="E98" s="226"/>
      <c r="F98" s="229" t="s">
        <v>653</v>
      </c>
      <c r="G98" s="226"/>
      <c r="H98" s="230">
        <v>57.5</v>
      </c>
      <c r="I98" s="231"/>
      <c r="J98" s="226"/>
      <c r="K98" s="226"/>
      <c r="L98" s="232"/>
      <c r="M98" s="268"/>
      <c r="N98" s="269"/>
      <c r="O98" s="269"/>
      <c r="P98" s="269"/>
      <c r="Q98" s="269"/>
      <c r="R98" s="269"/>
      <c r="S98" s="269"/>
      <c r="T98" s="270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146</v>
      </c>
      <c r="AU98" s="236" t="s">
        <v>78</v>
      </c>
      <c r="AV98" s="13" t="s">
        <v>78</v>
      </c>
      <c r="AW98" s="13" t="s">
        <v>4</v>
      </c>
      <c r="AX98" s="13" t="s">
        <v>74</v>
      </c>
      <c r="AY98" s="236" t="s">
        <v>136</v>
      </c>
    </row>
    <row r="99" s="2" customFormat="1" ht="6.96" customHeight="1">
      <c r="A99" s="40"/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46"/>
      <c r="M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</sheetData>
  <sheetProtection sheet="1" autoFilter="0" formatColumns="0" formatRows="0" objects="1" scenarios="1" spinCount="100000" saltValue="brfrz0Pc0bAGxItA/hTBPZhuReqotdch1f/Z/KBo8Znsbdwc35oyGSruqVr8wOO0N4Hyo3v7LCrFOzeeo/HMZw==" hashValue="leAD6da1UnsUH4L0zaDvGCtn8dgBhRXcBxcZbO4iE0shG9BNJkPV14IaswnCNj1P14lT+BcCiusWNws0+KV7Aw==" algorithmName="SHA-512" password="D21E"/>
  <autoFilter ref="C80:K9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9" r:id="rId1" display="https://podminky.urs.cz/item/CS_URS_2024_02/460791213"/>
    <hyperlink ref="F92" r:id="rId2" display="https://podminky.urs.cz/item/CS_URS_2024_02/741123313"/>
    <hyperlink ref="F96" r:id="rId3" display="https://podminky.urs.cz/item/CS_URS_2024_02/741123318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78</v>
      </c>
    </row>
    <row r="4" s="1" customFormat="1" ht="24.96" customHeight="1">
      <c r="B4" s="22"/>
      <c r="D4" s="133" t="s">
        <v>97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Manipulační a odstavná plocha, areál FN Brno - pracoviště Dětská nemocnice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109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661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20. 5. 2025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35" t="s">
        <v>27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28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27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30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27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32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27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33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35</v>
      </c>
      <c r="E30" s="40"/>
      <c r="F30" s="40"/>
      <c r="G30" s="40"/>
      <c r="H30" s="40"/>
      <c r="I30" s="40"/>
      <c r="J30" s="147">
        <f>ROUND(J84,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37</v>
      </c>
      <c r="G32" s="40"/>
      <c r="H32" s="40"/>
      <c r="I32" s="148" t="s">
        <v>36</v>
      </c>
      <c r="J32" s="148" t="s">
        <v>38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39</v>
      </c>
      <c r="E33" s="135" t="s">
        <v>40</v>
      </c>
      <c r="F33" s="150">
        <f>ROUND((SUM(BE84:BE105)),  2)</f>
        <v>0</v>
      </c>
      <c r="G33" s="40"/>
      <c r="H33" s="40"/>
      <c r="I33" s="151">
        <v>0.20999999999999999</v>
      </c>
      <c r="J33" s="150">
        <f>ROUND(((SUM(BE84:BE105))*I33),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41</v>
      </c>
      <c r="F34" s="150">
        <f>ROUND((SUM(BF84:BF105)),  2)</f>
        <v>0</v>
      </c>
      <c r="G34" s="40"/>
      <c r="H34" s="40"/>
      <c r="I34" s="151">
        <v>0.12</v>
      </c>
      <c r="J34" s="150">
        <f>ROUND(((SUM(BF84:BF105))*I34),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42</v>
      </c>
      <c r="F35" s="150">
        <f>ROUND((SUM(BG84:BG105)),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43</v>
      </c>
      <c r="F36" s="150">
        <f>ROUND((SUM(BH84:BH105)),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44</v>
      </c>
      <c r="F37" s="150">
        <f>ROUND((SUM(BI84:BI105)),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3" t="str">
        <f>E7</f>
        <v>Manipulační a odstavná plocha, areál FN Brno - pracoviště Dětská nemocnice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109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5 - Vedlejší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20. 5. 2025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662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663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664</v>
      </c>
      <c r="E62" s="177"/>
      <c r="F62" s="177"/>
      <c r="G62" s="177"/>
      <c r="H62" s="177"/>
      <c r="I62" s="177"/>
      <c r="J62" s="178">
        <f>J91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665</v>
      </c>
      <c r="E63" s="177"/>
      <c r="F63" s="177"/>
      <c r="G63" s="177"/>
      <c r="H63" s="177"/>
      <c r="I63" s="177"/>
      <c r="J63" s="178">
        <f>J100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666</v>
      </c>
      <c r="E64" s="177"/>
      <c r="F64" s="177"/>
      <c r="G64" s="177"/>
      <c r="H64" s="177"/>
      <c r="I64" s="177"/>
      <c r="J64" s="178">
        <f>J103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121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3" t="str">
        <f>E7</f>
        <v>Manipulační a odstavná plocha, areál FN Brno - pracoviště Dětská nemocnice</v>
      </c>
      <c r="F74" s="34"/>
      <c r="G74" s="34"/>
      <c r="H74" s="34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109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5 - Vedlejší náklady</v>
      </c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20. 5. 2025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0"/>
      <c r="B83" s="181"/>
      <c r="C83" s="182" t="s">
        <v>122</v>
      </c>
      <c r="D83" s="183" t="s">
        <v>54</v>
      </c>
      <c r="E83" s="183" t="s">
        <v>50</v>
      </c>
      <c r="F83" s="183" t="s">
        <v>51</v>
      </c>
      <c r="G83" s="183" t="s">
        <v>123</v>
      </c>
      <c r="H83" s="183" t="s">
        <v>124</v>
      </c>
      <c r="I83" s="183" t="s">
        <v>125</v>
      </c>
      <c r="J83" s="183" t="s">
        <v>113</v>
      </c>
      <c r="K83" s="184" t="s">
        <v>126</v>
      </c>
      <c r="L83" s="185"/>
      <c r="M83" s="94" t="s">
        <v>19</v>
      </c>
      <c r="N83" s="95" t="s">
        <v>39</v>
      </c>
      <c r="O83" s="95" t="s">
        <v>127</v>
      </c>
      <c r="P83" s="95" t="s">
        <v>128</v>
      </c>
      <c r="Q83" s="95" t="s">
        <v>129</v>
      </c>
      <c r="R83" s="95" t="s">
        <v>130</v>
      </c>
      <c r="S83" s="95" t="s">
        <v>131</v>
      </c>
      <c r="T83" s="96" t="s">
        <v>132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0"/>
      <c r="B84" s="41"/>
      <c r="C84" s="101" t="s">
        <v>133</v>
      </c>
      <c r="D84" s="42"/>
      <c r="E84" s="42"/>
      <c r="F84" s="42"/>
      <c r="G84" s="42"/>
      <c r="H84" s="42"/>
      <c r="I84" s="42"/>
      <c r="J84" s="186">
        <f>BK84</f>
        <v>0</v>
      </c>
      <c r="K84" s="42"/>
      <c r="L84" s="46"/>
      <c r="M84" s="97"/>
      <c r="N84" s="187"/>
      <c r="O84" s="98"/>
      <c r="P84" s="188">
        <f>P85</f>
        <v>0</v>
      </c>
      <c r="Q84" s="98"/>
      <c r="R84" s="188">
        <f>R85</f>
        <v>0</v>
      </c>
      <c r="S84" s="98"/>
      <c r="T84" s="189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114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68</v>
      </c>
      <c r="E85" s="194" t="s">
        <v>667</v>
      </c>
      <c r="F85" s="194" t="s">
        <v>668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P86+P91+P100+P103</f>
        <v>0</v>
      </c>
      <c r="Q85" s="199"/>
      <c r="R85" s="200">
        <f>R86+R91+R100+R103</f>
        <v>0</v>
      </c>
      <c r="S85" s="199"/>
      <c r="T85" s="201">
        <f>T86+T91+T100+T103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87</v>
      </c>
      <c r="AT85" s="203" t="s">
        <v>68</v>
      </c>
      <c r="AU85" s="203" t="s">
        <v>69</v>
      </c>
      <c r="AY85" s="202" t="s">
        <v>136</v>
      </c>
      <c r="BK85" s="204">
        <f>BK86+BK91+BK100+BK103</f>
        <v>0</v>
      </c>
    </row>
    <row r="86" s="12" customFormat="1" ht="22.8" customHeight="1">
      <c r="A86" s="12"/>
      <c r="B86" s="191"/>
      <c r="C86" s="192"/>
      <c r="D86" s="193" t="s">
        <v>68</v>
      </c>
      <c r="E86" s="205" t="s">
        <v>669</v>
      </c>
      <c r="F86" s="205" t="s">
        <v>670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SUM(P87:P90)</f>
        <v>0</v>
      </c>
      <c r="Q86" s="199"/>
      <c r="R86" s="200">
        <f>SUM(R87:R90)</f>
        <v>0</v>
      </c>
      <c r="S86" s="199"/>
      <c r="T86" s="201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87</v>
      </c>
      <c r="AT86" s="203" t="s">
        <v>68</v>
      </c>
      <c r="AU86" s="203" t="s">
        <v>74</v>
      </c>
      <c r="AY86" s="202" t="s">
        <v>136</v>
      </c>
      <c r="BK86" s="204">
        <f>SUM(BK87:BK90)</f>
        <v>0</v>
      </c>
    </row>
    <row r="87" s="2" customFormat="1" ht="16.5" customHeight="1">
      <c r="A87" s="40"/>
      <c r="B87" s="41"/>
      <c r="C87" s="207" t="s">
        <v>74</v>
      </c>
      <c r="D87" s="207" t="s">
        <v>139</v>
      </c>
      <c r="E87" s="208" t="s">
        <v>671</v>
      </c>
      <c r="F87" s="209" t="s">
        <v>672</v>
      </c>
      <c r="G87" s="210" t="s">
        <v>673</v>
      </c>
      <c r="H87" s="211">
        <v>1</v>
      </c>
      <c r="I87" s="212"/>
      <c r="J87" s="213">
        <f>ROUND(I87*H87,2)</f>
        <v>0</v>
      </c>
      <c r="K87" s="209" t="s">
        <v>142</v>
      </c>
      <c r="L87" s="46"/>
      <c r="M87" s="214" t="s">
        <v>19</v>
      </c>
      <c r="N87" s="215" t="s">
        <v>40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674</v>
      </c>
      <c r="AT87" s="218" t="s">
        <v>139</v>
      </c>
      <c r="AU87" s="218" t="s">
        <v>78</v>
      </c>
      <c r="AY87" s="19" t="s">
        <v>136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74</v>
      </c>
      <c r="BK87" s="219">
        <f>ROUND(I87*H87,2)</f>
        <v>0</v>
      </c>
      <c r="BL87" s="19" t="s">
        <v>674</v>
      </c>
      <c r="BM87" s="218" t="s">
        <v>675</v>
      </c>
    </row>
    <row r="88" s="2" customFormat="1">
      <c r="A88" s="40"/>
      <c r="B88" s="41"/>
      <c r="C88" s="42"/>
      <c r="D88" s="220" t="s">
        <v>144</v>
      </c>
      <c r="E88" s="42"/>
      <c r="F88" s="221" t="s">
        <v>676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144</v>
      </c>
      <c r="AU88" s="19" t="s">
        <v>78</v>
      </c>
    </row>
    <row r="89" s="2" customFormat="1" ht="16.5" customHeight="1">
      <c r="A89" s="40"/>
      <c r="B89" s="41"/>
      <c r="C89" s="207" t="s">
        <v>78</v>
      </c>
      <c r="D89" s="207" t="s">
        <v>139</v>
      </c>
      <c r="E89" s="208" t="s">
        <v>677</v>
      </c>
      <c r="F89" s="209" t="s">
        <v>678</v>
      </c>
      <c r="G89" s="210" t="s">
        <v>679</v>
      </c>
      <c r="H89" s="211">
        <v>1</v>
      </c>
      <c r="I89" s="212"/>
      <c r="J89" s="213">
        <f>ROUND(I89*H89,2)</f>
        <v>0</v>
      </c>
      <c r="K89" s="209" t="s">
        <v>186</v>
      </c>
      <c r="L89" s="46"/>
      <c r="M89" s="214" t="s">
        <v>19</v>
      </c>
      <c r="N89" s="215" t="s">
        <v>40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674</v>
      </c>
      <c r="AT89" s="218" t="s">
        <v>139</v>
      </c>
      <c r="AU89" s="218" t="s">
        <v>78</v>
      </c>
      <c r="AY89" s="19" t="s">
        <v>136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74</v>
      </c>
      <c r="BK89" s="219">
        <f>ROUND(I89*H89,2)</f>
        <v>0</v>
      </c>
      <c r="BL89" s="19" t="s">
        <v>674</v>
      </c>
      <c r="BM89" s="218" t="s">
        <v>680</v>
      </c>
    </row>
    <row r="90" s="2" customFormat="1">
      <c r="A90" s="40"/>
      <c r="B90" s="41"/>
      <c r="C90" s="42"/>
      <c r="D90" s="220" t="s">
        <v>144</v>
      </c>
      <c r="E90" s="42"/>
      <c r="F90" s="221" t="s">
        <v>681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144</v>
      </c>
      <c r="AU90" s="19" t="s">
        <v>78</v>
      </c>
    </row>
    <row r="91" s="12" customFormat="1" ht="22.8" customHeight="1">
      <c r="A91" s="12"/>
      <c r="B91" s="191"/>
      <c r="C91" s="192"/>
      <c r="D91" s="193" t="s">
        <v>68</v>
      </c>
      <c r="E91" s="205" t="s">
        <v>682</v>
      </c>
      <c r="F91" s="205" t="s">
        <v>683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SUM(P92:P99)</f>
        <v>0</v>
      </c>
      <c r="Q91" s="199"/>
      <c r="R91" s="200">
        <f>SUM(R92:R99)</f>
        <v>0</v>
      </c>
      <c r="S91" s="199"/>
      <c r="T91" s="201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87</v>
      </c>
      <c r="AT91" s="203" t="s">
        <v>68</v>
      </c>
      <c r="AU91" s="203" t="s">
        <v>74</v>
      </c>
      <c r="AY91" s="202" t="s">
        <v>136</v>
      </c>
      <c r="BK91" s="204">
        <f>SUM(BK92:BK99)</f>
        <v>0</v>
      </c>
    </row>
    <row r="92" s="2" customFormat="1" ht="16.5" customHeight="1">
      <c r="A92" s="40"/>
      <c r="B92" s="41"/>
      <c r="C92" s="207" t="s">
        <v>81</v>
      </c>
      <c r="D92" s="207" t="s">
        <v>139</v>
      </c>
      <c r="E92" s="208" t="s">
        <v>684</v>
      </c>
      <c r="F92" s="209" t="s">
        <v>683</v>
      </c>
      <c r="G92" s="210" t="s">
        <v>673</v>
      </c>
      <c r="H92" s="211">
        <v>1</v>
      </c>
      <c r="I92" s="212"/>
      <c r="J92" s="213">
        <f>ROUND(I92*H92,2)</f>
        <v>0</v>
      </c>
      <c r="K92" s="209" t="s">
        <v>142</v>
      </c>
      <c r="L92" s="46"/>
      <c r="M92" s="214" t="s">
        <v>19</v>
      </c>
      <c r="N92" s="215" t="s">
        <v>40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674</v>
      </c>
      <c r="AT92" s="218" t="s">
        <v>139</v>
      </c>
      <c r="AU92" s="218" t="s">
        <v>78</v>
      </c>
      <c r="AY92" s="19" t="s">
        <v>136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74</v>
      </c>
      <c r="BK92" s="219">
        <f>ROUND(I92*H92,2)</f>
        <v>0</v>
      </c>
      <c r="BL92" s="19" t="s">
        <v>674</v>
      </c>
      <c r="BM92" s="218" t="s">
        <v>685</v>
      </c>
    </row>
    <row r="93" s="2" customFormat="1">
      <c r="A93" s="40"/>
      <c r="B93" s="41"/>
      <c r="C93" s="42"/>
      <c r="D93" s="220" t="s">
        <v>144</v>
      </c>
      <c r="E93" s="42"/>
      <c r="F93" s="221" t="s">
        <v>686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144</v>
      </c>
      <c r="AU93" s="19" t="s">
        <v>78</v>
      </c>
    </row>
    <row r="94" s="2" customFormat="1">
      <c r="A94" s="40"/>
      <c r="B94" s="41"/>
      <c r="C94" s="42"/>
      <c r="D94" s="227" t="s">
        <v>300</v>
      </c>
      <c r="E94" s="42"/>
      <c r="F94" s="271" t="s">
        <v>687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300</v>
      </c>
      <c r="AU94" s="19" t="s">
        <v>78</v>
      </c>
    </row>
    <row r="95" s="2" customFormat="1" ht="16.5" customHeight="1">
      <c r="A95" s="40"/>
      <c r="B95" s="41"/>
      <c r="C95" s="207" t="s">
        <v>84</v>
      </c>
      <c r="D95" s="207" t="s">
        <v>139</v>
      </c>
      <c r="E95" s="208" t="s">
        <v>688</v>
      </c>
      <c r="F95" s="209" t="s">
        <v>689</v>
      </c>
      <c r="G95" s="210" t="s">
        <v>673</v>
      </c>
      <c r="H95" s="211">
        <v>1</v>
      </c>
      <c r="I95" s="212"/>
      <c r="J95" s="213">
        <f>ROUND(I95*H95,2)</f>
        <v>0</v>
      </c>
      <c r="K95" s="209" t="s">
        <v>142</v>
      </c>
      <c r="L95" s="46"/>
      <c r="M95" s="214" t="s">
        <v>19</v>
      </c>
      <c r="N95" s="215" t="s">
        <v>40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674</v>
      </c>
      <c r="AT95" s="218" t="s">
        <v>139</v>
      </c>
      <c r="AU95" s="218" t="s">
        <v>78</v>
      </c>
      <c r="AY95" s="19" t="s">
        <v>136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74</v>
      </c>
      <c r="BK95" s="219">
        <f>ROUND(I95*H95,2)</f>
        <v>0</v>
      </c>
      <c r="BL95" s="19" t="s">
        <v>674</v>
      </c>
      <c r="BM95" s="218" t="s">
        <v>690</v>
      </c>
    </row>
    <row r="96" s="2" customFormat="1">
      <c r="A96" s="40"/>
      <c r="B96" s="41"/>
      <c r="C96" s="42"/>
      <c r="D96" s="220" t="s">
        <v>144</v>
      </c>
      <c r="E96" s="42"/>
      <c r="F96" s="221" t="s">
        <v>691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144</v>
      </c>
      <c r="AU96" s="19" t="s">
        <v>78</v>
      </c>
    </row>
    <row r="97" s="2" customFormat="1" ht="16.5" customHeight="1">
      <c r="A97" s="40"/>
      <c r="B97" s="41"/>
      <c r="C97" s="207" t="s">
        <v>87</v>
      </c>
      <c r="D97" s="207" t="s">
        <v>139</v>
      </c>
      <c r="E97" s="208" t="s">
        <v>692</v>
      </c>
      <c r="F97" s="209" t="s">
        <v>693</v>
      </c>
      <c r="G97" s="210" t="s">
        <v>673</v>
      </c>
      <c r="H97" s="211">
        <v>1</v>
      </c>
      <c r="I97" s="212"/>
      <c r="J97" s="213">
        <f>ROUND(I97*H97,2)</f>
        <v>0</v>
      </c>
      <c r="K97" s="209" t="s">
        <v>142</v>
      </c>
      <c r="L97" s="46"/>
      <c r="M97" s="214" t="s">
        <v>19</v>
      </c>
      <c r="N97" s="215" t="s">
        <v>40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674</v>
      </c>
      <c r="AT97" s="218" t="s">
        <v>139</v>
      </c>
      <c r="AU97" s="218" t="s">
        <v>78</v>
      </c>
      <c r="AY97" s="19" t="s">
        <v>136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74</v>
      </c>
      <c r="BK97" s="219">
        <f>ROUND(I97*H97,2)</f>
        <v>0</v>
      </c>
      <c r="BL97" s="19" t="s">
        <v>674</v>
      </c>
      <c r="BM97" s="218" t="s">
        <v>694</v>
      </c>
    </row>
    <row r="98" s="2" customFormat="1">
      <c r="A98" s="40"/>
      <c r="B98" s="41"/>
      <c r="C98" s="42"/>
      <c r="D98" s="220" t="s">
        <v>144</v>
      </c>
      <c r="E98" s="42"/>
      <c r="F98" s="221" t="s">
        <v>695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144</v>
      </c>
      <c r="AU98" s="19" t="s">
        <v>78</v>
      </c>
    </row>
    <row r="99" s="2" customFormat="1" ht="16.5" customHeight="1">
      <c r="A99" s="40"/>
      <c r="B99" s="41"/>
      <c r="C99" s="207" t="s">
        <v>173</v>
      </c>
      <c r="D99" s="207" t="s">
        <v>139</v>
      </c>
      <c r="E99" s="208" t="s">
        <v>696</v>
      </c>
      <c r="F99" s="209" t="s">
        <v>697</v>
      </c>
      <c r="G99" s="210" t="s">
        <v>314</v>
      </c>
      <c r="H99" s="211">
        <v>1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40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84</v>
      </c>
      <c r="AT99" s="218" t="s">
        <v>139</v>
      </c>
      <c r="AU99" s="218" t="s">
        <v>78</v>
      </c>
      <c r="AY99" s="19" t="s">
        <v>136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74</v>
      </c>
      <c r="BK99" s="219">
        <f>ROUND(I99*H99,2)</f>
        <v>0</v>
      </c>
      <c r="BL99" s="19" t="s">
        <v>84</v>
      </c>
      <c r="BM99" s="218" t="s">
        <v>698</v>
      </c>
    </row>
    <row r="100" s="12" customFormat="1" ht="22.8" customHeight="1">
      <c r="A100" s="12"/>
      <c r="B100" s="191"/>
      <c r="C100" s="192"/>
      <c r="D100" s="193" t="s">
        <v>68</v>
      </c>
      <c r="E100" s="205" t="s">
        <v>699</v>
      </c>
      <c r="F100" s="205" t="s">
        <v>700</v>
      </c>
      <c r="G100" s="192"/>
      <c r="H100" s="192"/>
      <c r="I100" s="195"/>
      <c r="J100" s="206">
        <f>BK100</f>
        <v>0</v>
      </c>
      <c r="K100" s="192"/>
      <c r="L100" s="197"/>
      <c r="M100" s="198"/>
      <c r="N100" s="199"/>
      <c r="O100" s="199"/>
      <c r="P100" s="200">
        <f>SUM(P101:P102)</f>
        <v>0</v>
      </c>
      <c r="Q100" s="199"/>
      <c r="R100" s="200">
        <f>SUM(R101:R102)</f>
        <v>0</v>
      </c>
      <c r="S100" s="199"/>
      <c r="T100" s="201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87</v>
      </c>
      <c r="AT100" s="203" t="s">
        <v>68</v>
      </c>
      <c r="AU100" s="203" t="s">
        <v>74</v>
      </c>
      <c r="AY100" s="202" t="s">
        <v>136</v>
      </c>
      <c r="BK100" s="204">
        <f>SUM(BK101:BK102)</f>
        <v>0</v>
      </c>
    </row>
    <row r="101" s="2" customFormat="1" ht="16.5" customHeight="1">
      <c r="A101" s="40"/>
      <c r="B101" s="41"/>
      <c r="C101" s="207" t="s">
        <v>178</v>
      </c>
      <c r="D101" s="207" t="s">
        <v>139</v>
      </c>
      <c r="E101" s="208" t="s">
        <v>701</v>
      </c>
      <c r="F101" s="209" t="s">
        <v>702</v>
      </c>
      <c r="G101" s="210" t="s">
        <v>314</v>
      </c>
      <c r="H101" s="211">
        <v>1</v>
      </c>
      <c r="I101" s="212"/>
      <c r="J101" s="213">
        <f>ROUND(I101*H101,2)</f>
        <v>0</v>
      </c>
      <c r="K101" s="209" t="s">
        <v>142</v>
      </c>
      <c r="L101" s="46"/>
      <c r="M101" s="214" t="s">
        <v>19</v>
      </c>
      <c r="N101" s="215" t="s">
        <v>40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674</v>
      </c>
      <c r="AT101" s="218" t="s">
        <v>139</v>
      </c>
      <c r="AU101" s="218" t="s">
        <v>78</v>
      </c>
      <c r="AY101" s="19" t="s">
        <v>136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74</v>
      </c>
      <c r="BK101" s="219">
        <f>ROUND(I101*H101,2)</f>
        <v>0</v>
      </c>
      <c r="BL101" s="19" t="s">
        <v>674</v>
      </c>
      <c r="BM101" s="218" t="s">
        <v>703</v>
      </c>
    </row>
    <row r="102" s="2" customFormat="1">
      <c r="A102" s="40"/>
      <c r="B102" s="41"/>
      <c r="C102" s="42"/>
      <c r="D102" s="220" t="s">
        <v>144</v>
      </c>
      <c r="E102" s="42"/>
      <c r="F102" s="221" t="s">
        <v>704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144</v>
      </c>
      <c r="AU102" s="19" t="s">
        <v>78</v>
      </c>
    </row>
    <row r="103" s="12" customFormat="1" ht="22.8" customHeight="1">
      <c r="A103" s="12"/>
      <c r="B103" s="191"/>
      <c r="C103" s="192"/>
      <c r="D103" s="193" t="s">
        <v>68</v>
      </c>
      <c r="E103" s="205" t="s">
        <v>705</v>
      </c>
      <c r="F103" s="205" t="s">
        <v>706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SUM(P104:P105)</f>
        <v>0</v>
      </c>
      <c r="Q103" s="199"/>
      <c r="R103" s="200">
        <f>SUM(R104:R105)</f>
        <v>0</v>
      </c>
      <c r="S103" s="199"/>
      <c r="T103" s="201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87</v>
      </c>
      <c r="AT103" s="203" t="s">
        <v>68</v>
      </c>
      <c r="AU103" s="203" t="s">
        <v>74</v>
      </c>
      <c r="AY103" s="202" t="s">
        <v>136</v>
      </c>
      <c r="BK103" s="204">
        <f>SUM(BK104:BK105)</f>
        <v>0</v>
      </c>
    </row>
    <row r="104" s="2" customFormat="1" ht="16.5" customHeight="1">
      <c r="A104" s="40"/>
      <c r="B104" s="41"/>
      <c r="C104" s="207" t="s">
        <v>183</v>
      </c>
      <c r="D104" s="207" t="s">
        <v>139</v>
      </c>
      <c r="E104" s="208" t="s">
        <v>707</v>
      </c>
      <c r="F104" s="209" t="s">
        <v>708</v>
      </c>
      <c r="G104" s="210" t="s">
        <v>314</v>
      </c>
      <c r="H104" s="211">
        <v>1</v>
      </c>
      <c r="I104" s="212"/>
      <c r="J104" s="213">
        <f>ROUND(I104*H104,2)</f>
        <v>0</v>
      </c>
      <c r="K104" s="209" t="s">
        <v>709</v>
      </c>
      <c r="L104" s="46"/>
      <c r="M104" s="214" t="s">
        <v>19</v>
      </c>
      <c r="N104" s="215" t="s">
        <v>40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674</v>
      </c>
      <c r="AT104" s="218" t="s">
        <v>139</v>
      </c>
      <c r="AU104" s="218" t="s">
        <v>78</v>
      </c>
      <c r="AY104" s="19" t="s">
        <v>136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74</v>
      </c>
      <c r="BK104" s="219">
        <f>ROUND(I104*H104,2)</f>
        <v>0</v>
      </c>
      <c r="BL104" s="19" t="s">
        <v>674</v>
      </c>
      <c r="BM104" s="218" t="s">
        <v>710</v>
      </c>
    </row>
    <row r="105" s="2" customFormat="1">
      <c r="A105" s="40"/>
      <c r="B105" s="41"/>
      <c r="C105" s="42"/>
      <c r="D105" s="220" t="s">
        <v>144</v>
      </c>
      <c r="E105" s="42"/>
      <c r="F105" s="221" t="s">
        <v>711</v>
      </c>
      <c r="G105" s="42"/>
      <c r="H105" s="42"/>
      <c r="I105" s="222"/>
      <c r="J105" s="42"/>
      <c r="K105" s="42"/>
      <c r="L105" s="46"/>
      <c r="M105" s="279"/>
      <c r="N105" s="280"/>
      <c r="O105" s="274"/>
      <c r="P105" s="274"/>
      <c r="Q105" s="274"/>
      <c r="R105" s="274"/>
      <c r="S105" s="274"/>
      <c r="T105" s="281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144</v>
      </c>
      <c r="AU105" s="19" t="s">
        <v>78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iA6fAWBXaWGccQtYATo4FtN3JBCEZzNOi4NvxB2UAuI5tOmYsKm/BZzOdbtRN3nNax3VXxDYqUX3UQ8firDI8g==" hashValue="zkQb7pjzukp5UyI4h8vW/S7pjCnkzFqUxuZMy1YCQMedlfkTKDevv74Ip1L1FdYefRyalFqDxaQptH859TVV+g==" algorithmName="SHA-512" password="D21E"/>
  <autoFilter ref="C83:K10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012303000"/>
    <hyperlink ref="F90" r:id="rId2" display="https://podminky.urs.cz/item/CS_URS_2025_01/013244000"/>
    <hyperlink ref="F93" r:id="rId3" display="https://podminky.urs.cz/item/CS_URS_2024_02/030001000"/>
    <hyperlink ref="F96" r:id="rId4" display="https://podminky.urs.cz/item/CS_URS_2024_02/034103000"/>
    <hyperlink ref="F98" r:id="rId5" display="https://podminky.urs.cz/item/CS_URS_2024_02/039002000"/>
    <hyperlink ref="F102" r:id="rId6" display="https://podminky.urs.cz/item/CS_URS_2024_02/045002000"/>
    <hyperlink ref="F105" r:id="rId7" display="https://podminky.urs.cz/item/CS_URS_2023_01/08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712</v>
      </c>
      <c r="H4" s="22"/>
    </row>
    <row r="5" s="1" customFormat="1" ht="12" customHeight="1">
      <c r="B5" s="22"/>
      <c r="C5" s="282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83" t="s">
        <v>16</v>
      </c>
      <c r="D6" s="284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20. 5. 2025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5"/>
      <c r="C9" s="286" t="s">
        <v>50</v>
      </c>
      <c r="D9" s="287" t="s">
        <v>51</v>
      </c>
      <c r="E9" s="287" t="s">
        <v>123</v>
      </c>
      <c r="F9" s="288" t="s">
        <v>713</v>
      </c>
      <c r="G9" s="180"/>
      <c r="H9" s="285"/>
    </row>
    <row r="10" s="2" customFormat="1" ht="26.4" customHeight="1">
      <c r="A10" s="40"/>
      <c r="B10" s="46"/>
      <c r="C10" s="289" t="s">
        <v>74</v>
      </c>
      <c r="D10" s="289" t="s">
        <v>75</v>
      </c>
      <c r="E10" s="40"/>
      <c r="F10" s="40"/>
      <c r="G10" s="40"/>
      <c r="H10" s="46"/>
    </row>
    <row r="11" s="2" customFormat="1" ht="16.8" customHeight="1">
      <c r="A11" s="40"/>
      <c r="B11" s="46"/>
      <c r="C11" s="290" t="s">
        <v>106</v>
      </c>
      <c r="D11" s="291" t="s">
        <v>107</v>
      </c>
      <c r="E11" s="292" t="s">
        <v>92</v>
      </c>
      <c r="F11" s="293">
        <v>37.899999999999999</v>
      </c>
      <c r="G11" s="40"/>
      <c r="H11" s="46"/>
    </row>
    <row r="12" s="2" customFormat="1" ht="16.8" customHeight="1">
      <c r="A12" s="40"/>
      <c r="B12" s="46"/>
      <c r="C12" s="294" t="s">
        <v>19</v>
      </c>
      <c r="D12" s="294" t="s">
        <v>108</v>
      </c>
      <c r="E12" s="19" t="s">
        <v>19</v>
      </c>
      <c r="F12" s="295">
        <v>37.899999999999999</v>
      </c>
      <c r="G12" s="40"/>
      <c r="H12" s="46"/>
    </row>
    <row r="13" s="2" customFormat="1" ht="16.8" customHeight="1">
      <c r="A13" s="40"/>
      <c r="B13" s="46"/>
      <c r="C13" s="296" t="s">
        <v>714</v>
      </c>
      <c r="D13" s="40"/>
      <c r="E13" s="40"/>
      <c r="F13" s="40"/>
      <c r="G13" s="40"/>
      <c r="H13" s="46"/>
    </row>
    <row r="14" s="2" customFormat="1" ht="16.8" customHeight="1">
      <c r="A14" s="40"/>
      <c r="B14" s="46"/>
      <c r="C14" s="294" t="s">
        <v>204</v>
      </c>
      <c r="D14" s="294" t="s">
        <v>715</v>
      </c>
      <c r="E14" s="19" t="s">
        <v>104</v>
      </c>
      <c r="F14" s="295">
        <v>7.5800000000000001</v>
      </c>
      <c r="G14" s="40"/>
      <c r="H14" s="46"/>
    </row>
    <row r="15" s="2" customFormat="1" ht="16.8" customHeight="1">
      <c r="A15" s="40"/>
      <c r="B15" s="46"/>
      <c r="C15" s="294" t="s">
        <v>223</v>
      </c>
      <c r="D15" s="294" t="s">
        <v>224</v>
      </c>
      <c r="E15" s="19" t="s">
        <v>104</v>
      </c>
      <c r="F15" s="295">
        <v>1.516</v>
      </c>
      <c r="G15" s="40"/>
      <c r="H15" s="46"/>
    </row>
    <row r="16" s="2" customFormat="1" ht="16.8" customHeight="1">
      <c r="A16" s="40"/>
      <c r="B16" s="46"/>
      <c r="C16" s="294" t="s">
        <v>217</v>
      </c>
      <c r="D16" s="294" t="s">
        <v>716</v>
      </c>
      <c r="E16" s="19" t="s">
        <v>219</v>
      </c>
      <c r="F16" s="295">
        <v>37.899999999999999</v>
      </c>
      <c r="G16" s="40"/>
      <c r="H16" s="46"/>
    </row>
    <row r="17" s="2" customFormat="1" ht="16.8" customHeight="1">
      <c r="A17" s="40"/>
      <c r="B17" s="46"/>
      <c r="C17" s="290" t="s">
        <v>90</v>
      </c>
      <c r="D17" s="291" t="s">
        <v>91</v>
      </c>
      <c r="E17" s="292" t="s">
        <v>92</v>
      </c>
      <c r="F17" s="293">
        <v>117.8</v>
      </c>
      <c r="G17" s="40"/>
      <c r="H17" s="46"/>
    </row>
    <row r="18" s="2" customFormat="1" ht="16.8" customHeight="1">
      <c r="A18" s="40"/>
      <c r="B18" s="46"/>
      <c r="C18" s="294" t="s">
        <v>19</v>
      </c>
      <c r="D18" s="294" t="s">
        <v>717</v>
      </c>
      <c r="E18" s="19" t="s">
        <v>19</v>
      </c>
      <c r="F18" s="295">
        <v>117.8</v>
      </c>
      <c r="G18" s="40"/>
      <c r="H18" s="46"/>
    </row>
    <row r="19" s="2" customFormat="1" ht="16.8" customHeight="1">
      <c r="A19" s="40"/>
      <c r="B19" s="46"/>
      <c r="C19" s="296" t="s">
        <v>714</v>
      </c>
      <c r="D19" s="40"/>
      <c r="E19" s="40"/>
      <c r="F19" s="40"/>
      <c r="G19" s="40"/>
      <c r="H19" s="46"/>
    </row>
    <row r="20" s="2" customFormat="1" ht="16.8" customHeight="1">
      <c r="A20" s="40"/>
      <c r="B20" s="46"/>
      <c r="C20" s="294" t="s">
        <v>240</v>
      </c>
      <c r="D20" s="294" t="s">
        <v>718</v>
      </c>
      <c r="E20" s="19" t="s">
        <v>219</v>
      </c>
      <c r="F20" s="295">
        <v>117.8</v>
      </c>
      <c r="G20" s="40"/>
      <c r="H20" s="46"/>
    </row>
    <row r="21" s="2" customFormat="1" ht="16.8" customHeight="1">
      <c r="A21" s="40"/>
      <c r="B21" s="46"/>
      <c r="C21" s="294" t="s">
        <v>249</v>
      </c>
      <c r="D21" s="294" t="s">
        <v>719</v>
      </c>
      <c r="E21" s="19" t="s">
        <v>104</v>
      </c>
      <c r="F21" s="295">
        <v>3.7869999999999999</v>
      </c>
      <c r="G21" s="40"/>
      <c r="H21" s="46"/>
    </row>
    <row r="22" s="2" customFormat="1" ht="16.8" customHeight="1">
      <c r="A22" s="40"/>
      <c r="B22" s="46"/>
      <c r="C22" s="290" t="s">
        <v>94</v>
      </c>
      <c r="D22" s="291" t="s">
        <v>95</v>
      </c>
      <c r="E22" s="292" t="s">
        <v>92</v>
      </c>
      <c r="F22" s="293">
        <v>8.4250000000000007</v>
      </c>
      <c r="G22" s="40"/>
      <c r="H22" s="46"/>
    </row>
    <row r="23" s="2" customFormat="1" ht="16.8" customHeight="1">
      <c r="A23" s="40"/>
      <c r="B23" s="46"/>
      <c r="C23" s="294" t="s">
        <v>19</v>
      </c>
      <c r="D23" s="294" t="s">
        <v>720</v>
      </c>
      <c r="E23" s="19" t="s">
        <v>19</v>
      </c>
      <c r="F23" s="295">
        <v>8.4250000000000007</v>
      </c>
      <c r="G23" s="40"/>
      <c r="H23" s="46"/>
    </row>
    <row r="24" s="2" customFormat="1" ht="16.8" customHeight="1">
      <c r="A24" s="40"/>
      <c r="B24" s="46"/>
      <c r="C24" s="296" t="s">
        <v>714</v>
      </c>
      <c r="D24" s="40"/>
      <c r="E24" s="40"/>
      <c r="F24" s="40"/>
      <c r="G24" s="40"/>
      <c r="H24" s="46"/>
    </row>
    <row r="25" s="2" customFormat="1" ht="16.8" customHeight="1">
      <c r="A25" s="40"/>
      <c r="B25" s="46"/>
      <c r="C25" s="294" t="s">
        <v>231</v>
      </c>
      <c r="D25" s="294" t="s">
        <v>721</v>
      </c>
      <c r="E25" s="19" t="s">
        <v>219</v>
      </c>
      <c r="F25" s="295">
        <v>8.4250000000000007</v>
      </c>
      <c r="G25" s="40"/>
      <c r="H25" s="46"/>
    </row>
    <row r="26" s="2" customFormat="1" ht="16.8" customHeight="1">
      <c r="A26" s="40"/>
      <c r="B26" s="46"/>
      <c r="C26" s="294" t="s">
        <v>249</v>
      </c>
      <c r="D26" s="294" t="s">
        <v>719</v>
      </c>
      <c r="E26" s="19" t="s">
        <v>104</v>
      </c>
      <c r="F26" s="295">
        <v>3.7869999999999999</v>
      </c>
      <c r="G26" s="40"/>
      <c r="H26" s="46"/>
    </row>
    <row r="27" s="2" customFormat="1" ht="16.8" customHeight="1">
      <c r="A27" s="40"/>
      <c r="B27" s="46"/>
      <c r="C27" s="294" t="s">
        <v>235</v>
      </c>
      <c r="D27" s="294" t="s">
        <v>236</v>
      </c>
      <c r="E27" s="19" t="s">
        <v>219</v>
      </c>
      <c r="F27" s="295">
        <v>8.5939999999999994</v>
      </c>
      <c r="G27" s="40"/>
      <c r="H27" s="46"/>
    </row>
    <row r="28" s="2" customFormat="1" ht="16.8" customHeight="1">
      <c r="A28" s="40"/>
      <c r="B28" s="46"/>
      <c r="C28" s="290" t="s">
        <v>98</v>
      </c>
      <c r="D28" s="291" t="s">
        <v>99</v>
      </c>
      <c r="E28" s="292" t="s">
        <v>100</v>
      </c>
      <c r="F28" s="293">
        <v>769</v>
      </c>
      <c r="G28" s="40"/>
      <c r="H28" s="46"/>
    </row>
    <row r="29" s="2" customFormat="1" ht="16.8" customHeight="1">
      <c r="A29" s="40"/>
      <c r="B29" s="46"/>
      <c r="C29" s="294" t="s">
        <v>19</v>
      </c>
      <c r="D29" s="294" t="s">
        <v>101</v>
      </c>
      <c r="E29" s="19" t="s">
        <v>19</v>
      </c>
      <c r="F29" s="295">
        <v>769</v>
      </c>
      <c r="G29" s="40"/>
      <c r="H29" s="46"/>
    </row>
    <row r="30" s="2" customFormat="1" ht="16.8" customHeight="1">
      <c r="A30" s="40"/>
      <c r="B30" s="46"/>
      <c r="C30" s="296" t="s">
        <v>714</v>
      </c>
      <c r="D30" s="40"/>
      <c r="E30" s="40"/>
      <c r="F30" s="40"/>
      <c r="G30" s="40"/>
      <c r="H30" s="46"/>
    </row>
    <row r="31" s="2" customFormat="1" ht="16.8" customHeight="1">
      <c r="A31" s="40"/>
      <c r="B31" s="46"/>
      <c r="C31" s="294" t="s">
        <v>140</v>
      </c>
      <c r="D31" s="294" t="s">
        <v>722</v>
      </c>
      <c r="E31" s="19" t="s">
        <v>104</v>
      </c>
      <c r="F31" s="295">
        <v>178.38200000000001</v>
      </c>
      <c r="G31" s="40"/>
      <c r="H31" s="46"/>
    </row>
    <row r="32" s="2" customFormat="1" ht="16.8" customHeight="1">
      <c r="A32" s="40"/>
      <c r="B32" s="46"/>
      <c r="C32" s="294" t="s">
        <v>174</v>
      </c>
      <c r="D32" s="294" t="s">
        <v>723</v>
      </c>
      <c r="E32" s="19" t="s">
        <v>100</v>
      </c>
      <c r="F32" s="295">
        <v>769</v>
      </c>
      <c r="G32" s="40"/>
      <c r="H32" s="46"/>
    </row>
    <row r="33" s="2" customFormat="1" ht="16.8" customHeight="1">
      <c r="A33" s="40"/>
      <c r="B33" s="46"/>
      <c r="C33" s="294" t="s">
        <v>179</v>
      </c>
      <c r="D33" s="294" t="s">
        <v>724</v>
      </c>
      <c r="E33" s="19" t="s">
        <v>100</v>
      </c>
      <c r="F33" s="295">
        <v>769</v>
      </c>
      <c r="G33" s="40"/>
      <c r="H33" s="46"/>
    </row>
    <row r="34" s="2" customFormat="1" ht="16.8" customHeight="1">
      <c r="A34" s="40"/>
      <c r="B34" s="46"/>
      <c r="C34" s="294" t="s">
        <v>184</v>
      </c>
      <c r="D34" s="294" t="s">
        <v>725</v>
      </c>
      <c r="E34" s="19" t="s">
        <v>100</v>
      </c>
      <c r="F34" s="295">
        <v>769</v>
      </c>
      <c r="G34" s="40"/>
      <c r="H34" s="46"/>
    </row>
    <row r="35" s="2" customFormat="1" ht="16.8" customHeight="1">
      <c r="A35" s="40"/>
      <c r="B35" s="46"/>
      <c r="C35" s="294" t="s">
        <v>190</v>
      </c>
      <c r="D35" s="294" t="s">
        <v>726</v>
      </c>
      <c r="E35" s="19" t="s">
        <v>100</v>
      </c>
      <c r="F35" s="295">
        <v>799</v>
      </c>
      <c r="G35" s="40"/>
      <c r="H35" s="46"/>
    </row>
    <row r="36" s="2" customFormat="1" ht="16.8" customHeight="1">
      <c r="A36" s="40"/>
      <c r="B36" s="46"/>
      <c r="C36" s="294" t="s">
        <v>197</v>
      </c>
      <c r="D36" s="294" t="s">
        <v>198</v>
      </c>
      <c r="E36" s="19" t="s">
        <v>100</v>
      </c>
      <c r="F36" s="295">
        <v>845.89999999999998</v>
      </c>
      <c r="G36" s="40"/>
      <c r="H36" s="46"/>
    </row>
    <row r="37" s="2" customFormat="1" ht="16.8" customHeight="1">
      <c r="A37" s="40"/>
      <c r="B37" s="46"/>
      <c r="C37" s="290" t="s">
        <v>102</v>
      </c>
      <c r="D37" s="291" t="s">
        <v>103</v>
      </c>
      <c r="E37" s="292" t="s">
        <v>104</v>
      </c>
      <c r="F37" s="293">
        <v>178.38200000000001</v>
      </c>
      <c r="G37" s="40"/>
      <c r="H37" s="46"/>
    </row>
    <row r="38" s="2" customFormat="1" ht="16.8" customHeight="1">
      <c r="A38" s="40"/>
      <c r="B38" s="46"/>
      <c r="C38" s="294" t="s">
        <v>19</v>
      </c>
      <c r="D38" s="294" t="s">
        <v>147</v>
      </c>
      <c r="E38" s="19" t="s">
        <v>19</v>
      </c>
      <c r="F38" s="295">
        <v>230.69999999999999</v>
      </c>
      <c r="G38" s="40"/>
      <c r="H38" s="46"/>
    </row>
    <row r="39" s="2" customFormat="1" ht="16.8" customHeight="1">
      <c r="A39" s="40"/>
      <c r="B39" s="46"/>
      <c r="C39" s="294" t="s">
        <v>19</v>
      </c>
      <c r="D39" s="294" t="s">
        <v>148</v>
      </c>
      <c r="E39" s="19" t="s">
        <v>19</v>
      </c>
      <c r="F39" s="295">
        <v>-52.317999999999998</v>
      </c>
      <c r="G39" s="40"/>
      <c r="H39" s="46"/>
    </row>
    <row r="40" s="2" customFormat="1" ht="16.8" customHeight="1">
      <c r="A40" s="40"/>
      <c r="B40" s="46"/>
      <c r="C40" s="294" t="s">
        <v>102</v>
      </c>
      <c r="D40" s="294" t="s">
        <v>149</v>
      </c>
      <c r="E40" s="19" t="s">
        <v>19</v>
      </c>
      <c r="F40" s="295">
        <v>178.38200000000001</v>
      </c>
      <c r="G40" s="40"/>
      <c r="H40" s="46"/>
    </row>
    <row r="41" s="2" customFormat="1" ht="16.8" customHeight="1">
      <c r="A41" s="40"/>
      <c r="B41" s="46"/>
      <c r="C41" s="296" t="s">
        <v>714</v>
      </c>
      <c r="D41" s="40"/>
      <c r="E41" s="40"/>
      <c r="F41" s="40"/>
      <c r="G41" s="40"/>
      <c r="H41" s="46"/>
    </row>
    <row r="42" s="2" customFormat="1" ht="16.8" customHeight="1">
      <c r="A42" s="40"/>
      <c r="B42" s="46"/>
      <c r="C42" s="294" t="s">
        <v>140</v>
      </c>
      <c r="D42" s="294" t="s">
        <v>722</v>
      </c>
      <c r="E42" s="19" t="s">
        <v>104</v>
      </c>
      <c r="F42" s="295">
        <v>178.38200000000001</v>
      </c>
      <c r="G42" s="40"/>
      <c r="H42" s="46"/>
    </row>
    <row r="43" s="2" customFormat="1">
      <c r="A43" s="40"/>
      <c r="B43" s="46"/>
      <c r="C43" s="294" t="s">
        <v>150</v>
      </c>
      <c r="D43" s="294" t="s">
        <v>727</v>
      </c>
      <c r="E43" s="19" t="s">
        <v>104</v>
      </c>
      <c r="F43" s="295">
        <v>178.38200000000001</v>
      </c>
      <c r="G43" s="40"/>
      <c r="H43" s="46"/>
    </row>
    <row r="44" s="2" customFormat="1" ht="26.4" customHeight="1">
      <c r="A44" s="40"/>
      <c r="B44" s="46"/>
      <c r="C44" s="289" t="s">
        <v>78</v>
      </c>
      <c r="D44" s="289" t="s">
        <v>79</v>
      </c>
      <c r="E44" s="40"/>
      <c r="F44" s="40"/>
      <c r="G44" s="40"/>
      <c r="H44" s="46"/>
    </row>
    <row r="45" s="2" customFormat="1" ht="16.8" customHeight="1">
      <c r="A45" s="40"/>
      <c r="B45" s="46"/>
      <c r="C45" s="290" t="s">
        <v>254</v>
      </c>
      <c r="D45" s="291" t="s">
        <v>255</v>
      </c>
      <c r="E45" s="292" t="s">
        <v>92</v>
      </c>
      <c r="F45" s="293">
        <v>18.609999999999999</v>
      </c>
      <c r="G45" s="40"/>
      <c r="H45" s="46"/>
    </row>
    <row r="46" s="2" customFormat="1" ht="16.8" customHeight="1">
      <c r="A46" s="40"/>
      <c r="B46" s="46"/>
      <c r="C46" s="294" t="s">
        <v>19</v>
      </c>
      <c r="D46" s="294" t="s">
        <v>728</v>
      </c>
      <c r="E46" s="19" t="s">
        <v>19</v>
      </c>
      <c r="F46" s="295">
        <v>18.609999999999999</v>
      </c>
      <c r="G46" s="40"/>
      <c r="H46" s="46"/>
    </row>
    <row r="47" s="2" customFormat="1" ht="16.8" customHeight="1">
      <c r="A47" s="40"/>
      <c r="B47" s="46"/>
      <c r="C47" s="296" t="s">
        <v>714</v>
      </c>
      <c r="D47" s="40"/>
      <c r="E47" s="40"/>
      <c r="F47" s="40"/>
      <c r="G47" s="40"/>
      <c r="H47" s="46"/>
    </row>
    <row r="48" s="2" customFormat="1">
      <c r="A48" s="40"/>
      <c r="B48" s="46"/>
      <c r="C48" s="294" t="s">
        <v>268</v>
      </c>
      <c r="D48" s="294" t="s">
        <v>729</v>
      </c>
      <c r="E48" s="19" t="s">
        <v>104</v>
      </c>
      <c r="F48" s="295">
        <v>27.760000000000002</v>
      </c>
      <c r="G48" s="40"/>
      <c r="H48" s="46"/>
    </row>
    <row r="49" s="2" customFormat="1" ht="16.8" customHeight="1">
      <c r="A49" s="40"/>
      <c r="B49" s="46"/>
      <c r="C49" s="294" t="s">
        <v>276</v>
      </c>
      <c r="D49" s="294" t="s">
        <v>730</v>
      </c>
      <c r="E49" s="19" t="s">
        <v>104</v>
      </c>
      <c r="F49" s="295">
        <v>8.516</v>
      </c>
      <c r="G49" s="40"/>
      <c r="H49" s="46"/>
    </row>
    <row r="50" s="2" customFormat="1" ht="16.8" customHeight="1">
      <c r="A50" s="40"/>
      <c r="B50" s="46"/>
      <c r="C50" s="294" t="s">
        <v>204</v>
      </c>
      <c r="D50" s="294" t="s">
        <v>715</v>
      </c>
      <c r="E50" s="19" t="s">
        <v>104</v>
      </c>
      <c r="F50" s="295">
        <v>12.603999999999999</v>
      </c>
      <c r="G50" s="40"/>
      <c r="H50" s="46"/>
    </row>
    <row r="51" s="2" customFormat="1" ht="16.8" customHeight="1">
      <c r="A51" s="40"/>
      <c r="B51" s="46"/>
      <c r="C51" s="294" t="s">
        <v>289</v>
      </c>
      <c r="D51" s="294" t="s">
        <v>731</v>
      </c>
      <c r="E51" s="19" t="s">
        <v>104</v>
      </c>
      <c r="F51" s="295">
        <v>2.6400000000000001</v>
      </c>
      <c r="G51" s="40"/>
      <c r="H51" s="46"/>
    </row>
    <row r="52" s="2" customFormat="1" ht="16.8" customHeight="1">
      <c r="A52" s="40"/>
      <c r="B52" s="46"/>
      <c r="C52" s="294" t="s">
        <v>403</v>
      </c>
      <c r="D52" s="294" t="s">
        <v>732</v>
      </c>
      <c r="E52" s="19" t="s">
        <v>219</v>
      </c>
      <c r="F52" s="295">
        <v>18.609999999999999</v>
      </c>
      <c r="G52" s="40"/>
      <c r="H52" s="46"/>
    </row>
    <row r="53" s="2" customFormat="1" ht="16.8" customHeight="1">
      <c r="A53" s="40"/>
      <c r="B53" s="46"/>
      <c r="C53" s="294" t="s">
        <v>412</v>
      </c>
      <c r="D53" s="294" t="s">
        <v>733</v>
      </c>
      <c r="E53" s="19" t="s">
        <v>219</v>
      </c>
      <c r="F53" s="295">
        <v>18.609999999999999</v>
      </c>
      <c r="G53" s="40"/>
      <c r="H53" s="46"/>
    </row>
    <row r="54" s="2" customFormat="1" ht="16.8" customHeight="1">
      <c r="A54" s="40"/>
      <c r="B54" s="46"/>
      <c r="C54" s="294" t="s">
        <v>408</v>
      </c>
      <c r="D54" s="294" t="s">
        <v>409</v>
      </c>
      <c r="E54" s="19" t="s">
        <v>219</v>
      </c>
      <c r="F54" s="295">
        <v>19.541</v>
      </c>
      <c r="G54" s="40"/>
      <c r="H54" s="46"/>
    </row>
    <row r="55" s="2" customFormat="1" ht="16.8" customHeight="1">
      <c r="A55" s="40"/>
      <c r="B55" s="46"/>
      <c r="C55" s="290" t="s">
        <v>257</v>
      </c>
      <c r="D55" s="291" t="s">
        <v>258</v>
      </c>
      <c r="E55" s="292" t="s">
        <v>92</v>
      </c>
      <c r="F55" s="293">
        <v>14.390000000000001</v>
      </c>
      <c r="G55" s="40"/>
      <c r="H55" s="46"/>
    </row>
    <row r="56" s="2" customFormat="1" ht="16.8" customHeight="1">
      <c r="A56" s="40"/>
      <c r="B56" s="46"/>
      <c r="C56" s="294" t="s">
        <v>19</v>
      </c>
      <c r="D56" s="294" t="s">
        <v>734</v>
      </c>
      <c r="E56" s="19" t="s">
        <v>19</v>
      </c>
      <c r="F56" s="295">
        <v>14.390000000000001</v>
      </c>
      <c r="G56" s="40"/>
      <c r="H56" s="46"/>
    </row>
    <row r="57" s="2" customFormat="1" ht="16.8" customHeight="1">
      <c r="A57" s="40"/>
      <c r="B57" s="46"/>
      <c r="C57" s="296" t="s">
        <v>714</v>
      </c>
      <c r="D57" s="40"/>
      <c r="E57" s="40"/>
      <c r="F57" s="40"/>
      <c r="G57" s="40"/>
      <c r="H57" s="46"/>
    </row>
    <row r="58" s="2" customFormat="1">
      <c r="A58" s="40"/>
      <c r="B58" s="46"/>
      <c r="C58" s="294" t="s">
        <v>268</v>
      </c>
      <c r="D58" s="294" t="s">
        <v>729</v>
      </c>
      <c r="E58" s="19" t="s">
        <v>104</v>
      </c>
      <c r="F58" s="295">
        <v>27.760000000000002</v>
      </c>
      <c r="G58" s="40"/>
      <c r="H58" s="46"/>
    </row>
    <row r="59" s="2" customFormat="1" ht="16.8" customHeight="1">
      <c r="A59" s="40"/>
      <c r="B59" s="46"/>
      <c r="C59" s="294" t="s">
        <v>276</v>
      </c>
      <c r="D59" s="294" t="s">
        <v>730</v>
      </c>
      <c r="E59" s="19" t="s">
        <v>104</v>
      </c>
      <c r="F59" s="295">
        <v>8.516</v>
      </c>
      <c r="G59" s="40"/>
      <c r="H59" s="46"/>
    </row>
    <row r="60" s="2" customFormat="1" ht="16.8" customHeight="1">
      <c r="A60" s="40"/>
      <c r="B60" s="46"/>
      <c r="C60" s="294" t="s">
        <v>204</v>
      </c>
      <c r="D60" s="294" t="s">
        <v>715</v>
      </c>
      <c r="E60" s="19" t="s">
        <v>104</v>
      </c>
      <c r="F60" s="295">
        <v>12.603999999999999</v>
      </c>
      <c r="G60" s="40"/>
      <c r="H60" s="46"/>
    </row>
    <row r="61" s="2" customFormat="1" ht="16.8" customHeight="1">
      <c r="A61" s="40"/>
      <c r="B61" s="46"/>
      <c r="C61" s="294" t="s">
        <v>289</v>
      </c>
      <c r="D61" s="294" t="s">
        <v>731</v>
      </c>
      <c r="E61" s="19" t="s">
        <v>104</v>
      </c>
      <c r="F61" s="295">
        <v>2.6400000000000001</v>
      </c>
      <c r="G61" s="40"/>
      <c r="H61" s="46"/>
    </row>
    <row r="62" s="2" customFormat="1" ht="16.8" customHeight="1">
      <c r="A62" s="40"/>
      <c r="B62" s="46"/>
      <c r="C62" s="294" t="s">
        <v>393</v>
      </c>
      <c r="D62" s="294" t="s">
        <v>735</v>
      </c>
      <c r="E62" s="19" t="s">
        <v>219</v>
      </c>
      <c r="F62" s="295">
        <v>14.390000000000001</v>
      </c>
      <c r="G62" s="40"/>
      <c r="H62" s="46"/>
    </row>
    <row r="63" s="2" customFormat="1" ht="26.4" customHeight="1">
      <c r="A63" s="40"/>
      <c r="B63" s="46"/>
      <c r="C63" s="289" t="s">
        <v>81</v>
      </c>
      <c r="D63" s="289" t="s">
        <v>82</v>
      </c>
      <c r="E63" s="40"/>
      <c r="F63" s="40"/>
      <c r="G63" s="40"/>
      <c r="H63" s="46"/>
    </row>
    <row r="64" s="2" customFormat="1" ht="16.8" customHeight="1">
      <c r="A64" s="40"/>
      <c r="B64" s="46"/>
      <c r="C64" s="290" t="s">
        <v>254</v>
      </c>
      <c r="D64" s="291" t="s">
        <v>254</v>
      </c>
      <c r="E64" s="292" t="s">
        <v>19</v>
      </c>
      <c r="F64" s="293">
        <v>18.609999999999999</v>
      </c>
      <c r="G64" s="40"/>
      <c r="H64" s="46"/>
    </row>
    <row r="65" s="2" customFormat="1" ht="16.8" customHeight="1">
      <c r="A65" s="40"/>
      <c r="B65" s="46"/>
      <c r="C65" s="294" t="s">
        <v>19</v>
      </c>
      <c r="D65" s="294" t="s">
        <v>256</v>
      </c>
      <c r="E65" s="19" t="s">
        <v>19</v>
      </c>
      <c r="F65" s="295">
        <v>18.609999999999999</v>
      </c>
      <c r="G65" s="40"/>
      <c r="H65" s="46"/>
    </row>
    <row r="66" s="2" customFormat="1" ht="16.8" customHeight="1">
      <c r="A66" s="40"/>
      <c r="B66" s="46"/>
      <c r="C66" s="290" t="s">
        <v>257</v>
      </c>
      <c r="D66" s="291" t="s">
        <v>257</v>
      </c>
      <c r="E66" s="292" t="s">
        <v>19</v>
      </c>
      <c r="F66" s="293">
        <v>14.390000000000001</v>
      </c>
      <c r="G66" s="40"/>
      <c r="H66" s="46"/>
    </row>
    <row r="67" s="2" customFormat="1" ht="16.8" customHeight="1">
      <c r="A67" s="40"/>
      <c r="B67" s="46"/>
      <c r="C67" s="294" t="s">
        <v>19</v>
      </c>
      <c r="D67" s="294" t="s">
        <v>259</v>
      </c>
      <c r="E67" s="19" t="s">
        <v>19</v>
      </c>
      <c r="F67" s="295">
        <v>14.390000000000001</v>
      </c>
      <c r="G67" s="40"/>
      <c r="H67" s="46"/>
    </row>
    <row r="68" s="2" customFormat="1" ht="16.8" customHeight="1">
      <c r="A68" s="40"/>
      <c r="B68" s="46"/>
      <c r="C68" s="290" t="s">
        <v>468</v>
      </c>
      <c r="D68" s="291" t="s">
        <v>469</v>
      </c>
      <c r="E68" s="292" t="s">
        <v>92</v>
      </c>
      <c r="F68" s="293">
        <v>74.329999999999998</v>
      </c>
      <c r="G68" s="40"/>
      <c r="H68" s="46"/>
    </row>
    <row r="69" s="2" customFormat="1" ht="16.8" customHeight="1">
      <c r="A69" s="40"/>
      <c r="B69" s="46"/>
      <c r="C69" s="294" t="s">
        <v>19</v>
      </c>
      <c r="D69" s="294" t="s">
        <v>736</v>
      </c>
      <c r="E69" s="19" t="s">
        <v>19</v>
      </c>
      <c r="F69" s="295">
        <v>74.329999999999998</v>
      </c>
      <c r="G69" s="40"/>
      <c r="H69" s="46"/>
    </row>
    <row r="70" s="2" customFormat="1" ht="16.8" customHeight="1">
      <c r="A70" s="40"/>
      <c r="B70" s="46"/>
      <c r="C70" s="296" t="s">
        <v>714</v>
      </c>
      <c r="D70" s="40"/>
      <c r="E70" s="40"/>
      <c r="F70" s="40"/>
      <c r="G70" s="40"/>
      <c r="H70" s="46"/>
    </row>
    <row r="71" s="2" customFormat="1" ht="16.8" customHeight="1">
      <c r="A71" s="40"/>
      <c r="B71" s="46"/>
      <c r="C71" s="294" t="s">
        <v>564</v>
      </c>
      <c r="D71" s="294" t="s">
        <v>737</v>
      </c>
      <c r="E71" s="19" t="s">
        <v>104</v>
      </c>
      <c r="F71" s="295">
        <v>11.869999999999999</v>
      </c>
      <c r="G71" s="40"/>
      <c r="H71" s="46"/>
    </row>
    <row r="72" s="2" customFormat="1" ht="16.8" customHeight="1">
      <c r="A72" s="40"/>
      <c r="B72" s="46"/>
      <c r="C72" s="294" t="s">
        <v>582</v>
      </c>
      <c r="D72" s="294" t="s">
        <v>738</v>
      </c>
      <c r="E72" s="19" t="s">
        <v>100</v>
      </c>
      <c r="F72" s="295">
        <v>60.548000000000002</v>
      </c>
      <c r="G72" s="40"/>
      <c r="H72" s="46"/>
    </row>
    <row r="73" s="2" customFormat="1" ht="16.8" customHeight="1">
      <c r="A73" s="40"/>
      <c r="B73" s="46"/>
      <c r="C73" s="294" t="s">
        <v>546</v>
      </c>
      <c r="D73" s="294" t="s">
        <v>739</v>
      </c>
      <c r="E73" s="19" t="s">
        <v>332</v>
      </c>
      <c r="F73" s="295">
        <v>33</v>
      </c>
      <c r="G73" s="40"/>
      <c r="H73" s="46"/>
    </row>
    <row r="74" s="2" customFormat="1" ht="16.8" customHeight="1">
      <c r="A74" s="40"/>
      <c r="B74" s="46"/>
      <c r="C74" s="294" t="s">
        <v>554</v>
      </c>
      <c r="D74" s="294" t="s">
        <v>740</v>
      </c>
      <c r="E74" s="19" t="s">
        <v>219</v>
      </c>
      <c r="F74" s="295">
        <v>76.730000000000004</v>
      </c>
      <c r="G74" s="40"/>
      <c r="H74" s="46"/>
    </row>
    <row r="75" s="2" customFormat="1" ht="16.8" customHeight="1">
      <c r="A75" s="40"/>
      <c r="B75" s="46"/>
      <c r="C75" s="294" t="s">
        <v>574</v>
      </c>
      <c r="D75" s="294" t="s">
        <v>741</v>
      </c>
      <c r="E75" s="19" t="s">
        <v>219</v>
      </c>
      <c r="F75" s="295">
        <v>76.730000000000004</v>
      </c>
      <c r="G75" s="40"/>
      <c r="H75" s="46"/>
    </row>
    <row r="76" s="2" customFormat="1" ht="16.8" customHeight="1">
      <c r="A76" s="40"/>
      <c r="B76" s="46"/>
      <c r="C76" s="294" t="s">
        <v>597</v>
      </c>
      <c r="D76" s="294" t="s">
        <v>742</v>
      </c>
      <c r="E76" s="19" t="s">
        <v>100</v>
      </c>
      <c r="F76" s="295">
        <v>59.948</v>
      </c>
      <c r="G76" s="40"/>
      <c r="H76" s="46"/>
    </row>
    <row r="77" s="2" customFormat="1" ht="16.8" customHeight="1">
      <c r="A77" s="40"/>
      <c r="B77" s="46"/>
      <c r="C77" s="294" t="s">
        <v>603</v>
      </c>
      <c r="D77" s="294" t="s">
        <v>743</v>
      </c>
      <c r="E77" s="19" t="s">
        <v>100</v>
      </c>
      <c r="F77" s="295">
        <v>59.948</v>
      </c>
      <c r="G77" s="40"/>
      <c r="H77" s="46"/>
    </row>
    <row r="78" s="2" customFormat="1" ht="16.8" customHeight="1">
      <c r="A78" s="40"/>
      <c r="B78" s="46"/>
      <c r="C78" s="294" t="s">
        <v>503</v>
      </c>
      <c r="D78" s="294" t="s">
        <v>744</v>
      </c>
      <c r="E78" s="19" t="s">
        <v>104</v>
      </c>
      <c r="F78" s="295">
        <v>13.07</v>
      </c>
      <c r="G78" s="40"/>
      <c r="H78" s="46"/>
    </row>
    <row r="79" s="2" customFormat="1" ht="16.8" customHeight="1">
      <c r="A79" s="40"/>
      <c r="B79" s="46"/>
      <c r="C79" s="294" t="s">
        <v>498</v>
      </c>
      <c r="D79" s="294" t="s">
        <v>499</v>
      </c>
      <c r="E79" s="19" t="s">
        <v>332</v>
      </c>
      <c r="F79" s="295">
        <v>20.183</v>
      </c>
      <c r="G79" s="40"/>
      <c r="H79" s="46"/>
    </row>
    <row r="80" s="2" customFormat="1" ht="16.8" customHeight="1">
      <c r="A80" s="40"/>
      <c r="B80" s="46"/>
      <c r="C80" s="294" t="s">
        <v>487</v>
      </c>
      <c r="D80" s="294" t="s">
        <v>745</v>
      </c>
      <c r="E80" s="19" t="s">
        <v>332</v>
      </c>
      <c r="F80" s="295">
        <v>39.164999999999999</v>
      </c>
      <c r="G80" s="40"/>
      <c r="H80" s="46"/>
    </row>
    <row r="81" s="2" customFormat="1" ht="16.8" customHeight="1">
      <c r="A81" s="40"/>
      <c r="B81" s="46"/>
      <c r="C81" s="294" t="s">
        <v>493</v>
      </c>
      <c r="D81" s="294" t="s">
        <v>746</v>
      </c>
      <c r="E81" s="19" t="s">
        <v>219</v>
      </c>
      <c r="F81" s="295">
        <v>80.730000000000004</v>
      </c>
      <c r="G81" s="40"/>
      <c r="H81" s="46"/>
    </row>
    <row r="82" s="2" customFormat="1" ht="16.8" customHeight="1">
      <c r="A82" s="40"/>
      <c r="B82" s="46"/>
      <c r="C82" s="294" t="s">
        <v>593</v>
      </c>
      <c r="D82" s="294" t="s">
        <v>594</v>
      </c>
      <c r="E82" s="19" t="s">
        <v>100</v>
      </c>
      <c r="F82" s="295">
        <v>55.747999999999998</v>
      </c>
      <c r="G82" s="40"/>
      <c r="H82" s="46"/>
    </row>
    <row r="83" s="2" customFormat="1" ht="16.8" customHeight="1">
      <c r="A83" s="40"/>
      <c r="B83" s="46"/>
      <c r="C83" s="290" t="s">
        <v>471</v>
      </c>
      <c r="D83" s="291" t="s">
        <v>472</v>
      </c>
      <c r="E83" s="292" t="s">
        <v>92</v>
      </c>
      <c r="F83" s="293">
        <v>2.3999999999999999</v>
      </c>
      <c r="G83" s="40"/>
      <c r="H83" s="46"/>
    </row>
    <row r="84" s="2" customFormat="1" ht="16.8" customHeight="1">
      <c r="A84" s="40"/>
      <c r="B84" s="46"/>
      <c r="C84" s="294" t="s">
        <v>19</v>
      </c>
      <c r="D84" s="294" t="s">
        <v>747</v>
      </c>
      <c r="E84" s="19" t="s">
        <v>19</v>
      </c>
      <c r="F84" s="295">
        <v>2.3999999999999999</v>
      </c>
      <c r="G84" s="40"/>
      <c r="H84" s="46"/>
    </row>
    <row r="85" s="2" customFormat="1" ht="16.8" customHeight="1">
      <c r="A85" s="40"/>
      <c r="B85" s="46"/>
      <c r="C85" s="296" t="s">
        <v>714</v>
      </c>
      <c r="D85" s="40"/>
      <c r="E85" s="40"/>
      <c r="F85" s="40"/>
      <c r="G85" s="40"/>
      <c r="H85" s="46"/>
    </row>
    <row r="86" s="2" customFormat="1" ht="16.8" customHeight="1">
      <c r="A86" s="40"/>
      <c r="B86" s="46"/>
      <c r="C86" s="294" t="s">
        <v>564</v>
      </c>
      <c r="D86" s="294" t="s">
        <v>737</v>
      </c>
      <c r="E86" s="19" t="s">
        <v>104</v>
      </c>
      <c r="F86" s="295">
        <v>11.869999999999999</v>
      </c>
      <c r="G86" s="40"/>
      <c r="H86" s="46"/>
    </row>
    <row r="87" s="2" customFormat="1" ht="16.8" customHeight="1">
      <c r="A87" s="40"/>
      <c r="B87" s="46"/>
      <c r="C87" s="294" t="s">
        <v>582</v>
      </c>
      <c r="D87" s="294" t="s">
        <v>738</v>
      </c>
      <c r="E87" s="19" t="s">
        <v>100</v>
      </c>
      <c r="F87" s="295">
        <v>60.548000000000002</v>
      </c>
      <c r="G87" s="40"/>
      <c r="H87" s="46"/>
    </row>
    <row r="88" s="2" customFormat="1" ht="16.8" customHeight="1">
      <c r="A88" s="40"/>
      <c r="B88" s="46"/>
      <c r="C88" s="294" t="s">
        <v>546</v>
      </c>
      <c r="D88" s="294" t="s">
        <v>739</v>
      </c>
      <c r="E88" s="19" t="s">
        <v>332</v>
      </c>
      <c r="F88" s="295">
        <v>33</v>
      </c>
      <c r="G88" s="40"/>
      <c r="H88" s="46"/>
    </row>
    <row r="89" s="2" customFormat="1" ht="16.8" customHeight="1">
      <c r="A89" s="40"/>
      <c r="B89" s="46"/>
      <c r="C89" s="294" t="s">
        <v>554</v>
      </c>
      <c r="D89" s="294" t="s">
        <v>740</v>
      </c>
      <c r="E89" s="19" t="s">
        <v>219</v>
      </c>
      <c r="F89" s="295">
        <v>76.730000000000004</v>
      </c>
      <c r="G89" s="40"/>
      <c r="H89" s="46"/>
    </row>
    <row r="90" s="2" customFormat="1" ht="16.8" customHeight="1">
      <c r="A90" s="40"/>
      <c r="B90" s="46"/>
      <c r="C90" s="294" t="s">
        <v>574</v>
      </c>
      <c r="D90" s="294" t="s">
        <v>741</v>
      </c>
      <c r="E90" s="19" t="s">
        <v>219</v>
      </c>
      <c r="F90" s="295">
        <v>76.730000000000004</v>
      </c>
      <c r="G90" s="40"/>
      <c r="H90" s="46"/>
    </row>
    <row r="91" s="2" customFormat="1" ht="16.8" customHeight="1">
      <c r="A91" s="40"/>
      <c r="B91" s="46"/>
      <c r="C91" s="294" t="s">
        <v>597</v>
      </c>
      <c r="D91" s="294" t="s">
        <v>742</v>
      </c>
      <c r="E91" s="19" t="s">
        <v>100</v>
      </c>
      <c r="F91" s="295">
        <v>59.948</v>
      </c>
      <c r="G91" s="40"/>
      <c r="H91" s="46"/>
    </row>
    <row r="92" s="2" customFormat="1" ht="16.8" customHeight="1">
      <c r="A92" s="40"/>
      <c r="B92" s="46"/>
      <c r="C92" s="294" t="s">
        <v>603</v>
      </c>
      <c r="D92" s="294" t="s">
        <v>743</v>
      </c>
      <c r="E92" s="19" t="s">
        <v>100</v>
      </c>
      <c r="F92" s="295">
        <v>59.948</v>
      </c>
      <c r="G92" s="40"/>
      <c r="H92" s="46"/>
    </row>
    <row r="93" s="2" customFormat="1" ht="16.8" customHeight="1">
      <c r="A93" s="40"/>
      <c r="B93" s="46"/>
      <c r="C93" s="294" t="s">
        <v>503</v>
      </c>
      <c r="D93" s="294" t="s">
        <v>744</v>
      </c>
      <c r="E93" s="19" t="s">
        <v>104</v>
      </c>
      <c r="F93" s="295">
        <v>13.07</v>
      </c>
      <c r="G93" s="40"/>
      <c r="H93" s="46"/>
    </row>
    <row r="94" s="2" customFormat="1" ht="16.8" customHeight="1">
      <c r="A94" s="40"/>
      <c r="B94" s="46"/>
      <c r="C94" s="294" t="s">
        <v>498</v>
      </c>
      <c r="D94" s="294" t="s">
        <v>499</v>
      </c>
      <c r="E94" s="19" t="s">
        <v>332</v>
      </c>
      <c r="F94" s="295">
        <v>20.183</v>
      </c>
      <c r="G94" s="40"/>
      <c r="H94" s="46"/>
    </row>
    <row r="95" s="2" customFormat="1" ht="16.8" customHeight="1">
      <c r="A95" s="40"/>
      <c r="B95" s="46"/>
      <c r="C95" s="294" t="s">
        <v>493</v>
      </c>
      <c r="D95" s="294" t="s">
        <v>746</v>
      </c>
      <c r="E95" s="19" t="s">
        <v>219</v>
      </c>
      <c r="F95" s="295">
        <v>80.730000000000004</v>
      </c>
      <c r="G95" s="40"/>
      <c r="H95" s="46"/>
    </row>
    <row r="96" s="2" customFormat="1" ht="7.44" customHeight="1">
      <c r="A96" s="40"/>
      <c r="B96" s="159"/>
      <c r="C96" s="160"/>
      <c r="D96" s="160"/>
      <c r="E96" s="160"/>
      <c r="F96" s="160"/>
      <c r="G96" s="160"/>
      <c r="H96" s="46"/>
    </row>
    <row r="97" s="2" customFormat="1">
      <c r="A97" s="40"/>
      <c r="B97" s="40"/>
      <c r="C97" s="40"/>
      <c r="D97" s="40"/>
      <c r="E97" s="40"/>
      <c r="F97" s="40"/>
      <c r="G97" s="40"/>
      <c r="H97" s="40"/>
    </row>
  </sheetData>
  <sheetProtection sheet="1" formatColumns="0" formatRows="0" objects="1" scenarios="1" spinCount="100000" saltValue="wL5TiUSZ9vdJWH50f+Efu1rp+kxi04jKHK/zErxXdRzG4i2jQkUz6faAtQFZmd4+zobtuz+IUOsjnW/TdzN94g==" hashValue="5jjPCEm5czuERj47quw90hINpHC2wKkINbMuasguWvTgBVU8WDaz3ghMsiEKhlgbdqhwdljmSu/+fzmE1QF71Q==" algorithmName="SHA-512" password="D21E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6" customFormat="1" ht="45" customHeight="1">
      <c r="B3" s="301"/>
      <c r="C3" s="302" t="s">
        <v>748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749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750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751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752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753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754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755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756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757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758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76</v>
      </c>
      <c r="F18" s="308" t="s">
        <v>759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760</v>
      </c>
      <c r="F19" s="308" t="s">
        <v>761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762</v>
      </c>
      <c r="F20" s="308" t="s">
        <v>763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764</v>
      </c>
      <c r="F21" s="308" t="s">
        <v>765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766</v>
      </c>
      <c r="F22" s="308" t="s">
        <v>767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768</v>
      </c>
      <c r="F23" s="308" t="s">
        <v>769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770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771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772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773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774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775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776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777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778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122</v>
      </c>
      <c r="F36" s="308"/>
      <c r="G36" s="308" t="s">
        <v>779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780</v>
      </c>
      <c r="F37" s="308"/>
      <c r="G37" s="308" t="s">
        <v>781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50</v>
      </c>
      <c r="F38" s="308"/>
      <c r="G38" s="308" t="s">
        <v>782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51</v>
      </c>
      <c r="F39" s="308"/>
      <c r="G39" s="308" t="s">
        <v>783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123</v>
      </c>
      <c r="F40" s="308"/>
      <c r="G40" s="308" t="s">
        <v>784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124</v>
      </c>
      <c r="F41" s="308"/>
      <c r="G41" s="308" t="s">
        <v>785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786</v>
      </c>
      <c r="F42" s="308"/>
      <c r="G42" s="308" t="s">
        <v>787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788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789</v>
      </c>
      <c r="F44" s="308"/>
      <c r="G44" s="308" t="s">
        <v>790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126</v>
      </c>
      <c r="F45" s="308"/>
      <c r="G45" s="308" t="s">
        <v>791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792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793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794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795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796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797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798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799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800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801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802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803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804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805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806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807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808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809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810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811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812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813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814</v>
      </c>
      <c r="D76" s="326"/>
      <c r="E76" s="326"/>
      <c r="F76" s="326" t="s">
        <v>815</v>
      </c>
      <c r="G76" s="327"/>
      <c r="H76" s="326" t="s">
        <v>51</v>
      </c>
      <c r="I76" s="326" t="s">
        <v>54</v>
      </c>
      <c r="J76" s="326" t="s">
        <v>816</v>
      </c>
      <c r="K76" s="325"/>
    </row>
    <row r="77" s="1" customFormat="1" ht="17.25" customHeight="1">
      <c r="B77" s="323"/>
      <c r="C77" s="328" t="s">
        <v>817</v>
      </c>
      <c r="D77" s="328"/>
      <c r="E77" s="328"/>
      <c r="F77" s="329" t="s">
        <v>818</v>
      </c>
      <c r="G77" s="330"/>
      <c r="H77" s="328"/>
      <c r="I77" s="328"/>
      <c r="J77" s="328" t="s">
        <v>819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50</v>
      </c>
      <c r="D79" s="333"/>
      <c r="E79" s="333"/>
      <c r="F79" s="334" t="s">
        <v>820</v>
      </c>
      <c r="G79" s="335"/>
      <c r="H79" s="311" t="s">
        <v>821</v>
      </c>
      <c r="I79" s="311" t="s">
        <v>822</v>
      </c>
      <c r="J79" s="311">
        <v>20</v>
      </c>
      <c r="K79" s="325"/>
    </row>
    <row r="80" s="1" customFormat="1" ht="15" customHeight="1">
      <c r="B80" s="323"/>
      <c r="C80" s="311" t="s">
        <v>823</v>
      </c>
      <c r="D80" s="311"/>
      <c r="E80" s="311"/>
      <c r="F80" s="334" t="s">
        <v>820</v>
      </c>
      <c r="G80" s="335"/>
      <c r="H80" s="311" t="s">
        <v>824</v>
      </c>
      <c r="I80" s="311" t="s">
        <v>822</v>
      </c>
      <c r="J80" s="311">
        <v>120</v>
      </c>
      <c r="K80" s="325"/>
    </row>
    <row r="81" s="1" customFormat="1" ht="15" customHeight="1">
      <c r="B81" s="336"/>
      <c r="C81" s="311" t="s">
        <v>825</v>
      </c>
      <c r="D81" s="311"/>
      <c r="E81" s="311"/>
      <c r="F81" s="334" t="s">
        <v>826</v>
      </c>
      <c r="G81" s="335"/>
      <c r="H81" s="311" t="s">
        <v>827</v>
      </c>
      <c r="I81" s="311" t="s">
        <v>822</v>
      </c>
      <c r="J81" s="311">
        <v>50</v>
      </c>
      <c r="K81" s="325"/>
    </row>
    <row r="82" s="1" customFormat="1" ht="15" customHeight="1">
      <c r="B82" s="336"/>
      <c r="C82" s="311" t="s">
        <v>828</v>
      </c>
      <c r="D82" s="311"/>
      <c r="E82" s="311"/>
      <c r="F82" s="334" t="s">
        <v>820</v>
      </c>
      <c r="G82" s="335"/>
      <c r="H82" s="311" t="s">
        <v>829</v>
      </c>
      <c r="I82" s="311" t="s">
        <v>830</v>
      </c>
      <c r="J82" s="311"/>
      <c r="K82" s="325"/>
    </row>
    <row r="83" s="1" customFormat="1" ht="15" customHeight="1">
      <c r="B83" s="336"/>
      <c r="C83" s="337" t="s">
        <v>831</v>
      </c>
      <c r="D83" s="337"/>
      <c r="E83" s="337"/>
      <c r="F83" s="338" t="s">
        <v>826</v>
      </c>
      <c r="G83" s="337"/>
      <c r="H83" s="337" t="s">
        <v>832</v>
      </c>
      <c r="I83" s="337" t="s">
        <v>822</v>
      </c>
      <c r="J83" s="337">
        <v>15</v>
      </c>
      <c r="K83" s="325"/>
    </row>
    <row r="84" s="1" customFormat="1" ht="15" customHeight="1">
      <c r="B84" s="336"/>
      <c r="C84" s="337" t="s">
        <v>833</v>
      </c>
      <c r="D84" s="337"/>
      <c r="E84" s="337"/>
      <c r="F84" s="338" t="s">
        <v>826</v>
      </c>
      <c r="G84" s="337"/>
      <c r="H84" s="337" t="s">
        <v>834</v>
      </c>
      <c r="I84" s="337" t="s">
        <v>822</v>
      </c>
      <c r="J84" s="337">
        <v>15</v>
      </c>
      <c r="K84" s="325"/>
    </row>
    <row r="85" s="1" customFormat="1" ht="15" customHeight="1">
      <c r="B85" s="336"/>
      <c r="C85" s="337" t="s">
        <v>835</v>
      </c>
      <c r="D85" s="337"/>
      <c r="E85" s="337"/>
      <c r="F85" s="338" t="s">
        <v>826</v>
      </c>
      <c r="G85" s="337"/>
      <c r="H85" s="337" t="s">
        <v>836</v>
      </c>
      <c r="I85" s="337" t="s">
        <v>822</v>
      </c>
      <c r="J85" s="337">
        <v>20</v>
      </c>
      <c r="K85" s="325"/>
    </row>
    <row r="86" s="1" customFormat="1" ht="15" customHeight="1">
      <c r="B86" s="336"/>
      <c r="C86" s="337" t="s">
        <v>837</v>
      </c>
      <c r="D86" s="337"/>
      <c r="E86" s="337"/>
      <c r="F86" s="338" t="s">
        <v>826</v>
      </c>
      <c r="G86" s="337"/>
      <c r="H86" s="337" t="s">
        <v>838</v>
      </c>
      <c r="I86" s="337" t="s">
        <v>822</v>
      </c>
      <c r="J86" s="337">
        <v>20</v>
      </c>
      <c r="K86" s="325"/>
    </row>
    <row r="87" s="1" customFormat="1" ht="15" customHeight="1">
      <c r="B87" s="336"/>
      <c r="C87" s="311" t="s">
        <v>839</v>
      </c>
      <c r="D87" s="311"/>
      <c r="E87" s="311"/>
      <c r="F87" s="334" t="s">
        <v>826</v>
      </c>
      <c r="G87" s="335"/>
      <c r="H87" s="311" t="s">
        <v>840</v>
      </c>
      <c r="I87" s="311" t="s">
        <v>822</v>
      </c>
      <c r="J87" s="311">
        <v>50</v>
      </c>
      <c r="K87" s="325"/>
    </row>
    <row r="88" s="1" customFormat="1" ht="15" customHeight="1">
      <c r="B88" s="336"/>
      <c r="C88" s="311" t="s">
        <v>841</v>
      </c>
      <c r="D88" s="311"/>
      <c r="E88" s="311"/>
      <c r="F88" s="334" t="s">
        <v>826</v>
      </c>
      <c r="G88" s="335"/>
      <c r="H88" s="311" t="s">
        <v>842</v>
      </c>
      <c r="I88" s="311" t="s">
        <v>822</v>
      </c>
      <c r="J88" s="311">
        <v>20</v>
      </c>
      <c r="K88" s="325"/>
    </row>
    <row r="89" s="1" customFormat="1" ht="15" customHeight="1">
      <c r="B89" s="336"/>
      <c r="C89" s="311" t="s">
        <v>843</v>
      </c>
      <c r="D89" s="311"/>
      <c r="E89" s="311"/>
      <c r="F89" s="334" t="s">
        <v>826</v>
      </c>
      <c r="G89" s="335"/>
      <c r="H89" s="311" t="s">
        <v>844</v>
      </c>
      <c r="I89" s="311" t="s">
        <v>822</v>
      </c>
      <c r="J89" s="311">
        <v>20</v>
      </c>
      <c r="K89" s="325"/>
    </row>
    <row r="90" s="1" customFormat="1" ht="15" customHeight="1">
      <c r="B90" s="336"/>
      <c r="C90" s="311" t="s">
        <v>845</v>
      </c>
      <c r="D90" s="311"/>
      <c r="E90" s="311"/>
      <c r="F90" s="334" t="s">
        <v>826</v>
      </c>
      <c r="G90" s="335"/>
      <c r="H90" s="311" t="s">
        <v>846</v>
      </c>
      <c r="I90" s="311" t="s">
        <v>822</v>
      </c>
      <c r="J90" s="311">
        <v>50</v>
      </c>
      <c r="K90" s="325"/>
    </row>
    <row r="91" s="1" customFormat="1" ht="15" customHeight="1">
      <c r="B91" s="336"/>
      <c r="C91" s="311" t="s">
        <v>847</v>
      </c>
      <c r="D91" s="311"/>
      <c r="E91" s="311"/>
      <c r="F91" s="334" t="s">
        <v>826</v>
      </c>
      <c r="G91" s="335"/>
      <c r="H91" s="311" t="s">
        <v>847</v>
      </c>
      <c r="I91" s="311" t="s">
        <v>822</v>
      </c>
      <c r="J91" s="311">
        <v>50</v>
      </c>
      <c r="K91" s="325"/>
    </row>
    <row r="92" s="1" customFormat="1" ht="15" customHeight="1">
      <c r="B92" s="336"/>
      <c r="C92" s="311" t="s">
        <v>848</v>
      </c>
      <c r="D92" s="311"/>
      <c r="E92" s="311"/>
      <c r="F92" s="334" t="s">
        <v>826</v>
      </c>
      <c r="G92" s="335"/>
      <c r="H92" s="311" t="s">
        <v>849</v>
      </c>
      <c r="I92" s="311" t="s">
        <v>822</v>
      </c>
      <c r="J92" s="311">
        <v>255</v>
      </c>
      <c r="K92" s="325"/>
    </row>
    <row r="93" s="1" customFormat="1" ht="15" customHeight="1">
      <c r="B93" s="336"/>
      <c r="C93" s="311" t="s">
        <v>850</v>
      </c>
      <c r="D93" s="311"/>
      <c r="E93" s="311"/>
      <c r="F93" s="334" t="s">
        <v>820</v>
      </c>
      <c r="G93" s="335"/>
      <c r="H93" s="311" t="s">
        <v>851</v>
      </c>
      <c r="I93" s="311" t="s">
        <v>852</v>
      </c>
      <c r="J93" s="311"/>
      <c r="K93" s="325"/>
    </row>
    <row r="94" s="1" customFormat="1" ht="15" customHeight="1">
      <c r="B94" s="336"/>
      <c r="C94" s="311" t="s">
        <v>853</v>
      </c>
      <c r="D94" s="311"/>
      <c r="E94" s="311"/>
      <c r="F94" s="334" t="s">
        <v>820</v>
      </c>
      <c r="G94" s="335"/>
      <c r="H94" s="311" t="s">
        <v>854</v>
      </c>
      <c r="I94" s="311" t="s">
        <v>855</v>
      </c>
      <c r="J94" s="311"/>
      <c r="K94" s="325"/>
    </row>
    <row r="95" s="1" customFormat="1" ht="15" customHeight="1">
      <c r="B95" s="336"/>
      <c r="C95" s="311" t="s">
        <v>856</v>
      </c>
      <c r="D95" s="311"/>
      <c r="E95" s="311"/>
      <c r="F95" s="334" t="s">
        <v>820</v>
      </c>
      <c r="G95" s="335"/>
      <c r="H95" s="311" t="s">
        <v>856</v>
      </c>
      <c r="I95" s="311" t="s">
        <v>855</v>
      </c>
      <c r="J95" s="311"/>
      <c r="K95" s="325"/>
    </row>
    <row r="96" s="1" customFormat="1" ht="15" customHeight="1">
      <c r="B96" s="336"/>
      <c r="C96" s="311" t="s">
        <v>35</v>
      </c>
      <c r="D96" s="311"/>
      <c r="E96" s="311"/>
      <c r="F96" s="334" t="s">
        <v>820</v>
      </c>
      <c r="G96" s="335"/>
      <c r="H96" s="311" t="s">
        <v>857</v>
      </c>
      <c r="I96" s="311" t="s">
        <v>855</v>
      </c>
      <c r="J96" s="311"/>
      <c r="K96" s="325"/>
    </row>
    <row r="97" s="1" customFormat="1" ht="15" customHeight="1">
      <c r="B97" s="336"/>
      <c r="C97" s="311" t="s">
        <v>45</v>
      </c>
      <c r="D97" s="311"/>
      <c r="E97" s="311"/>
      <c r="F97" s="334" t="s">
        <v>820</v>
      </c>
      <c r="G97" s="335"/>
      <c r="H97" s="311" t="s">
        <v>858</v>
      </c>
      <c r="I97" s="311" t="s">
        <v>855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859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814</v>
      </c>
      <c r="D103" s="326"/>
      <c r="E103" s="326"/>
      <c r="F103" s="326" t="s">
        <v>815</v>
      </c>
      <c r="G103" s="327"/>
      <c r="H103" s="326" t="s">
        <v>51</v>
      </c>
      <c r="I103" s="326" t="s">
        <v>54</v>
      </c>
      <c r="J103" s="326" t="s">
        <v>816</v>
      </c>
      <c r="K103" s="325"/>
    </row>
    <row r="104" s="1" customFormat="1" ht="17.25" customHeight="1">
      <c r="B104" s="323"/>
      <c r="C104" s="328" t="s">
        <v>817</v>
      </c>
      <c r="D104" s="328"/>
      <c r="E104" s="328"/>
      <c r="F104" s="329" t="s">
        <v>818</v>
      </c>
      <c r="G104" s="330"/>
      <c r="H104" s="328"/>
      <c r="I104" s="328"/>
      <c r="J104" s="328" t="s">
        <v>819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50</v>
      </c>
      <c r="D106" s="333"/>
      <c r="E106" s="333"/>
      <c r="F106" s="334" t="s">
        <v>820</v>
      </c>
      <c r="G106" s="311"/>
      <c r="H106" s="311" t="s">
        <v>860</v>
      </c>
      <c r="I106" s="311" t="s">
        <v>822</v>
      </c>
      <c r="J106" s="311">
        <v>20</v>
      </c>
      <c r="K106" s="325"/>
    </row>
    <row r="107" s="1" customFormat="1" ht="15" customHeight="1">
      <c r="B107" s="323"/>
      <c r="C107" s="311" t="s">
        <v>823</v>
      </c>
      <c r="D107" s="311"/>
      <c r="E107" s="311"/>
      <c r="F107" s="334" t="s">
        <v>820</v>
      </c>
      <c r="G107" s="311"/>
      <c r="H107" s="311" t="s">
        <v>860</v>
      </c>
      <c r="I107" s="311" t="s">
        <v>822</v>
      </c>
      <c r="J107" s="311">
        <v>120</v>
      </c>
      <c r="K107" s="325"/>
    </row>
    <row r="108" s="1" customFormat="1" ht="15" customHeight="1">
      <c r="B108" s="336"/>
      <c r="C108" s="311" t="s">
        <v>825</v>
      </c>
      <c r="D108" s="311"/>
      <c r="E108" s="311"/>
      <c r="F108" s="334" t="s">
        <v>826</v>
      </c>
      <c r="G108" s="311"/>
      <c r="H108" s="311" t="s">
        <v>860</v>
      </c>
      <c r="I108" s="311" t="s">
        <v>822</v>
      </c>
      <c r="J108" s="311">
        <v>50</v>
      </c>
      <c r="K108" s="325"/>
    </row>
    <row r="109" s="1" customFormat="1" ht="15" customHeight="1">
      <c r="B109" s="336"/>
      <c r="C109" s="311" t="s">
        <v>828</v>
      </c>
      <c r="D109" s="311"/>
      <c r="E109" s="311"/>
      <c r="F109" s="334" t="s">
        <v>820</v>
      </c>
      <c r="G109" s="311"/>
      <c r="H109" s="311" t="s">
        <v>860</v>
      </c>
      <c r="I109" s="311" t="s">
        <v>830</v>
      </c>
      <c r="J109" s="311"/>
      <c r="K109" s="325"/>
    </row>
    <row r="110" s="1" customFormat="1" ht="15" customHeight="1">
      <c r="B110" s="336"/>
      <c r="C110" s="311" t="s">
        <v>839</v>
      </c>
      <c r="D110" s="311"/>
      <c r="E110" s="311"/>
      <c r="F110" s="334" t="s">
        <v>826</v>
      </c>
      <c r="G110" s="311"/>
      <c r="H110" s="311" t="s">
        <v>860</v>
      </c>
      <c r="I110" s="311" t="s">
        <v>822</v>
      </c>
      <c r="J110" s="311">
        <v>50</v>
      </c>
      <c r="K110" s="325"/>
    </row>
    <row r="111" s="1" customFormat="1" ht="15" customHeight="1">
      <c r="B111" s="336"/>
      <c r="C111" s="311" t="s">
        <v>847</v>
      </c>
      <c r="D111" s="311"/>
      <c r="E111" s="311"/>
      <c r="F111" s="334" t="s">
        <v>826</v>
      </c>
      <c r="G111" s="311"/>
      <c r="H111" s="311" t="s">
        <v>860</v>
      </c>
      <c r="I111" s="311" t="s">
        <v>822</v>
      </c>
      <c r="J111" s="311">
        <v>50</v>
      </c>
      <c r="K111" s="325"/>
    </row>
    <row r="112" s="1" customFormat="1" ht="15" customHeight="1">
      <c r="B112" s="336"/>
      <c r="C112" s="311" t="s">
        <v>845</v>
      </c>
      <c r="D112" s="311"/>
      <c r="E112" s="311"/>
      <c r="F112" s="334" t="s">
        <v>826</v>
      </c>
      <c r="G112" s="311"/>
      <c r="H112" s="311" t="s">
        <v>860</v>
      </c>
      <c r="I112" s="311" t="s">
        <v>822</v>
      </c>
      <c r="J112" s="311">
        <v>50</v>
      </c>
      <c r="K112" s="325"/>
    </row>
    <row r="113" s="1" customFormat="1" ht="15" customHeight="1">
      <c r="B113" s="336"/>
      <c r="C113" s="311" t="s">
        <v>50</v>
      </c>
      <c r="D113" s="311"/>
      <c r="E113" s="311"/>
      <c r="F113" s="334" t="s">
        <v>820</v>
      </c>
      <c r="G113" s="311"/>
      <c r="H113" s="311" t="s">
        <v>861</v>
      </c>
      <c r="I113" s="311" t="s">
        <v>822</v>
      </c>
      <c r="J113" s="311">
        <v>20</v>
      </c>
      <c r="K113" s="325"/>
    </row>
    <row r="114" s="1" customFormat="1" ht="15" customHeight="1">
      <c r="B114" s="336"/>
      <c r="C114" s="311" t="s">
        <v>862</v>
      </c>
      <c r="D114" s="311"/>
      <c r="E114" s="311"/>
      <c r="F114" s="334" t="s">
        <v>820</v>
      </c>
      <c r="G114" s="311"/>
      <c r="H114" s="311" t="s">
        <v>863</v>
      </c>
      <c r="I114" s="311" t="s">
        <v>822</v>
      </c>
      <c r="J114" s="311">
        <v>120</v>
      </c>
      <c r="K114" s="325"/>
    </row>
    <row r="115" s="1" customFormat="1" ht="15" customHeight="1">
      <c r="B115" s="336"/>
      <c r="C115" s="311" t="s">
        <v>35</v>
      </c>
      <c r="D115" s="311"/>
      <c r="E115" s="311"/>
      <c r="F115" s="334" t="s">
        <v>820</v>
      </c>
      <c r="G115" s="311"/>
      <c r="H115" s="311" t="s">
        <v>864</v>
      </c>
      <c r="I115" s="311" t="s">
        <v>855</v>
      </c>
      <c r="J115" s="311"/>
      <c r="K115" s="325"/>
    </row>
    <row r="116" s="1" customFormat="1" ht="15" customHeight="1">
      <c r="B116" s="336"/>
      <c r="C116" s="311" t="s">
        <v>45</v>
      </c>
      <c r="D116" s="311"/>
      <c r="E116" s="311"/>
      <c r="F116" s="334" t="s">
        <v>820</v>
      </c>
      <c r="G116" s="311"/>
      <c r="H116" s="311" t="s">
        <v>865</v>
      </c>
      <c r="I116" s="311" t="s">
        <v>855</v>
      </c>
      <c r="J116" s="311"/>
      <c r="K116" s="325"/>
    </row>
    <row r="117" s="1" customFormat="1" ht="15" customHeight="1">
      <c r="B117" s="336"/>
      <c r="C117" s="311" t="s">
        <v>54</v>
      </c>
      <c r="D117" s="311"/>
      <c r="E117" s="311"/>
      <c r="F117" s="334" t="s">
        <v>820</v>
      </c>
      <c r="G117" s="311"/>
      <c r="H117" s="311" t="s">
        <v>866</v>
      </c>
      <c r="I117" s="311" t="s">
        <v>867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868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814</v>
      </c>
      <c r="D123" s="326"/>
      <c r="E123" s="326"/>
      <c r="F123" s="326" t="s">
        <v>815</v>
      </c>
      <c r="G123" s="327"/>
      <c r="H123" s="326" t="s">
        <v>51</v>
      </c>
      <c r="I123" s="326" t="s">
        <v>54</v>
      </c>
      <c r="J123" s="326" t="s">
        <v>816</v>
      </c>
      <c r="K123" s="355"/>
    </row>
    <row r="124" s="1" customFormat="1" ht="17.25" customHeight="1">
      <c r="B124" s="354"/>
      <c r="C124" s="328" t="s">
        <v>817</v>
      </c>
      <c r="D124" s="328"/>
      <c r="E124" s="328"/>
      <c r="F124" s="329" t="s">
        <v>818</v>
      </c>
      <c r="G124" s="330"/>
      <c r="H124" s="328"/>
      <c r="I124" s="328"/>
      <c r="J124" s="328" t="s">
        <v>819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823</v>
      </c>
      <c r="D126" s="333"/>
      <c r="E126" s="333"/>
      <c r="F126" s="334" t="s">
        <v>820</v>
      </c>
      <c r="G126" s="311"/>
      <c r="H126" s="311" t="s">
        <v>860</v>
      </c>
      <c r="I126" s="311" t="s">
        <v>822</v>
      </c>
      <c r="J126" s="311">
        <v>120</v>
      </c>
      <c r="K126" s="359"/>
    </row>
    <row r="127" s="1" customFormat="1" ht="15" customHeight="1">
      <c r="B127" s="356"/>
      <c r="C127" s="311" t="s">
        <v>869</v>
      </c>
      <c r="D127" s="311"/>
      <c r="E127" s="311"/>
      <c r="F127" s="334" t="s">
        <v>820</v>
      </c>
      <c r="G127" s="311"/>
      <c r="H127" s="311" t="s">
        <v>870</v>
      </c>
      <c r="I127" s="311" t="s">
        <v>822</v>
      </c>
      <c r="J127" s="311" t="s">
        <v>871</v>
      </c>
      <c r="K127" s="359"/>
    </row>
    <row r="128" s="1" customFormat="1" ht="15" customHeight="1">
      <c r="B128" s="356"/>
      <c r="C128" s="311" t="s">
        <v>768</v>
      </c>
      <c r="D128" s="311"/>
      <c r="E128" s="311"/>
      <c r="F128" s="334" t="s">
        <v>820</v>
      </c>
      <c r="G128" s="311"/>
      <c r="H128" s="311" t="s">
        <v>872</v>
      </c>
      <c r="I128" s="311" t="s">
        <v>822</v>
      </c>
      <c r="J128" s="311" t="s">
        <v>871</v>
      </c>
      <c r="K128" s="359"/>
    </row>
    <row r="129" s="1" customFormat="1" ht="15" customHeight="1">
      <c r="B129" s="356"/>
      <c r="C129" s="311" t="s">
        <v>831</v>
      </c>
      <c r="D129" s="311"/>
      <c r="E129" s="311"/>
      <c r="F129" s="334" t="s">
        <v>826</v>
      </c>
      <c r="G129" s="311"/>
      <c r="H129" s="311" t="s">
        <v>832</v>
      </c>
      <c r="I129" s="311" t="s">
        <v>822</v>
      </c>
      <c r="J129" s="311">
        <v>15</v>
      </c>
      <c r="K129" s="359"/>
    </row>
    <row r="130" s="1" customFormat="1" ht="15" customHeight="1">
      <c r="B130" s="356"/>
      <c r="C130" s="337" t="s">
        <v>833</v>
      </c>
      <c r="D130" s="337"/>
      <c r="E130" s="337"/>
      <c r="F130" s="338" t="s">
        <v>826</v>
      </c>
      <c r="G130" s="337"/>
      <c r="H130" s="337" t="s">
        <v>834</v>
      </c>
      <c r="I130" s="337" t="s">
        <v>822</v>
      </c>
      <c r="J130" s="337">
        <v>15</v>
      </c>
      <c r="K130" s="359"/>
    </row>
    <row r="131" s="1" customFormat="1" ht="15" customHeight="1">
      <c r="B131" s="356"/>
      <c r="C131" s="337" t="s">
        <v>835</v>
      </c>
      <c r="D131" s="337"/>
      <c r="E131" s="337"/>
      <c r="F131" s="338" t="s">
        <v>826</v>
      </c>
      <c r="G131" s="337"/>
      <c r="H131" s="337" t="s">
        <v>836</v>
      </c>
      <c r="I131" s="337" t="s">
        <v>822</v>
      </c>
      <c r="J131" s="337">
        <v>20</v>
      </c>
      <c r="K131" s="359"/>
    </row>
    <row r="132" s="1" customFormat="1" ht="15" customHeight="1">
      <c r="B132" s="356"/>
      <c r="C132" s="337" t="s">
        <v>837</v>
      </c>
      <c r="D132" s="337"/>
      <c r="E132" s="337"/>
      <c r="F132" s="338" t="s">
        <v>826</v>
      </c>
      <c r="G132" s="337"/>
      <c r="H132" s="337" t="s">
        <v>838</v>
      </c>
      <c r="I132" s="337" t="s">
        <v>822</v>
      </c>
      <c r="J132" s="337">
        <v>20</v>
      </c>
      <c r="K132" s="359"/>
    </row>
    <row r="133" s="1" customFormat="1" ht="15" customHeight="1">
      <c r="B133" s="356"/>
      <c r="C133" s="311" t="s">
        <v>825</v>
      </c>
      <c r="D133" s="311"/>
      <c r="E133" s="311"/>
      <c r="F133" s="334" t="s">
        <v>826</v>
      </c>
      <c r="G133" s="311"/>
      <c r="H133" s="311" t="s">
        <v>860</v>
      </c>
      <c r="I133" s="311" t="s">
        <v>822</v>
      </c>
      <c r="J133" s="311">
        <v>50</v>
      </c>
      <c r="K133" s="359"/>
    </row>
    <row r="134" s="1" customFormat="1" ht="15" customHeight="1">
      <c r="B134" s="356"/>
      <c r="C134" s="311" t="s">
        <v>839</v>
      </c>
      <c r="D134" s="311"/>
      <c r="E134" s="311"/>
      <c r="F134" s="334" t="s">
        <v>826</v>
      </c>
      <c r="G134" s="311"/>
      <c r="H134" s="311" t="s">
        <v>860</v>
      </c>
      <c r="I134" s="311" t="s">
        <v>822</v>
      </c>
      <c r="J134" s="311">
        <v>50</v>
      </c>
      <c r="K134" s="359"/>
    </row>
    <row r="135" s="1" customFormat="1" ht="15" customHeight="1">
      <c r="B135" s="356"/>
      <c r="C135" s="311" t="s">
        <v>845</v>
      </c>
      <c r="D135" s="311"/>
      <c r="E135" s="311"/>
      <c r="F135" s="334" t="s">
        <v>826</v>
      </c>
      <c r="G135" s="311"/>
      <c r="H135" s="311" t="s">
        <v>860</v>
      </c>
      <c r="I135" s="311" t="s">
        <v>822</v>
      </c>
      <c r="J135" s="311">
        <v>50</v>
      </c>
      <c r="K135" s="359"/>
    </row>
    <row r="136" s="1" customFormat="1" ht="15" customHeight="1">
      <c r="B136" s="356"/>
      <c r="C136" s="311" t="s">
        <v>847</v>
      </c>
      <c r="D136" s="311"/>
      <c r="E136" s="311"/>
      <c r="F136" s="334" t="s">
        <v>826</v>
      </c>
      <c r="G136" s="311"/>
      <c r="H136" s="311" t="s">
        <v>860</v>
      </c>
      <c r="I136" s="311" t="s">
        <v>822</v>
      </c>
      <c r="J136" s="311">
        <v>50</v>
      </c>
      <c r="K136" s="359"/>
    </row>
    <row r="137" s="1" customFormat="1" ht="15" customHeight="1">
      <c r="B137" s="356"/>
      <c r="C137" s="311" t="s">
        <v>848</v>
      </c>
      <c r="D137" s="311"/>
      <c r="E137" s="311"/>
      <c r="F137" s="334" t="s">
        <v>826</v>
      </c>
      <c r="G137" s="311"/>
      <c r="H137" s="311" t="s">
        <v>873</v>
      </c>
      <c r="I137" s="311" t="s">
        <v>822</v>
      </c>
      <c r="J137" s="311">
        <v>255</v>
      </c>
      <c r="K137" s="359"/>
    </row>
    <row r="138" s="1" customFormat="1" ht="15" customHeight="1">
      <c r="B138" s="356"/>
      <c r="C138" s="311" t="s">
        <v>850</v>
      </c>
      <c r="D138" s="311"/>
      <c r="E138" s="311"/>
      <c r="F138" s="334" t="s">
        <v>820</v>
      </c>
      <c r="G138" s="311"/>
      <c r="H138" s="311" t="s">
        <v>874</v>
      </c>
      <c r="I138" s="311" t="s">
        <v>852</v>
      </c>
      <c r="J138" s="311"/>
      <c r="K138" s="359"/>
    </row>
    <row r="139" s="1" customFormat="1" ht="15" customHeight="1">
      <c r="B139" s="356"/>
      <c r="C139" s="311" t="s">
        <v>853</v>
      </c>
      <c r="D139" s="311"/>
      <c r="E139" s="311"/>
      <c r="F139" s="334" t="s">
        <v>820</v>
      </c>
      <c r="G139" s="311"/>
      <c r="H139" s="311" t="s">
        <v>875</v>
      </c>
      <c r="I139" s="311" t="s">
        <v>855</v>
      </c>
      <c r="J139" s="311"/>
      <c r="K139" s="359"/>
    </row>
    <row r="140" s="1" customFormat="1" ht="15" customHeight="1">
      <c r="B140" s="356"/>
      <c r="C140" s="311" t="s">
        <v>856</v>
      </c>
      <c r="D140" s="311"/>
      <c r="E140" s="311"/>
      <c r="F140" s="334" t="s">
        <v>820</v>
      </c>
      <c r="G140" s="311"/>
      <c r="H140" s="311" t="s">
        <v>856</v>
      </c>
      <c r="I140" s="311" t="s">
        <v>855</v>
      </c>
      <c r="J140" s="311"/>
      <c r="K140" s="359"/>
    </row>
    <row r="141" s="1" customFormat="1" ht="15" customHeight="1">
      <c r="B141" s="356"/>
      <c r="C141" s="311" t="s">
        <v>35</v>
      </c>
      <c r="D141" s="311"/>
      <c r="E141" s="311"/>
      <c r="F141" s="334" t="s">
        <v>820</v>
      </c>
      <c r="G141" s="311"/>
      <c r="H141" s="311" t="s">
        <v>876</v>
      </c>
      <c r="I141" s="311" t="s">
        <v>855</v>
      </c>
      <c r="J141" s="311"/>
      <c r="K141" s="359"/>
    </row>
    <row r="142" s="1" customFormat="1" ht="15" customHeight="1">
      <c r="B142" s="356"/>
      <c r="C142" s="311" t="s">
        <v>877</v>
      </c>
      <c r="D142" s="311"/>
      <c r="E142" s="311"/>
      <c r="F142" s="334" t="s">
        <v>820</v>
      </c>
      <c r="G142" s="311"/>
      <c r="H142" s="311" t="s">
        <v>878</v>
      </c>
      <c r="I142" s="311" t="s">
        <v>855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879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814</v>
      </c>
      <c r="D148" s="326"/>
      <c r="E148" s="326"/>
      <c r="F148" s="326" t="s">
        <v>815</v>
      </c>
      <c r="G148" s="327"/>
      <c r="H148" s="326" t="s">
        <v>51</v>
      </c>
      <c r="I148" s="326" t="s">
        <v>54</v>
      </c>
      <c r="J148" s="326" t="s">
        <v>816</v>
      </c>
      <c r="K148" s="325"/>
    </row>
    <row r="149" s="1" customFormat="1" ht="17.25" customHeight="1">
      <c r="B149" s="323"/>
      <c r="C149" s="328" t="s">
        <v>817</v>
      </c>
      <c r="D149" s="328"/>
      <c r="E149" s="328"/>
      <c r="F149" s="329" t="s">
        <v>818</v>
      </c>
      <c r="G149" s="330"/>
      <c r="H149" s="328"/>
      <c r="I149" s="328"/>
      <c r="J149" s="328" t="s">
        <v>819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823</v>
      </c>
      <c r="D151" s="311"/>
      <c r="E151" s="311"/>
      <c r="F151" s="364" t="s">
        <v>820</v>
      </c>
      <c r="G151" s="311"/>
      <c r="H151" s="363" t="s">
        <v>860</v>
      </c>
      <c r="I151" s="363" t="s">
        <v>822</v>
      </c>
      <c r="J151" s="363">
        <v>120</v>
      </c>
      <c r="K151" s="359"/>
    </row>
    <row r="152" s="1" customFormat="1" ht="15" customHeight="1">
      <c r="B152" s="336"/>
      <c r="C152" s="363" t="s">
        <v>869</v>
      </c>
      <c r="D152" s="311"/>
      <c r="E152" s="311"/>
      <c r="F152" s="364" t="s">
        <v>820</v>
      </c>
      <c r="G152" s="311"/>
      <c r="H152" s="363" t="s">
        <v>880</v>
      </c>
      <c r="I152" s="363" t="s">
        <v>822</v>
      </c>
      <c r="J152" s="363" t="s">
        <v>871</v>
      </c>
      <c r="K152" s="359"/>
    </row>
    <row r="153" s="1" customFormat="1" ht="15" customHeight="1">
      <c r="B153" s="336"/>
      <c r="C153" s="363" t="s">
        <v>768</v>
      </c>
      <c r="D153" s="311"/>
      <c r="E153" s="311"/>
      <c r="F153" s="364" t="s">
        <v>820</v>
      </c>
      <c r="G153" s="311"/>
      <c r="H153" s="363" t="s">
        <v>881</v>
      </c>
      <c r="I153" s="363" t="s">
        <v>822</v>
      </c>
      <c r="J153" s="363" t="s">
        <v>871</v>
      </c>
      <c r="K153" s="359"/>
    </row>
    <row r="154" s="1" customFormat="1" ht="15" customHeight="1">
      <c r="B154" s="336"/>
      <c r="C154" s="363" t="s">
        <v>825</v>
      </c>
      <c r="D154" s="311"/>
      <c r="E154" s="311"/>
      <c r="F154" s="364" t="s">
        <v>826</v>
      </c>
      <c r="G154" s="311"/>
      <c r="H154" s="363" t="s">
        <v>860</v>
      </c>
      <c r="I154" s="363" t="s">
        <v>822</v>
      </c>
      <c r="J154" s="363">
        <v>50</v>
      </c>
      <c r="K154" s="359"/>
    </row>
    <row r="155" s="1" customFormat="1" ht="15" customHeight="1">
      <c r="B155" s="336"/>
      <c r="C155" s="363" t="s">
        <v>828</v>
      </c>
      <c r="D155" s="311"/>
      <c r="E155" s="311"/>
      <c r="F155" s="364" t="s">
        <v>820</v>
      </c>
      <c r="G155" s="311"/>
      <c r="H155" s="363" t="s">
        <v>860</v>
      </c>
      <c r="I155" s="363" t="s">
        <v>830</v>
      </c>
      <c r="J155" s="363"/>
      <c r="K155" s="359"/>
    </row>
    <row r="156" s="1" customFormat="1" ht="15" customHeight="1">
      <c r="B156" s="336"/>
      <c r="C156" s="363" t="s">
        <v>839</v>
      </c>
      <c r="D156" s="311"/>
      <c r="E156" s="311"/>
      <c r="F156" s="364" t="s">
        <v>826</v>
      </c>
      <c r="G156" s="311"/>
      <c r="H156" s="363" t="s">
        <v>860</v>
      </c>
      <c r="I156" s="363" t="s">
        <v>822</v>
      </c>
      <c r="J156" s="363">
        <v>50</v>
      </c>
      <c r="K156" s="359"/>
    </row>
    <row r="157" s="1" customFormat="1" ht="15" customHeight="1">
      <c r="B157" s="336"/>
      <c r="C157" s="363" t="s">
        <v>847</v>
      </c>
      <c r="D157" s="311"/>
      <c r="E157" s="311"/>
      <c r="F157" s="364" t="s">
        <v>826</v>
      </c>
      <c r="G157" s="311"/>
      <c r="H157" s="363" t="s">
        <v>860</v>
      </c>
      <c r="I157" s="363" t="s">
        <v>822</v>
      </c>
      <c r="J157" s="363">
        <v>50</v>
      </c>
      <c r="K157" s="359"/>
    </row>
    <row r="158" s="1" customFormat="1" ht="15" customHeight="1">
      <c r="B158" s="336"/>
      <c r="C158" s="363" t="s">
        <v>845</v>
      </c>
      <c r="D158" s="311"/>
      <c r="E158" s="311"/>
      <c r="F158" s="364" t="s">
        <v>826</v>
      </c>
      <c r="G158" s="311"/>
      <c r="H158" s="363" t="s">
        <v>860</v>
      </c>
      <c r="I158" s="363" t="s">
        <v>822</v>
      </c>
      <c r="J158" s="363">
        <v>50</v>
      </c>
      <c r="K158" s="359"/>
    </row>
    <row r="159" s="1" customFormat="1" ht="15" customHeight="1">
      <c r="B159" s="336"/>
      <c r="C159" s="363" t="s">
        <v>112</v>
      </c>
      <c r="D159" s="311"/>
      <c r="E159" s="311"/>
      <c r="F159" s="364" t="s">
        <v>820</v>
      </c>
      <c r="G159" s="311"/>
      <c r="H159" s="363" t="s">
        <v>882</v>
      </c>
      <c r="I159" s="363" t="s">
        <v>822</v>
      </c>
      <c r="J159" s="363" t="s">
        <v>883</v>
      </c>
      <c r="K159" s="359"/>
    </row>
    <row r="160" s="1" customFormat="1" ht="15" customHeight="1">
      <c r="B160" s="336"/>
      <c r="C160" s="363" t="s">
        <v>884</v>
      </c>
      <c r="D160" s="311"/>
      <c r="E160" s="311"/>
      <c r="F160" s="364" t="s">
        <v>820</v>
      </c>
      <c r="G160" s="311"/>
      <c r="H160" s="363" t="s">
        <v>885</v>
      </c>
      <c r="I160" s="363" t="s">
        <v>855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886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814</v>
      </c>
      <c r="D166" s="326"/>
      <c r="E166" s="326"/>
      <c r="F166" s="326" t="s">
        <v>815</v>
      </c>
      <c r="G166" s="368"/>
      <c r="H166" s="369" t="s">
        <v>51</v>
      </c>
      <c r="I166" s="369" t="s">
        <v>54</v>
      </c>
      <c r="J166" s="326" t="s">
        <v>816</v>
      </c>
      <c r="K166" s="303"/>
    </row>
    <row r="167" s="1" customFormat="1" ht="17.25" customHeight="1">
      <c r="B167" s="304"/>
      <c r="C167" s="328" t="s">
        <v>817</v>
      </c>
      <c r="D167" s="328"/>
      <c r="E167" s="328"/>
      <c r="F167" s="329" t="s">
        <v>818</v>
      </c>
      <c r="G167" s="370"/>
      <c r="H167" s="371"/>
      <c r="I167" s="371"/>
      <c r="J167" s="328" t="s">
        <v>819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823</v>
      </c>
      <c r="D169" s="311"/>
      <c r="E169" s="311"/>
      <c r="F169" s="334" t="s">
        <v>820</v>
      </c>
      <c r="G169" s="311"/>
      <c r="H169" s="311" t="s">
        <v>860</v>
      </c>
      <c r="I169" s="311" t="s">
        <v>822</v>
      </c>
      <c r="J169" s="311">
        <v>120</v>
      </c>
      <c r="K169" s="359"/>
    </row>
    <row r="170" s="1" customFormat="1" ht="15" customHeight="1">
      <c r="B170" s="336"/>
      <c r="C170" s="311" t="s">
        <v>869</v>
      </c>
      <c r="D170" s="311"/>
      <c r="E170" s="311"/>
      <c r="F170" s="334" t="s">
        <v>820</v>
      </c>
      <c r="G170" s="311"/>
      <c r="H170" s="311" t="s">
        <v>870</v>
      </c>
      <c r="I170" s="311" t="s">
        <v>822</v>
      </c>
      <c r="J170" s="311" t="s">
        <v>871</v>
      </c>
      <c r="K170" s="359"/>
    </row>
    <row r="171" s="1" customFormat="1" ht="15" customHeight="1">
      <c r="B171" s="336"/>
      <c r="C171" s="311" t="s">
        <v>768</v>
      </c>
      <c r="D171" s="311"/>
      <c r="E171" s="311"/>
      <c r="F171" s="334" t="s">
        <v>820</v>
      </c>
      <c r="G171" s="311"/>
      <c r="H171" s="311" t="s">
        <v>887</v>
      </c>
      <c r="I171" s="311" t="s">
        <v>822</v>
      </c>
      <c r="J171" s="311" t="s">
        <v>871</v>
      </c>
      <c r="K171" s="359"/>
    </row>
    <row r="172" s="1" customFormat="1" ht="15" customHeight="1">
      <c r="B172" s="336"/>
      <c r="C172" s="311" t="s">
        <v>825</v>
      </c>
      <c r="D172" s="311"/>
      <c r="E172" s="311"/>
      <c r="F172" s="334" t="s">
        <v>826</v>
      </c>
      <c r="G172" s="311"/>
      <c r="H172" s="311" t="s">
        <v>887</v>
      </c>
      <c r="I172" s="311" t="s">
        <v>822</v>
      </c>
      <c r="J172" s="311">
        <v>50</v>
      </c>
      <c r="K172" s="359"/>
    </row>
    <row r="173" s="1" customFormat="1" ht="15" customHeight="1">
      <c r="B173" s="336"/>
      <c r="C173" s="311" t="s">
        <v>828</v>
      </c>
      <c r="D173" s="311"/>
      <c r="E173" s="311"/>
      <c r="F173" s="334" t="s">
        <v>820</v>
      </c>
      <c r="G173" s="311"/>
      <c r="H173" s="311" t="s">
        <v>887</v>
      </c>
      <c r="I173" s="311" t="s">
        <v>830</v>
      </c>
      <c r="J173" s="311"/>
      <c r="K173" s="359"/>
    </row>
    <row r="174" s="1" customFormat="1" ht="15" customHeight="1">
      <c r="B174" s="336"/>
      <c r="C174" s="311" t="s">
        <v>839</v>
      </c>
      <c r="D174" s="311"/>
      <c r="E174" s="311"/>
      <c r="F174" s="334" t="s">
        <v>826</v>
      </c>
      <c r="G174" s="311"/>
      <c r="H174" s="311" t="s">
        <v>887</v>
      </c>
      <c r="I174" s="311" t="s">
        <v>822</v>
      </c>
      <c r="J174" s="311">
        <v>50</v>
      </c>
      <c r="K174" s="359"/>
    </row>
    <row r="175" s="1" customFormat="1" ht="15" customHeight="1">
      <c r="B175" s="336"/>
      <c r="C175" s="311" t="s">
        <v>847</v>
      </c>
      <c r="D175" s="311"/>
      <c r="E175" s="311"/>
      <c r="F175" s="334" t="s">
        <v>826</v>
      </c>
      <c r="G175" s="311"/>
      <c r="H175" s="311" t="s">
        <v>887</v>
      </c>
      <c r="I175" s="311" t="s">
        <v>822</v>
      </c>
      <c r="J175" s="311">
        <v>50</v>
      </c>
      <c r="K175" s="359"/>
    </row>
    <row r="176" s="1" customFormat="1" ht="15" customHeight="1">
      <c r="B176" s="336"/>
      <c r="C176" s="311" t="s">
        <v>845</v>
      </c>
      <c r="D176" s="311"/>
      <c r="E176" s="311"/>
      <c r="F176" s="334" t="s">
        <v>826</v>
      </c>
      <c r="G176" s="311"/>
      <c r="H176" s="311" t="s">
        <v>887</v>
      </c>
      <c r="I176" s="311" t="s">
        <v>822</v>
      </c>
      <c r="J176" s="311">
        <v>50</v>
      </c>
      <c r="K176" s="359"/>
    </row>
    <row r="177" s="1" customFormat="1" ht="15" customHeight="1">
      <c r="B177" s="336"/>
      <c r="C177" s="311" t="s">
        <v>122</v>
      </c>
      <c r="D177" s="311"/>
      <c r="E177" s="311"/>
      <c r="F177" s="334" t="s">
        <v>820</v>
      </c>
      <c r="G177" s="311"/>
      <c r="H177" s="311" t="s">
        <v>888</v>
      </c>
      <c r="I177" s="311" t="s">
        <v>889</v>
      </c>
      <c r="J177" s="311"/>
      <c r="K177" s="359"/>
    </row>
    <row r="178" s="1" customFormat="1" ht="15" customHeight="1">
      <c r="B178" s="336"/>
      <c r="C178" s="311" t="s">
        <v>54</v>
      </c>
      <c r="D178" s="311"/>
      <c r="E178" s="311"/>
      <c r="F178" s="334" t="s">
        <v>820</v>
      </c>
      <c r="G178" s="311"/>
      <c r="H178" s="311" t="s">
        <v>890</v>
      </c>
      <c r="I178" s="311" t="s">
        <v>891</v>
      </c>
      <c r="J178" s="311">
        <v>1</v>
      </c>
      <c r="K178" s="359"/>
    </row>
    <row r="179" s="1" customFormat="1" ht="15" customHeight="1">
      <c r="B179" s="336"/>
      <c r="C179" s="311" t="s">
        <v>50</v>
      </c>
      <c r="D179" s="311"/>
      <c r="E179" s="311"/>
      <c r="F179" s="334" t="s">
        <v>820</v>
      </c>
      <c r="G179" s="311"/>
      <c r="H179" s="311" t="s">
        <v>892</v>
      </c>
      <c r="I179" s="311" t="s">
        <v>822</v>
      </c>
      <c r="J179" s="311">
        <v>20</v>
      </c>
      <c r="K179" s="359"/>
    </row>
    <row r="180" s="1" customFormat="1" ht="15" customHeight="1">
      <c r="B180" s="336"/>
      <c r="C180" s="311" t="s">
        <v>51</v>
      </c>
      <c r="D180" s="311"/>
      <c r="E180" s="311"/>
      <c r="F180" s="334" t="s">
        <v>820</v>
      </c>
      <c r="G180" s="311"/>
      <c r="H180" s="311" t="s">
        <v>893</v>
      </c>
      <c r="I180" s="311" t="s">
        <v>822</v>
      </c>
      <c r="J180" s="311">
        <v>255</v>
      </c>
      <c r="K180" s="359"/>
    </row>
    <row r="181" s="1" customFormat="1" ht="15" customHeight="1">
      <c r="B181" s="336"/>
      <c r="C181" s="311" t="s">
        <v>123</v>
      </c>
      <c r="D181" s="311"/>
      <c r="E181" s="311"/>
      <c r="F181" s="334" t="s">
        <v>820</v>
      </c>
      <c r="G181" s="311"/>
      <c r="H181" s="311" t="s">
        <v>784</v>
      </c>
      <c r="I181" s="311" t="s">
        <v>822</v>
      </c>
      <c r="J181" s="311">
        <v>10</v>
      </c>
      <c r="K181" s="359"/>
    </row>
    <row r="182" s="1" customFormat="1" ht="15" customHeight="1">
      <c r="B182" s="336"/>
      <c r="C182" s="311" t="s">
        <v>124</v>
      </c>
      <c r="D182" s="311"/>
      <c r="E182" s="311"/>
      <c r="F182" s="334" t="s">
        <v>820</v>
      </c>
      <c r="G182" s="311"/>
      <c r="H182" s="311" t="s">
        <v>894</v>
      </c>
      <c r="I182" s="311" t="s">
        <v>855</v>
      </c>
      <c r="J182" s="311"/>
      <c r="K182" s="359"/>
    </row>
    <row r="183" s="1" customFormat="1" ht="15" customHeight="1">
      <c r="B183" s="336"/>
      <c r="C183" s="311" t="s">
        <v>895</v>
      </c>
      <c r="D183" s="311"/>
      <c r="E183" s="311"/>
      <c r="F183" s="334" t="s">
        <v>820</v>
      </c>
      <c r="G183" s="311"/>
      <c r="H183" s="311" t="s">
        <v>896</v>
      </c>
      <c r="I183" s="311" t="s">
        <v>855</v>
      </c>
      <c r="J183" s="311"/>
      <c r="K183" s="359"/>
    </row>
    <row r="184" s="1" customFormat="1" ht="15" customHeight="1">
      <c r="B184" s="336"/>
      <c r="C184" s="311" t="s">
        <v>884</v>
      </c>
      <c r="D184" s="311"/>
      <c r="E184" s="311"/>
      <c r="F184" s="334" t="s">
        <v>820</v>
      </c>
      <c r="G184" s="311"/>
      <c r="H184" s="311" t="s">
        <v>897</v>
      </c>
      <c r="I184" s="311" t="s">
        <v>855</v>
      </c>
      <c r="J184" s="311"/>
      <c r="K184" s="359"/>
    </row>
    <row r="185" s="1" customFormat="1" ht="15" customHeight="1">
      <c r="B185" s="336"/>
      <c r="C185" s="311" t="s">
        <v>126</v>
      </c>
      <c r="D185" s="311"/>
      <c r="E185" s="311"/>
      <c r="F185" s="334" t="s">
        <v>826</v>
      </c>
      <c r="G185" s="311"/>
      <c r="H185" s="311" t="s">
        <v>898</v>
      </c>
      <c r="I185" s="311" t="s">
        <v>822</v>
      </c>
      <c r="J185" s="311">
        <v>50</v>
      </c>
      <c r="K185" s="359"/>
    </row>
    <row r="186" s="1" customFormat="1" ht="15" customHeight="1">
      <c r="B186" s="336"/>
      <c r="C186" s="311" t="s">
        <v>899</v>
      </c>
      <c r="D186" s="311"/>
      <c r="E186" s="311"/>
      <c r="F186" s="334" t="s">
        <v>826</v>
      </c>
      <c r="G186" s="311"/>
      <c r="H186" s="311" t="s">
        <v>900</v>
      </c>
      <c r="I186" s="311" t="s">
        <v>901</v>
      </c>
      <c r="J186" s="311"/>
      <c r="K186" s="359"/>
    </row>
    <row r="187" s="1" customFormat="1" ht="15" customHeight="1">
      <c r="B187" s="336"/>
      <c r="C187" s="311" t="s">
        <v>902</v>
      </c>
      <c r="D187" s="311"/>
      <c r="E187" s="311"/>
      <c r="F187" s="334" t="s">
        <v>826</v>
      </c>
      <c r="G187" s="311"/>
      <c r="H187" s="311" t="s">
        <v>903</v>
      </c>
      <c r="I187" s="311" t="s">
        <v>901</v>
      </c>
      <c r="J187" s="311"/>
      <c r="K187" s="359"/>
    </row>
    <row r="188" s="1" customFormat="1" ht="15" customHeight="1">
      <c r="B188" s="336"/>
      <c r="C188" s="311" t="s">
        <v>904</v>
      </c>
      <c r="D188" s="311"/>
      <c r="E188" s="311"/>
      <c r="F188" s="334" t="s">
        <v>826</v>
      </c>
      <c r="G188" s="311"/>
      <c r="H188" s="311" t="s">
        <v>905</v>
      </c>
      <c r="I188" s="311" t="s">
        <v>901</v>
      </c>
      <c r="J188" s="311"/>
      <c r="K188" s="359"/>
    </row>
    <row r="189" s="1" customFormat="1" ht="15" customHeight="1">
      <c r="B189" s="336"/>
      <c r="C189" s="372" t="s">
        <v>906</v>
      </c>
      <c r="D189" s="311"/>
      <c r="E189" s="311"/>
      <c r="F189" s="334" t="s">
        <v>826</v>
      </c>
      <c r="G189" s="311"/>
      <c r="H189" s="311" t="s">
        <v>907</v>
      </c>
      <c r="I189" s="311" t="s">
        <v>908</v>
      </c>
      <c r="J189" s="373" t="s">
        <v>909</v>
      </c>
      <c r="K189" s="359"/>
    </row>
    <row r="190" s="17" customFormat="1" ht="15" customHeight="1">
      <c r="B190" s="374"/>
      <c r="C190" s="375" t="s">
        <v>910</v>
      </c>
      <c r="D190" s="376"/>
      <c r="E190" s="376"/>
      <c r="F190" s="377" t="s">
        <v>826</v>
      </c>
      <c r="G190" s="376"/>
      <c r="H190" s="376" t="s">
        <v>911</v>
      </c>
      <c r="I190" s="376" t="s">
        <v>908</v>
      </c>
      <c r="J190" s="378" t="s">
        <v>909</v>
      </c>
      <c r="K190" s="379"/>
    </row>
    <row r="191" s="1" customFormat="1" ht="15" customHeight="1">
      <c r="B191" s="336"/>
      <c r="C191" s="372" t="s">
        <v>39</v>
      </c>
      <c r="D191" s="311"/>
      <c r="E191" s="311"/>
      <c r="F191" s="334" t="s">
        <v>820</v>
      </c>
      <c r="G191" s="311"/>
      <c r="H191" s="308" t="s">
        <v>912</v>
      </c>
      <c r="I191" s="311" t="s">
        <v>913</v>
      </c>
      <c r="J191" s="311"/>
      <c r="K191" s="359"/>
    </row>
    <row r="192" s="1" customFormat="1" ht="15" customHeight="1">
      <c r="B192" s="336"/>
      <c r="C192" s="372" t="s">
        <v>914</v>
      </c>
      <c r="D192" s="311"/>
      <c r="E192" s="311"/>
      <c r="F192" s="334" t="s">
        <v>820</v>
      </c>
      <c r="G192" s="311"/>
      <c r="H192" s="311" t="s">
        <v>915</v>
      </c>
      <c r="I192" s="311" t="s">
        <v>855</v>
      </c>
      <c r="J192" s="311"/>
      <c r="K192" s="359"/>
    </row>
    <row r="193" s="1" customFormat="1" ht="15" customHeight="1">
      <c r="B193" s="336"/>
      <c r="C193" s="372" t="s">
        <v>916</v>
      </c>
      <c r="D193" s="311"/>
      <c r="E193" s="311"/>
      <c r="F193" s="334" t="s">
        <v>820</v>
      </c>
      <c r="G193" s="311"/>
      <c r="H193" s="311" t="s">
        <v>917</v>
      </c>
      <c r="I193" s="311" t="s">
        <v>855</v>
      </c>
      <c r="J193" s="311"/>
      <c r="K193" s="359"/>
    </row>
    <row r="194" s="1" customFormat="1" ht="15" customHeight="1">
      <c r="B194" s="336"/>
      <c r="C194" s="372" t="s">
        <v>918</v>
      </c>
      <c r="D194" s="311"/>
      <c r="E194" s="311"/>
      <c r="F194" s="334" t="s">
        <v>826</v>
      </c>
      <c r="G194" s="311"/>
      <c r="H194" s="311" t="s">
        <v>919</v>
      </c>
      <c r="I194" s="311" t="s">
        <v>855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920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921</v>
      </c>
      <c r="D201" s="381"/>
      <c r="E201" s="381"/>
      <c r="F201" s="381" t="s">
        <v>922</v>
      </c>
      <c r="G201" s="382"/>
      <c r="H201" s="381" t="s">
        <v>923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913</v>
      </c>
      <c r="D203" s="311"/>
      <c r="E203" s="311"/>
      <c r="F203" s="334" t="s">
        <v>40</v>
      </c>
      <c r="G203" s="311"/>
      <c r="H203" s="311" t="s">
        <v>924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41</v>
      </c>
      <c r="G204" s="311"/>
      <c r="H204" s="311" t="s">
        <v>925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44</v>
      </c>
      <c r="G205" s="311"/>
      <c r="H205" s="311" t="s">
        <v>926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42</v>
      </c>
      <c r="G206" s="311"/>
      <c r="H206" s="311" t="s">
        <v>927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43</v>
      </c>
      <c r="G207" s="311"/>
      <c r="H207" s="311" t="s">
        <v>928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867</v>
      </c>
      <c r="D209" s="311"/>
      <c r="E209" s="311"/>
      <c r="F209" s="334" t="s">
        <v>76</v>
      </c>
      <c r="G209" s="311"/>
      <c r="H209" s="311" t="s">
        <v>929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762</v>
      </c>
      <c r="G210" s="311"/>
      <c r="H210" s="311" t="s">
        <v>763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760</v>
      </c>
      <c r="G211" s="311"/>
      <c r="H211" s="311" t="s">
        <v>930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764</v>
      </c>
      <c r="G212" s="372"/>
      <c r="H212" s="363" t="s">
        <v>765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766</v>
      </c>
      <c r="G213" s="372"/>
      <c r="H213" s="363" t="s">
        <v>931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891</v>
      </c>
      <c r="D215" s="311"/>
      <c r="E215" s="311"/>
      <c r="F215" s="334">
        <v>1</v>
      </c>
      <c r="G215" s="372"/>
      <c r="H215" s="363" t="s">
        <v>932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933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934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935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2025-05-20T19:08:16Z</dcterms:created>
  <dcterms:modified xsi:type="dcterms:W3CDTF">2025-05-20T19:08:22Z</dcterms:modified>
</cp:coreProperties>
</file>